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58.xml" ContentType="application/vnd.openxmlformats-officedocument.drawing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drawings/drawing159.xml" ContentType="application/vnd.openxmlformats-officedocument.drawingml.chartshapes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5 JIA Publication\Output tables\Final\Datacubes\"/>
    </mc:Choice>
  </mc:AlternateContent>
  <xr:revisionPtr revIDLastSave="0" documentId="13_ncr:1_{571FC5C9-FDBB-4B0C-A543-CD26C6596850}" xr6:coauthVersionLast="47" xr6:coauthVersionMax="47" xr10:uidLastSave="{00000000-0000-0000-0000-000000000000}"/>
  <bookViews>
    <workbookView xWindow="-38520" yWindow="-3720" windowWidth="38640" windowHeight="21120" tabRatio="841" xr2:uid="{00000000-000D-0000-FFFF-FFFF00000000}"/>
  </bookViews>
  <sheets>
    <sheet name="Contents" sheetId="173" r:id="rId1"/>
    <sheet name="Table 8.1" sheetId="180" r:id="rId2"/>
    <sheet name="Table 8.2" sheetId="181" r:id="rId3"/>
    <sheet name="Table 8.3" sheetId="182" r:id="rId4"/>
    <sheet name="Table 8.4" sheetId="183" r:id="rId5"/>
    <sheet name="Table 8.5" sheetId="184" r:id="rId6"/>
    <sheet name="Table 8.6" sheetId="185" r:id="rId7"/>
    <sheet name="Table 8.7" sheetId="186" r:id="rId8"/>
    <sheet name="Table 8.8" sheetId="187" r:id="rId9"/>
    <sheet name="Table 8.9" sheetId="188" r:id="rId10"/>
    <sheet name="Table 8.10" sheetId="189" r:id="rId11"/>
    <sheet name="Table 8.11" sheetId="190" r:id="rId12"/>
    <sheet name="Table 8.12" sheetId="191" r:id="rId13"/>
    <sheet name="Table 8.13" sheetId="192" r:id="rId14"/>
    <sheet name="Table 8.14" sheetId="193" r:id="rId15"/>
    <sheet name="Table 8.15" sheetId="194" r:id="rId16"/>
    <sheet name="Table 8.16" sheetId="195" r:id="rId17"/>
    <sheet name="Table 8.17" sheetId="196" r:id="rId18"/>
    <sheet name="Table 8.18" sheetId="197" r:id="rId19"/>
    <sheet name="Table 8.19" sheetId="198" r:id="rId20"/>
    <sheet name="Table 8.20" sheetId="199" r:id="rId21"/>
    <sheet name="Table 8.21" sheetId="200" r:id="rId22"/>
    <sheet name="Table 8.22" sheetId="201" r:id="rId23"/>
    <sheet name="Table 8.23" sheetId="202" r:id="rId24"/>
    <sheet name="Table 8.24" sheetId="203" r:id="rId25"/>
    <sheet name="Table 8.25" sheetId="204" r:id="rId26"/>
    <sheet name="Table 8.26" sheetId="205" r:id="rId27"/>
    <sheet name="Table 8.27" sheetId="206" r:id="rId28"/>
    <sheet name="Table 8.28" sheetId="207" r:id="rId29"/>
    <sheet name="Table 8.29" sheetId="208" r:id="rId30"/>
    <sheet name="Table 8.30" sheetId="209" r:id="rId31"/>
    <sheet name="Table 8.31" sheetId="210" r:id="rId32"/>
    <sheet name="Table 8.32" sheetId="211" r:id="rId33"/>
    <sheet name="Table 8.33" sheetId="212" r:id="rId34"/>
    <sheet name="Table 8.34" sheetId="213" r:id="rId35"/>
    <sheet name="Table 8.35" sheetId="214" r:id="rId36"/>
    <sheet name="Table 8.36" sheetId="215" r:id="rId37"/>
    <sheet name="Table 8.37" sheetId="216" r:id="rId38"/>
    <sheet name="Table 8.38" sheetId="217" r:id="rId39"/>
    <sheet name="Table 8.39" sheetId="218" r:id="rId40"/>
    <sheet name="Table 8.40" sheetId="219" r:id="rId41"/>
    <sheet name="Table 8.41" sheetId="220" r:id="rId42"/>
    <sheet name="Table 8.42" sheetId="221" r:id="rId43"/>
    <sheet name="Table 8.43" sheetId="222" r:id="rId44"/>
    <sheet name="Table 8.44" sheetId="223" r:id="rId45"/>
    <sheet name="Table 8.45" sheetId="224" r:id="rId46"/>
    <sheet name="Table 8.46" sheetId="225" r:id="rId47"/>
    <sheet name="Table 8.47" sheetId="226" r:id="rId48"/>
    <sheet name="Table 8.48" sheetId="227" r:id="rId49"/>
    <sheet name="Table 8.49" sheetId="228" r:id="rId50"/>
    <sheet name="Table 8.50" sheetId="229" r:id="rId51"/>
    <sheet name="Table 8.51" sheetId="230" r:id="rId52"/>
    <sheet name="Table 8.52" sheetId="231" r:id="rId53"/>
    <sheet name="Table 8.53" sheetId="232" r:id="rId54"/>
    <sheet name="Table 8.54" sheetId="233" r:id="rId55"/>
    <sheet name="Table 8.55" sheetId="234" r:id="rId56"/>
    <sheet name="Table 8.56" sheetId="235" r:id="rId57"/>
    <sheet name="Table 8.57" sheetId="236" r:id="rId58"/>
    <sheet name="Table 8.58" sheetId="237" r:id="rId59"/>
    <sheet name="Table 8.59" sheetId="238" r:id="rId60"/>
    <sheet name="Table 8.60" sheetId="239" r:id="rId61"/>
    <sheet name="Table 8.61" sheetId="240" r:id="rId62"/>
    <sheet name="Table 8.62" sheetId="241" r:id="rId63"/>
    <sheet name="Table 8.63" sheetId="242" r:id="rId64"/>
    <sheet name="Table 8.64" sheetId="243" r:id="rId65"/>
    <sheet name="Table 8.65" sheetId="244" r:id="rId66"/>
    <sheet name="Table 8.66" sheetId="245" r:id="rId67"/>
    <sheet name="Table 8.67" sheetId="246" r:id="rId68"/>
    <sheet name="Table 8.68" sheetId="247" r:id="rId69"/>
    <sheet name="Table 8.69" sheetId="248" r:id="rId70"/>
    <sheet name="Table 8.70" sheetId="249" r:id="rId71"/>
    <sheet name="Table 8.71" sheetId="250" r:id="rId72"/>
    <sheet name="Table 8.72" sheetId="251" r:id="rId73"/>
    <sheet name="Table 8.73" sheetId="252" r:id="rId74"/>
    <sheet name="Table 8.74" sheetId="253" r:id="rId75"/>
    <sheet name="Table 8.75" sheetId="254" r:id="rId76"/>
    <sheet name="Table 8.76" sheetId="255" r:id="rId77"/>
    <sheet name="Table 8.77" sheetId="256" r:id="rId78"/>
    <sheet name="Table 8.78" sheetId="257" r:id="rId79"/>
    <sheet name="Table 8.79" sheetId="258" r:id="rId80"/>
    <sheet name="State data for spotlight" sheetId="179" state="hidden" r:id="rId81"/>
  </sheets>
  <definedNames>
    <definedName name="_AMO_UniqueIdentifier" hidden="1">"'2995e12c-7f92-4103-a2d1-a1d598d57c6f'"</definedName>
    <definedName name="_xlnm.Print_Area" localSheetId="1">'Table 8.1'!$A$1:$P$99</definedName>
    <definedName name="_xlnm.Print_Area" localSheetId="10">'Table 8.10'!$A$1:$P$99</definedName>
    <definedName name="_xlnm.Print_Area" localSheetId="11">'Table 8.11'!$A$1:$P$99</definedName>
    <definedName name="_xlnm.Print_Area" localSheetId="12">'Table 8.12'!$A$1:$P$99</definedName>
    <definedName name="_xlnm.Print_Area" localSheetId="13">'Table 8.13'!$A$1:$P$99</definedName>
    <definedName name="_xlnm.Print_Area" localSheetId="14">'Table 8.14'!$A$1:$P$99</definedName>
    <definedName name="_xlnm.Print_Area" localSheetId="15">'Table 8.15'!$A$1:$P$99</definedName>
    <definedName name="_xlnm.Print_Area" localSheetId="16">'Table 8.16'!$A$1:$P$99</definedName>
    <definedName name="_xlnm.Print_Area" localSheetId="17">'Table 8.17'!$A$1:$P$99</definedName>
    <definedName name="_xlnm.Print_Area" localSheetId="18">'Table 8.18'!$A$1:$P$99</definedName>
    <definedName name="_xlnm.Print_Area" localSheetId="19">'Table 8.19'!$A$1:$P$99</definedName>
    <definedName name="_xlnm.Print_Area" localSheetId="2">'Table 8.2'!$A$1:$P$99</definedName>
    <definedName name="_xlnm.Print_Area" localSheetId="20">'Table 8.20'!$A$1:$P$99</definedName>
    <definedName name="_xlnm.Print_Area" localSheetId="21">'Table 8.21'!$A$1:$P$99</definedName>
    <definedName name="_xlnm.Print_Area" localSheetId="22">'Table 8.22'!$A$1:$P$99</definedName>
    <definedName name="_xlnm.Print_Area" localSheetId="23">'Table 8.23'!$A$1:$P$99</definedName>
    <definedName name="_xlnm.Print_Area" localSheetId="24">'Table 8.24'!$A$1:$P$99</definedName>
    <definedName name="_xlnm.Print_Area" localSheetId="25">'Table 8.25'!$A$1:$P$99</definedName>
    <definedName name="_xlnm.Print_Area" localSheetId="26">'Table 8.26'!$A$1:$P$99</definedName>
    <definedName name="_xlnm.Print_Area" localSheetId="27">'Table 8.27'!$A$1:$P$99</definedName>
    <definedName name="_xlnm.Print_Area" localSheetId="28">'Table 8.28'!$A$1:$P$99</definedName>
    <definedName name="_xlnm.Print_Area" localSheetId="29">'Table 8.29'!$A$1:$P$99</definedName>
    <definedName name="_xlnm.Print_Area" localSheetId="3">'Table 8.3'!$A$1:$P$99</definedName>
    <definedName name="_xlnm.Print_Area" localSheetId="30">'Table 8.30'!$A$1:$P$99</definedName>
    <definedName name="_xlnm.Print_Area" localSheetId="31">'Table 8.31'!$A$1:$P$99</definedName>
    <definedName name="_xlnm.Print_Area" localSheetId="32">'Table 8.32'!$A$1:$P$99</definedName>
    <definedName name="_xlnm.Print_Area" localSheetId="33">'Table 8.33'!$A$1:$P$99</definedName>
    <definedName name="_xlnm.Print_Area" localSheetId="34">'Table 8.34'!$A$1:$P$99</definedName>
    <definedName name="_xlnm.Print_Area" localSheetId="35">'Table 8.35'!$A$1:$P$99</definedName>
    <definedName name="_xlnm.Print_Area" localSheetId="36">'Table 8.36'!$A$1:$P$99</definedName>
    <definedName name="_xlnm.Print_Area" localSheetId="37">'Table 8.37'!$A$1:$P$99</definedName>
    <definedName name="_xlnm.Print_Area" localSheetId="38">'Table 8.38'!$A$1:$P$99</definedName>
    <definedName name="_xlnm.Print_Area" localSheetId="39">'Table 8.39'!$A$1:$P$99</definedName>
    <definedName name="_xlnm.Print_Area" localSheetId="4">'Table 8.4'!$A$1:$P$99</definedName>
    <definedName name="_xlnm.Print_Area" localSheetId="40">'Table 8.40'!$A$1:$P$99</definedName>
    <definedName name="_xlnm.Print_Area" localSheetId="41">'Table 8.41'!$A$1:$P$99</definedName>
    <definedName name="_xlnm.Print_Area" localSheetId="42">'Table 8.42'!$A$1:$P$99</definedName>
    <definedName name="_xlnm.Print_Area" localSheetId="43">'Table 8.43'!$A$1:$P$99</definedName>
    <definedName name="_xlnm.Print_Area" localSheetId="44">'Table 8.44'!$A$1:$P$99</definedName>
    <definedName name="_xlnm.Print_Area" localSheetId="45">'Table 8.45'!$A$1:$P$99</definedName>
    <definedName name="_xlnm.Print_Area" localSheetId="46">'Table 8.46'!$A$1:$P$99</definedName>
    <definedName name="_xlnm.Print_Area" localSheetId="47">'Table 8.47'!$A$1:$P$99</definedName>
    <definedName name="_xlnm.Print_Area" localSheetId="48">'Table 8.48'!$A$1:$P$99</definedName>
    <definedName name="_xlnm.Print_Area" localSheetId="49">'Table 8.49'!$A$1:$P$99</definedName>
    <definedName name="_xlnm.Print_Area" localSheetId="5">'Table 8.5'!$A$1:$P$99</definedName>
    <definedName name="_xlnm.Print_Area" localSheetId="50">'Table 8.50'!$A$1:$P$99</definedName>
    <definedName name="_xlnm.Print_Area" localSheetId="51">'Table 8.51'!$A$1:$P$99</definedName>
    <definedName name="_xlnm.Print_Area" localSheetId="52">'Table 8.52'!$A$1:$P$99</definedName>
    <definedName name="_xlnm.Print_Area" localSheetId="53">'Table 8.53'!$A$1:$P$99</definedName>
    <definedName name="_xlnm.Print_Area" localSheetId="54">'Table 8.54'!$A$1:$P$99</definedName>
    <definedName name="_xlnm.Print_Area" localSheetId="55">'Table 8.55'!$A$1:$P$99</definedName>
    <definedName name="_xlnm.Print_Area" localSheetId="56">'Table 8.56'!$A$1:$P$99</definedName>
    <definedName name="_xlnm.Print_Area" localSheetId="57">'Table 8.57'!$A$1:$P$99</definedName>
    <definedName name="_xlnm.Print_Area" localSheetId="58">'Table 8.58'!$A$1:$P$99</definedName>
    <definedName name="_xlnm.Print_Area" localSheetId="59">'Table 8.59'!$A$1:$P$99</definedName>
    <definedName name="_xlnm.Print_Area" localSheetId="6">'Table 8.6'!$A$1:$P$99</definedName>
    <definedName name="_xlnm.Print_Area" localSheetId="60">'Table 8.60'!$A$1:$P$99</definedName>
    <definedName name="_xlnm.Print_Area" localSheetId="61">'Table 8.61'!$A$1:$P$99</definedName>
    <definedName name="_xlnm.Print_Area" localSheetId="62">'Table 8.62'!$A$1:$P$99</definedName>
    <definedName name="_xlnm.Print_Area" localSheetId="63">'Table 8.63'!$A$1:$P$99</definedName>
    <definedName name="_xlnm.Print_Area" localSheetId="64">'Table 8.64'!$A$1:$P$99</definedName>
    <definedName name="_xlnm.Print_Area" localSheetId="65">'Table 8.65'!$A$1:$P$99</definedName>
    <definedName name="_xlnm.Print_Area" localSheetId="66">'Table 8.66'!$A$1:$P$99</definedName>
    <definedName name="_xlnm.Print_Area" localSheetId="67">'Table 8.67'!$A$1:$P$99</definedName>
    <definedName name="_xlnm.Print_Area" localSheetId="68">'Table 8.68'!$A$1:$P$99</definedName>
    <definedName name="_xlnm.Print_Area" localSheetId="69">'Table 8.69'!$A$1:$P$99</definedName>
    <definedName name="_xlnm.Print_Area" localSheetId="7">'Table 8.7'!$A$1:$P$99</definedName>
    <definedName name="_xlnm.Print_Area" localSheetId="70">'Table 8.70'!$A$1:$P$99</definedName>
    <definedName name="_xlnm.Print_Area" localSheetId="71">'Table 8.71'!$A$1:$P$99</definedName>
    <definedName name="_xlnm.Print_Area" localSheetId="72">'Table 8.72'!$A$1:$P$99</definedName>
    <definedName name="_xlnm.Print_Area" localSheetId="73">'Table 8.73'!$A$1:$P$99</definedName>
    <definedName name="_xlnm.Print_Area" localSheetId="74">'Table 8.74'!$A$1:$P$99</definedName>
    <definedName name="_xlnm.Print_Area" localSheetId="75">'Table 8.75'!$A$1:$P$99</definedName>
    <definedName name="_xlnm.Print_Area" localSheetId="76">'Table 8.76'!$A$1:$P$99</definedName>
    <definedName name="_xlnm.Print_Area" localSheetId="77">'Table 8.77'!$A$1:$P$99</definedName>
    <definedName name="_xlnm.Print_Area" localSheetId="78">'Table 8.78'!$A$1:$P$99</definedName>
    <definedName name="_xlnm.Print_Area" localSheetId="79">'Table 8.79'!$A$1:$P$99</definedName>
    <definedName name="_xlnm.Print_Area" localSheetId="8">'Table 8.8'!$A$1:$P$99</definedName>
    <definedName name="_xlnm.Print_Area" localSheetId="9">'Table 8.9'!$A$1:$P$99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73" l="1"/>
  <c r="A32" i="18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250"/>
  <c r="A32" i="251"/>
  <c r="A32" i="252"/>
  <c r="A32" i="253"/>
  <c r="A32" i="254"/>
  <c r="A32" i="255"/>
  <c r="A32" i="256"/>
  <c r="A32" i="257"/>
  <c r="A32" i="258"/>
  <c r="A32" i="179"/>
  <c r="A32" i="180"/>
  <c r="O13" i="258"/>
  <c r="O12" i="258"/>
  <c r="O11" i="258"/>
  <c r="O13" i="257"/>
  <c r="O12" i="257"/>
  <c r="O11" i="257"/>
  <c r="O13" i="256"/>
  <c r="O12" i="256"/>
  <c r="O11" i="256"/>
  <c r="O13" i="255"/>
  <c r="O12" i="255"/>
  <c r="O11" i="255"/>
  <c r="O13" i="254"/>
  <c r="O12" i="254"/>
  <c r="O11" i="254"/>
  <c r="O13" i="253"/>
  <c r="O12" i="253"/>
  <c r="O11" i="253"/>
  <c r="O13" i="252"/>
  <c r="O12" i="252"/>
  <c r="O11" i="252"/>
  <c r="O13" i="251"/>
  <c r="O12" i="251"/>
  <c r="O11" i="251"/>
  <c r="O13" i="250"/>
  <c r="O12" i="250"/>
  <c r="O11" i="25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8" i="181"/>
  <c r="O15" i="181" s="1"/>
  <c r="AB37" i="181"/>
  <c r="O16" i="181" s="1"/>
  <c r="AB38" i="182"/>
  <c r="O15" i="182" s="1"/>
  <c r="AB37" i="182"/>
  <c r="O16" i="182" s="1"/>
  <c r="AB38" i="183"/>
  <c r="O15" i="183" s="1"/>
  <c r="AB37" i="183"/>
  <c r="O16" i="183" s="1"/>
  <c r="AB38" i="184"/>
  <c r="O15" i="184" s="1"/>
  <c r="AB37" i="184"/>
  <c r="O16" i="184" s="1"/>
  <c r="AB38" i="185"/>
  <c r="O15" i="185" s="1"/>
  <c r="AB37" i="185"/>
  <c r="O16" i="185" s="1"/>
  <c r="AB38" i="186"/>
  <c r="O15" i="186" s="1"/>
  <c r="AB37" i="186"/>
  <c r="O16" i="186" s="1"/>
  <c r="AB38" i="187"/>
  <c r="O15" i="187" s="1"/>
  <c r="AB37" i="187"/>
  <c r="O16" i="187" s="1"/>
  <c r="AB38" i="188"/>
  <c r="O15" i="188" s="1"/>
  <c r="AB37" i="188"/>
  <c r="O16" i="188" s="1"/>
  <c r="AB38" i="189"/>
  <c r="O15" i="189" s="1"/>
  <c r="AB37" i="189"/>
  <c r="O16" i="189" s="1"/>
  <c r="AB38" i="190"/>
  <c r="O15" i="190" s="1"/>
  <c r="AB37" i="190"/>
  <c r="O16" i="190" s="1"/>
  <c r="AB38" i="191"/>
  <c r="O15" i="191" s="1"/>
  <c r="AB37" i="191"/>
  <c r="O16" i="191" s="1"/>
  <c r="AB38" i="192"/>
  <c r="AB37" i="192"/>
  <c r="O16" i="192" s="1"/>
  <c r="AB38" i="193"/>
  <c r="O15" i="193" s="1"/>
  <c r="AB37" i="193"/>
  <c r="AB38" i="194"/>
  <c r="O15" i="194" s="1"/>
  <c r="AB37" i="194"/>
  <c r="AB38" i="195"/>
  <c r="AB37" i="195"/>
  <c r="O16" i="195" s="1"/>
  <c r="AB38" i="196"/>
  <c r="O15" i="196" s="1"/>
  <c r="AB37" i="196"/>
  <c r="O16" i="196" s="1"/>
  <c r="AB38" i="197"/>
  <c r="O15" i="197" s="1"/>
  <c r="AB37" i="197"/>
  <c r="O16" i="197" s="1"/>
  <c r="AB38" i="198"/>
  <c r="O15" i="198" s="1"/>
  <c r="AB37" i="198"/>
  <c r="O16" i="198" s="1"/>
  <c r="AB38" i="199"/>
  <c r="O15" i="199" s="1"/>
  <c r="AB37" i="199"/>
  <c r="O16" i="199" s="1"/>
  <c r="AB38" i="200"/>
  <c r="O15" i="200" s="1"/>
  <c r="AB37" i="200"/>
  <c r="AB38" i="201"/>
  <c r="O15" i="201" s="1"/>
  <c r="AB37" i="201"/>
  <c r="AB38" i="202"/>
  <c r="O15" i="202" s="1"/>
  <c r="AB37" i="202"/>
  <c r="O16" i="202" s="1"/>
  <c r="AB38" i="203"/>
  <c r="O15" i="203" s="1"/>
  <c r="AB37" i="203"/>
  <c r="O16" i="203" s="1"/>
  <c r="AB38" i="204"/>
  <c r="O15" i="204" s="1"/>
  <c r="AB37" i="204"/>
  <c r="O16" i="204" s="1"/>
  <c r="AB38" i="205"/>
  <c r="O15" i="205" s="1"/>
  <c r="AB37" i="205"/>
  <c r="O16" i="205" s="1"/>
  <c r="AB38" i="206"/>
  <c r="O15" i="206" s="1"/>
  <c r="AB37" i="206"/>
  <c r="O16" i="206" s="1"/>
  <c r="AB38" i="207"/>
  <c r="O15" i="207" s="1"/>
  <c r="AB37" i="207"/>
  <c r="AB38" i="208"/>
  <c r="O15" i="208" s="1"/>
  <c r="AB37" i="208"/>
  <c r="AB38" i="209"/>
  <c r="O15" i="209" s="1"/>
  <c r="AB37" i="209"/>
  <c r="O16" i="209" s="1"/>
  <c r="AB38" i="210"/>
  <c r="O15" i="210" s="1"/>
  <c r="AB37" i="210"/>
  <c r="AB38" i="211"/>
  <c r="AB37" i="211"/>
  <c r="AB38" i="212"/>
  <c r="O15" i="212" s="1"/>
  <c r="AB37" i="212"/>
  <c r="O16" i="212" s="1"/>
  <c r="AB38" i="213"/>
  <c r="O15" i="213" s="1"/>
  <c r="AB37" i="213"/>
  <c r="O16" i="213" s="1"/>
  <c r="AB38" i="214"/>
  <c r="O15" i="214" s="1"/>
  <c r="AB37" i="214"/>
  <c r="O16" i="214" s="1"/>
  <c r="AB38" i="215"/>
  <c r="O15" i="215" s="1"/>
  <c r="AB37" i="215"/>
  <c r="O16" i="215" s="1"/>
  <c r="AB38" i="216"/>
  <c r="O15" i="216" s="1"/>
  <c r="AB37" i="216"/>
  <c r="O16" i="216" s="1"/>
  <c r="AB38" i="217"/>
  <c r="AB37" i="217"/>
  <c r="AB38" i="218"/>
  <c r="AB37" i="218"/>
  <c r="O16" i="218" s="1"/>
  <c r="AB38" i="219"/>
  <c r="O15" i="219" s="1"/>
  <c r="AB37" i="219"/>
  <c r="O16" i="219" s="1"/>
  <c r="AB38" i="220"/>
  <c r="O15" i="220" s="1"/>
  <c r="AB37" i="220"/>
  <c r="O16" i="220" s="1"/>
  <c r="AB38" i="221"/>
  <c r="O15" i="221" s="1"/>
  <c r="AB37" i="221"/>
  <c r="AB38" i="222"/>
  <c r="O15" i="222" s="1"/>
  <c r="AB37" i="222"/>
  <c r="AB38" i="223"/>
  <c r="O15" i="223" s="1"/>
  <c r="AB37" i="223"/>
  <c r="O16" i="223" s="1"/>
  <c r="AB38" i="224"/>
  <c r="O15" i="224" s="1"/>
  <c r="AB37" i="224"/>
  <c r="O16" i="224" s="1"/>
  <c r="AB38" i="225"/>
  <c r="O15" i="225" s="1"/>
  <c r="AB37" i="225"/>
  <c r="O16" i="225" s="1"/>
  <c r="AB38" i="226"/>
  <c r="AB37" i="226"/>
  <c r="O16" i="226" s="1"/>
  <c r="AB38" i="227"/>
  <c r="O15" i="227" s="1"/>
  <c r="AB37" i="227"/>
  <c r="O16" i="227" s="1"/>
  <c r="AB38" i="228"/>
  <c r="O15" i="228" s="1"/>
  <c r="AB37" i="228"/>
  <c r="O16" i="228" s="1"/>
  <c r="AB38" i="229"/>
  <c r="AB37" i="229"/>
  <c r="O16" i="229" s="1"/>
  <c r="AB38" i="230"/>
  <c r="O15" i="230" s="1"/>
  <c r="AB37" i="230"/>
  <c r="O16" i="230" s="1"/>
  <c r="AB38" i="231"/>
  <c r="O15" i="231" s="1"/>
  <c r="AB37" i="231"/>
  <c r="O16" i="231" s="1"/>
  <c r="AB38" i="232"/>
  <c r="O15" i="232" s="1"/>
  <c r="AB37" i="232"/>
  <c r="O16" i="232" s="1"/>
  <c r="AB38" i="233"/>
  <c r="O15" i="233" s="1"/>
  <c r="AB37" i="233"/>
  <c r="O16" i="233" s="1"/>
  <c r="AB38" i="234"/>
  <c r="O15" i="234" s="1"/>
  <c r="AB37" i="234"/>
  <c r="O16" i="234" s="1"/>
  <c r="AB38" i="235"/>
  <c r="O15" i="235" s="1"/>
  <c r="AB37" i="235"/>
  <c r="O16" i="235" s="1"/>
  <c r="AB38" i="236"/>
  <c r="O15" i="236" s="1"/>
  <c r="AB37" i="236"/>
  <c r="O16" i="236" s="1"/>
  <c r="AB38" i="237"/>
  <c r="O15" i="237" s="1"/>
  <c r="AB37" i="237"/>
  <c r="O16" i="237" s="1"/>
  <c r="AB38" i="238"/>
  <c r="AB37" i="238"/>
  <c r="O16" i="238" s="1"/>
  <c r="AB38" i="239"/>
  <c r="O15" i="239" s="1"/>
  <c r="AB37" i="239"/>
  <c r="O16" i="239" s="1"/>
  <c r="AB38" i="240"/>
  <c r="O15" i="240" s="1"/>
  <c r="AB37" i="240"/>
  <c r="O16" i="240" s="1"/>
  <c r="AB38" i="241"/>
  <c r="O15" i="241" s="1"/>
  <c r="AB37" i="241"/>
  <c r="AB38" i="242"/>
  <c r="O15" i="242" s="1"/>
  <c r="AB37" i="242"/>
  <c r="O16" i="242" s="1"/>
  <c r="AB38" i="243"/>
  <c r="O15" i="243" s="1"/>
  <c r="AB37" i="243"/>
  <c r="O16" i="243" s="1"/>
  <c r="AB38" i="244"/>
  <c r="O15" i="244" s="1"/>
  <c r="AB37" i="244"/>
  <c r="O16" i="244" s="1"/>
  <c r="AB38" i="245"/>
  <c r="AB37" i="245"/>
  <c r="O16" i="245" s="1"/>
  <c r="AB38" i="246"/>
  <c r="O15" i="246" s="1"/>
  <c r="AB37" i="246"/>
  <c r="O16" i="246" s="1"/>
  <c r="AB38" i="247"/>
  <c r="O15" i="247" s="1"/>
  <c r="AB37" i="247"/>
  <c r="AB38" i="248"/>
  <c r="O15" i="248" s="1"/>
  <c r="AB37" i="248"/>
  <c r="O16" i="248" s="1"/>
  <c r="AB38" i="249"/>
  <c r="O15" i="249" s="1"/>
  <c r="AB37" i="249"/>
  <c r="O16" i="249" s="1"/>
  <c r="AB38" i="250"/>
  <c r="O15" i="250" s="1"/>
  <c r="AB37" i="250"/>
  <c r="O16" i="250" s="1"/>
  <c r="AB38" i="251"/>
  <c r="O15" i="251" s="1"/>
  <c r="AB37" i="251"/>
  <c r="O16" i="251" s="1"/>
  <c r="AB38" i="252"/>
  <c r="O15" i="252" s="1"/>
  <c r="AB37" i="252"/>
  <c r="O16" i="252" s="1"/>
  <c r="AB38" i="253"/>
  <c r="O15" i="253" s="1"/>
  <c r="AB37" i="253"/>
  <c r="O16" i="253" s="1"/>
  <c r="AB38" i="254"/>
  <c r="O15" i="254" s="1"/>
  <c r="AB37" i="254"/>
  <c r="O16" i="254" s="1"/>
  <c r="AB38" i="255"/>
  <c r="O15" i="255" s="1"/>
  <c r="AB37" i="255"/>
  <c r="O16" i="255" s="1"/>
  <c r="AB38" i="256"/>
  <c r="O15" i="256" s="1"/>
  <c r="AB37" i="256"/>
  <c r="O16" i="256" s="1"/>
  <c r="AB38" i="257"/>
  <c r="O15" i="257" s="1"/>
  <c r="AB37" i="257"/>
  <c r="O16" i="257" s="1"/>
  <c r="AB38" i="258"/>
  <c r="O15" i="258" s="1"/>
  <c r="AB37" i="258"/>
  <c r="O16" i="258" s="1"/>
  <c r="AB38" i="180"/>
  <c r="O15" i="180" s="1"/>
  <c r="AB37" i="180"/>
  <c r="O16" i="180" s="1"/>
  <c r="O15" i="192"/>
  <c r="O16" i="193"/>
  <c r="O16" i="194"/>
  <c r="O15" i="195"/>
  <c r="O16" i="200"/>
  <c r="O16" i="201"/>
  <c r="O16" i="207"/>
  <c r="O16" i="208"/>
  <c r="O16" i="210"/>
  <c r="O16" i="211"/>
  <c r="O15" i="211"/>
  <c r="O16" i="217"/>
  <c r="O15" i="217"/>
  <c r="O15" i="218"/>
  <c r="O16" i="221"/>
  <c r="O16" i="222"/>
  <c r="O15" i="226"/>
  <c r="O15" i="229"/>
  <c r="O15" i="238"/>
  <c r="O16" i="241"/>
  <c r="O15" i="245"/>
  <c r="O16" i="247"/>
  <c r="AD128" i="258"/>
  <c r="O10" i="258" s="1"/>
  <c r="AB128" i="258"/>
  <c r="AD127" i="258"/>
  <c r="AB127" i="258"/>
  <c r="AD125" i="258"/>
  <c r="AB125" i="258"/>
  <c r="AD124" i="258"/>
  <c r="AB124" i="258"/>
  <c r="AB122" i="258"/>
  <c r="AB121" i="258"/>
  <c r="AB120" i="258"/>
  <c r="AB118" i="258"/>
  <c r="O14" i="258" s="1"/>
  <c r="AD111" i="258"/>
  <c r="D16" i="258" s="1"/>
  <c r="AB111" i="258"/>
  <c r="AD110" i="258"/>
  <c r="AB110" i="258"/>
  <c r="AD109" i="258"/>
  <c r="D14" i="258" s="1"/>
  <c r="AB109" i="258"/>
  <c r="AD108" i="258"/>
  <c r="D13" i="258" s="1"/>
  <c r="AB108" i="258"/>
  <c r="AD105" i="258"/>
  <c r="D10" i="258" s="1"/>
  <c r="AB105" i="258"/>
  <c r="AD104" i="258"/>
  <c r="AB104" i="258"/>
  <c r="N9" i="179"/>
  <c r="L9" i="179"/>
  <c r="J9" i="179"/>
  <c r="K91" i="245" s="1"/>
  <c r="AF9" i="258"/>
  <c r="F91" i="258" s="1"/>
  <c r="AD9" i="258"/>
  <c r="E91" i="258" s="1"/>
  <c r="AB9" i="258"/>
  <c r="C91" i="258" s="1"/>
  <c r="N8" i="179"/>
  <c r="L8" i="179"/>
  <c r="J8" i="179"/>
  <c r="K90" i="245" s="1"/>
  <c r="AF8" i="258"/>
  <c r="G90" i="258" s="1"/>
  <c r="AD8" i="258"/>
  <c r="D90" i="258" s="1"/>
  <c r="AB8" i="258"/>
  <c r="C90" i="258" s="1"/>
  <c r="N7" i="179"/>
  <c r="N89" i="206" s="1"/>
  <c r="L7" i="179"/>
  <c r="J7" i="179"/>
  <c r="J89" i="229" s="1"/>
  <c r="AF7" i="258"/>
  <c r="G89" i="258" s="1"/>
  <c r="AD7" i="258"/>
  <c r="D89" i="258" s="1"/>
  <c r="AB7" i="258"/>
  <c r="C89" i="258" s="1"/>
  <c r="N6" i="179"/>
  <c r="O88" i="197" s="1"/>
  <c r="L6" i="179"/>
  <c r="J6" i="179"/>
  <c r="J88" i="231" s="1"/>
  <c r="AF6" i="258"/>
  <c r="G88" i="258" s="1"/>
  <c r="AD6" i="258"/>
  <c r="E88" i="258" s="1"/>
  <c r="AB6" i="258"/>
  <c r="C88" i="258" s="1"/>
  <c r="N5" i="179"/>
  <c r="L5" i="179"/>
  <c r="J5" i="179"/>
  <c r="J87" i="252" s="1"/>
  <c r="AF5" i="258"/>
  <c r="F87" i="258" s="1"/>
  <c r="AD5" i="258"/>
  <c r="E87" i="258" s="1"/>
  <c r="AB5" i="258"/>
  <c r="C87" i="258" s="1"/>
  <c r="N4" i="179"/>
  <c r="L4" i="179"/>
  <c r="M86" i="254" s="1"/>
  <c r="J4" i="179"/>
  <c r="J86" i="232" s="1"/>
  <c r="AF4" i="258"/>
  <c r="G86" i="258" s="1"/>
  <c r="AD4" i="258"/>
  <c r="D86" i="258" s="1"/>
  <c r="AB4" i="258"/>
  <c r="C86" i="258" s="1"/>
  <c r="N85" i="258"/>
  <c r="F85" i="258"/>
  <c r="A1" i="179"/>
  <c r="J83" i="205" s="1"/>
  <c r="C83" i="258"/>
  <c r="A65" i="258"/>
  <c r="AB34" i="258"/>
  <c r="AB33" i="258"/>
  <c r="AB32" i="258"/>
  <c r="AB31" i="258"/>
  <c r="AB30" i="258"/>
  <c r="AB29" i="258"/>
  <c r="AB28" i="258"/>
  <c r="AB27" i="258"/>
  <c r="AB26" i="258"/>
  <c r="AB25" i="258"/>
  <c r="AB24" i="258"/>
  <c r="AB23" i="258"/>
  <c r="AB22" i="258"/>
  <c r="AB21" i="258"/>
  <c r="AB20" i="258"/>
  <c r="AB19" i="258"/>
  <c r="AB18" i="258"/>
  <c r="G19" i="258"/>
  <c r="AB17" i="258"/>
  <c r="AB16" i="258"/>
  <c r="AB15" i="258"/>
  <c r="D15" i="258"/>
  <c r="O9" i="258"/>
  <c r="D9" i="258"/>
  <c r="A7" i="258"/>
  <c r="A4" i="258"/>
  <c r="AB2" i="258"/>
  <c r="A2" i="258"/>
  <c r="AD128" i="257"/>
  <c r="O10" i="257" s="1"/>
  <c r="AB128" i="257"/>
  <c r="AD127" i="257"/>
  <c r="O9" i="257" s="1"/>
  <c r="AB127" i="257"/>
  <c r="AD125" i="257"/>
  <c r="AB125" i="257"/>
  <c r="AD124" i="257"/>
  <c r="AB124" i="257"/>
  <c r="AB122" i="257"/>
  <c r="AB121" i="257"/>
  <c r="AB120" i="257"/>
  <c r="AB118" i="257"/>
  <c r="O14" i="257" s="1"/>
  <c r="AD111" i="257"/>
  <c r="D16" i="257" s="1"/>
  <c r="AB111" i="257"/>
  <c r="AD110" i="257"/>
  <c r="D15" i="257" s="1"/>
  <c r="AB110" i="257"/>
  <c r="AD109" i="257"/>
  <c r="D14" i="257" s="1"/>
  <c r="AB109" i="257"/>
  <c r="AD108" i="257"/>
  <c r="D13" i="257" s="1"/>
  <c r="AB108" i="257"/>
  <c r="AD105" i="257"/>
  <c r="D10" i="257" s="1"/>
  <c r="AB105" i="257"/>
  <c r="AD104" i="257"/>
  <c r="D9" i="257" s="1"/>
  <c r="AB104" i="257"/>
  <c r="AF9" i="257"/>
  <c r="F91" i="257" s="1"/>
  <c r="AD9" i="257"/>
  <c r="D91" i="257" s="1"/>
  <c r="AB9" i="257"/>
  <c r="C91" i="257" s="1"/>
  <c r="AF8" i="257"/>
  <c r="G90" i="257" s="1"/>
  <c r="AD8" i="257"/>
  <c r="E90" i="257" s="1"/>
  <c r="AB8" i="257"/>
  <c r="C90" i="257" s="1"/>
  <c r="AF7" i="257"/>
  <c r="G89" i="257" s="1"/>
  <c r="AD7" i="257"/>
  <c r="E89" i="257" s="1"/>
  <c r="AB7" i="257"/>
  <c r="O8" i="257" s="1"/>
  <c r="AF6" i="257"/>
  <c r="F88" i="257" s="1"/>
  <c r="AD6" i="257"/>
  <c r="D88" i="257" s="1"/>
  <c r="AB6" i="257"/>
  <c r="C88" i="257" s="1"/>
  <c r="AF5" i="257"/>
  <c r="G87" i="257" s="1"/>
  <c r="AD5" i="257"/>
  <c r="E87" i="257" s="1"/>
  <c r="AB5" i="257"/>
  <c r="C87" i="257" s="1"/>
  <c r="AF4" i="257"/>
  <c r="G86" i="257" s="1"/>
  <c r="AD4" i="257"/>
  <c r="D86" i="257" s="1"/>
  <c r="AB4" i="257"/>
  <c r="C86" i="257" s="1"/>
  <c r="N85" i="257"/>
  <c r="F85" i="257"/>
  <c r="C83" i="257"/>
  <c r="A65" i="257"/>
  <c r="AB34" i="257"/>
  <c r="AB33" i="257"/>
  <c r="AB32" i="257"/>
  <c r="AB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9" i="257"/>
  <c r="AB17" i="257"/>
  <c r="AB16" i="257"/>
  <c r="AB15" i="257"/>
  <c r="A7" i="257"/>
  <c r="A4" i="257"/>
  <c r="AB2" i="257"/>
  <c r="A2" i="257"/>
  <c r="AD128" i="256"/>
  <c r="O10" i="256" s="1"/>
  <c r="AB128" i="256"/>
  <c r="AD127" i="256"/>
  <c r="O9" i="256" s="1"/>
  <c r="AB127" i="256"/>
  <c r="AD125" i="256"/>
  <c r="AB125" i="256"/>
  <c r="AD124" i="256"/>
  <c r="AB124" i="256"/>
  <c r="AB122" i="256"/>
  <c r="AB121" i="256"/>
  <c r="AB120" i="256"/>
  <c r="AB118" i="256"/>
  <c r="O14" i="256" s="1"/>
  <c r="AD111" i="256"/>
  <c r="D16" i="256" s="1"/>
  <c r="AB111" i="256"/>
  <c r="AD110" i="256"/>
  <c r="D15" i="256" s="1"/>
  <c r="AB110" i="256"/>
  <c r="AD109" i="256"/>
  <c r="D14" i="256" s="1"/>
  <c r="AB109" i="256"/>
  <c r="AD108" i="256"/>
  <c r="D13" i="256" s="1"/>
  <c r="AB108" i="256"/>
  <c r="AD105" i="256"/>
  <c r="D10" i="256" s="1"/>
  <c r="AB105" i="256"/>
  <c r="AD104" i="256"/>
  <c r="AB104" i="256"/>
  <c r="AF9" i="256"/>
  <c r="G91" i="256" s="1"/>
  <c r="AD9" i="256"/>
  <c r="E91" i="256" s="1"/>
  <c r="AB9" i="256"/>
  <c r="C91" i="256" s="1"/>
  <c r="AF8" i="256"/>
  <c r="F90" i="256" s="1"/>
  <c r="AD8" i="256"/>
  <c r="E90" i="256" s="1"/>
  <c r="AB8" i="256"/>
  <c r="C90" i="256" s="1"/>
  <c r="AF7" i="256"/>
  <c r="G89" i="256" s="1"/>
  <c r="AD7" i="256"/>
  <c r="D89" i="256" s="1"/>
  <c r="AB7" i="256"/>
  <c r="C89" i="256" s="1"/>
  <c r="AF6" i="256"/>
  <c r="F88" i="256" s="1"/>
  <c r="AD6" i="256"/>
  <c r="D88" i="256" s="1"/>
  <c r="AB6" i="256"/>
  <c r="C88" i="256" s="1"/>
  <c r="AF5" i="256"/>
  <c r="F87" i="256" s="1"/>
  <c r="AD5" i="256"/>
  <c r="D87" i="256" s="1"/>
  <c r="AB5" i="256"/>
  <c r="C87" i="256" s="1"/>
  <c r="AF4" i="256"/>
  <c r="F86" i="256" s="1"/>
  <c r="AD4" i="256"/>
  <c r="D86" i="256" s="1"/>
  <c r="AB4" i="256"/>
  <c r="C86" i="256" s="1"/>
  <c r="N85" i="256"/>
  <c r="F85" i="256"/>
  <c r="C83" i="256"/>
  <c r="A65" i="256"/>
  <c r="A50" i="256"/>
  <c r="AB34" i="256"/>
  <c r="AB33" i="256"/>
  <c r="AB32" i="256"/>
  <c r="AB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9" i="256"/>
  <c r="A19" i="256"/>
  <c r="AB17" i="256"/>
  <c r="AB16" i="256"/>
  <c r="AB15" i="256"/>
  <c r="D9" i="256"/>
  <c r="A7" i="256"/>
  <c r="A4" i="256"/>
  <c r="AB2" i="256"/>
  <c r="A2" i="256"/>
  <c r="AD128" i="255"/>
  <c r="O10" i="255" s="1"/>
  <c r="AB128" i="255"/>
  <c r="AD127" i="255"/>
  <c r="O9" i="255" s="1"/>
  <c r="AB127" i="255"/>
  <c r="AD125" i="255"/>
  <c r="AB125" i="255"/>
  <c r="AD124" i="255"/>
  <c r="AB124" i="255"/>
  <c r="AB122" i="255"/>
  <c r="AB121" i="255"/>
  <c r="AB120" i="255"/>
  <c r="AB118" i="255"/>
  <c r="O14" i="255" s="1"/>
  <c r="AD111" i="255"/>
  <c r="D16" i="255"/>
  <c r="AB111" i="255"/>
  <c r="AD110" i="255"/>
  <c r="D15" i="255" s="1"/>
  <c r="AB110" i="255"/>
  <c r="AD109" i="255"/>
  <c r="D14" i="255" s="1"/>
  <c r="AB109" i="255"/>
  <c r="AD108" i="255"/>
  <c r="D13" i="255" s="1"/>
  <c r="AB108" i="255"/>
  <c r="AD105" i="255"/>
  <c r="D10" i="255" s="1"/>
  <c r="AB105" i="255"/>
  <c r="AD104" i="255"/>
  <c r="D9" i="255" s="1"/>
  <c r="AB104" i="255"/>
  <c r="AF9" i="255"/>
  <c r="G91" i="255" s="1"/>
  <c r="AD9" i="255"/>
  <c r="E91" i="255" s="1"/>
  <c r="AB9" i="255"/>
  <c r="C91" i="255" s="1"/>
  <c r="K90" i="255"/>
  <c r="AF8" i="255"/>
  <c r="G90" i="255" s="1"/>
  <c r="AD8" i="255"/>
  <c r="E90" i="255" s="1"/>
  <c r="AB8" i="255"/>
  <c r="C90" i="255" s="1"/>
  <c r="AF7" i="255"/>
  <c r="G89" i="255" s="1"/>
  <c r="AD7" i="255"/>
  <c r="E89" i="255" s="1"/>
  <c r="AB7" i="255"/>
  <c r="C89" i="255" s="1"/>
  <c r="AF6" i="255"/>
  <c r="G88" i="255" s="1"/>
  <c r="AD6" i="255"/>
  <c r="E88" i="255" s="1"/>
  <c r="D88" i="255"/>
  <c r="AB6" i="255"/>
  <c r="C88" i="255" s="1"/>
  <c r="AF5" i="255"/>
  <c r="G87" i="255" s="1"/>
  <c r="AD5" i="255"/>
  <c r="D87" i="255" s="1"/>
  <c r="AB5" i="255"/>
  <c r="C87" i="255" s="1"/>
  <c r="AF4" i="255"/>
  <c r="G86" i="255" s="1"/>
  <c r="AD4" i="255"/>
  <c r="D86" i="255" s="1"/>
  <c r="AB4" i="255"/>
  <c r="D8" i="255" s="1"/>
  <c r="N85" i="255"/>
  <c r="F85" i="255"/>
  <c r="C83" i="255"/>
  <c r="A65" i="255"/>
  <c r="AB34" i="255"/>
  <c r="AB33" i="255"/>
  <c r="AB32" i="255"/>
  <c r="AB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9" i="255"/>
  <c r="AB17" i="255"/>
  <c r="AB16" i="255"/>
  <c r="AB15" i="255"/>
  <c r="A7" i="255"/>
  <c r="A4" i="255"/>
  <c r="AB2" i="255"/>
  <c r="A2" i="255"/>
  <c r="AD128" i="254"/>
  <c r="O10" i="254" s="1"/>
  <c r="AB128" i="254"/>
  <c r="AD127" i="254"/>
  <c r="O9" i="254" s="1"/>
  <c r="AB127" i="254"/>
  <c r="AD125" i="254"/>
  <c r="AB125" i="254"/>
  <c r="AD124" i="254"/>
  <c r="AB124" i="254"/>
  <c r="AB122" i="254"/>
  <c r="AB121" i="254"/>
  <c r="AB120" i="254"/>
  <c r="AB118" i="254"/>
  <c r="AD111" i="254"/>
  <c r="D16" i="254" s="1"/>
  <c r="AB111" i="254"/>
  <c r="AD110" i="254"/>
  <c r="D15" i="254" s="1"/>
  <c r="AB110" i="254"/>
  <c r="AD109" i="254"/>
  <c r="D14" i="254" s="1"/>
  <c r="AB109" i="254"/>
  <c r="AD108" i="254"/>
  <c r="D13" i="254" s="1"/>
  <c r="AB108" i="254"/>
  <c r="AD105" i="254"/>
  <c r="D10" i="254" s="1"/>
  <c r="AB105" i="254"/>
  <c r="AD104" i="254"/>
  <c r="D9" i="254" s="1"/>
  <c r="AB104" i="254"/>
  <c r="AF9" i="254"/>
  <c r="G91" i="254" s="1"/>
  <c r="AD9" i="254"/>
  <c r="E91" i="254" s="1"/>
  <c r="AB9" i="254"/>
  <c r="C91" i="254" s="1"/>
  <c r="AF8" i="254"/>
  <c r="G90" i="254" s="1"/>
  <c r="AD8" i="254"/>
  <c r="E90" i="254" s="1"/>
  <c r="AB8" i="254"/>
  <c r="C90" i="254" s="1"/>
  <c r="AF7" i="254"/>
  <c r="G89" i="254" s="1"/>
  <c r="AD7" i="254"/>
  <c r="E89" i="254" s="1"/>
  <c r="AB7" i="254"/>
  <c r="C89" i="254" s="1"/>
  <c r="AF6" i="254"/>
  <c r="G88" i="254" s="1"/>
  <c r="AD6" i="254"/>
  <c r="E88" i="254" s="1"/>
  <c r="AB6" i="254"/>
  <c r="C88" i="254"/>
  <c r="AF5" i="254"/>
  <c r="G87" i="254" s="1"/>
  <c r="AD5" i="254"/>
  <c r="E87" i="254" s="1"/>
  <c r="AB5" i="254"/>
  <c r="C87" i="254" s="1"/>
  <c r="AF4" i="254"/>
  <c r="G86" i="254" s="1"/>
  <c r="AD4" i="254"/>
  <c r="E86" i="254" s="1"/>
  <c r="AB4" i="254"/>
  <c r="C86" i="254" s="1"/>
  <c r="N85" i="254"/>
  <c r="F85" i="254"/>
  <c r="C83" i="254"/>
  <c r="A65" i="254"/>
  <c r="A50" i="254"/>
  <c r="AB34" i="254"/>
  <c r="AB33" i="254"/>
  <c r="AB32" i="254"/>
  <c r="AB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9" i="254"/>
  <c r="A19" i="254"/>
  <c r="AB17" i="254"/>
  <c r="AB16" i="254"/>
  <c r="AB15" i="254"/>
  <c r="O14" i="254"/>
  <c r="A7" i="254"/>
  <c r="A4" i="254"/>
  <c r="AB2" i="254"/>
  <c r="A2" i="254"/>
  <c r="AD128" i="253"/>
  <c r="O10" i="253" s="1"/>
  <c r="AB128" i="253"/>
  <c r="AD127" i="253"/>
  <c r="O9" i="253" s="1"/>
  <c r="AB127" i="253"/>
  <c r="AD125" i="253"/>
  <c r="AB125" i="253"/>
  <c r="AD124" i="253"/>
  <c r="AB124" i="253"/>
  <c r="AB122" i="253"/>
  <c r="AB121" i="253"/>
  <c r="AB120" i="253"/>
  <c r="AB118" i="253"/>
  <c r="AD111" i="253"/>
  <c r="D16" i="253"/>
  <c r="AB111" i="253"/>
  <c r="AD110" i="253"/>
  <c r="AB110" i="253"/>
  <c r="AD109" i="253"/>
  <c r="D14" i="253" s="1"/>
  <c r="AB109" i="253"/>
  <c r="AD108" i="253"/>
  <c r="D13" i="253" s="1"/>
  <c r="AB108" i="253"/>
  <c r="AD105" i="253"/>
  <c r="D10" i="253" s="1"/>
  <c r="AB105" i="253"/>
  <c r="AD104" i="253"/>
  <c r="D9" i="253" s="1"/>
  <c r="AB104" i="253"/>
  <c r="AF9" i="253"/>
  <c r="F91" i="253" s="1"/>
  <c r="AD9" i="253"/>
  <c r="E91" i="253" s="1"/>
  <c r="AB9" i="253"/>
  <c r="C91" i="253" s="1"/>
  <c r="AF8" i="253"/>
  <c r="F90" i="253"/>
  <c r="AD8" i="253"/>
  <c r="D90" i="253" s="1"/>
  <c r="AB8" i="253"/>
  <c r="C90" i="253" s="1"/>
  <c r="AF7" i="253"/>
  <c r="F89" i="253" s="1"/>
  <c r="AD7" i="253"/>
  <c r="E89" i="253" s="1"/>
  <c r="AB7" i="253"/>
  <c r="C89" i="253" s="1"/>
  <c r="AF6" i="253"/>
  <c r="G88" i="253" s="1"/>
  <c r="AD6" i="253"/>
  <c r="E88" i="253" s="1"/>
  <c r="AB6" i="253"/>
  <c r="C88" i="253" s="1"/>
  <c r="AF5" i="253"/>
  <c r="F87" i="253" s="1"/>
  <c r="AD5" i="253"/>
  <c r="E87" i="253" s="1"/>
  <c r="AB5" i="253"/>
  <c r="C87" i="253"/>
  <c r="AF4" i="253"/>
  <c r="F86" i="253" s="1"/>
  <c r="AD4" i="253"/>
  <c r="E86" i="253" s="1"/>
  <c r="AB4" i="253"/>
  <c r="C86" i="253" s="1"/>
  <c r="N85" i="253"/>
  <c r="F85" i="253"/>
  <c r="C83" i="253"/>
  <c r="A65" i="253"/>
  <c r="AB34" i="253"/>
  <c r="AB33" i="253"/>
  <c r="AB32" i="253"/>
  <c r="AB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9" i="253"/>
  <c r="AB17" i="253"/>
  <c r="AB16" i="253"/>
  <c r="AB15" i="253"/>
  <c r="D15" i="253"/>
  <c r="O14" i="253"/>
  <c r="A7" i="253"/>
  <c r="A4" i="253"/>
  <c r="AB2" i="253"/>
  <c r="A2" i="253"/>
  <c r="AD128" i="252"/>
  <c r="O10" i="252" s="1"/>
  <c r="AB128" i="252"/>
  <c r="AD127" i="252"/>
  <c r="O9" i="252" s="1"/>
  <c r="AB127" i="252"/>
  <c r="AD125" i="252"/>
  <c r="AB125" i="252"/>
  <c r="AD124" i="252"/>
  <c r="AB124" i="252"/>
  <c r="AB122" i="252"/>
  <c r="AB121" i="252"/>
  <c r="AB120" i="252"/>
  <c r="AB118" i="252"/>
  <c r="O14" i="252" s="1"/>
  <c r="AD111" i="252"/>
  <c r="AB111" i="252"/>
  <c r="AD110" i="252"/>
  <c r="D15" i="252" s="1"/>
  <c r="AB110" i="252"/>
  <c r="AD109" i="252"/>
  <c r="D14" i="252" s="1"/>
  <c r="AB109" i="252"/>
  <c r="AD108" i="252"/>
  <c r="D13" i="252" s="1"/>
  <c r="AB108" i="252"/>
  <c r="AD105" i="252"/>
  <c r="D10" i="252" s="1"/>
  <c r="AB105" i="252"/>
  <c r="AD104" i="252"/>
  <c r="D9" i="252" s="1"/>
  <c r="AB104" i="252"/>
  <c r="AF9" i="252"/>
  <c r="F91" i="252" s="1"/>
  <c r="AD9" i="252"/>
  <c r="E91" i="252" s="1"/>
  <c r="AB9" i="252"/>
  <c r="C91" i="252" s="1"/>
  <c r="AF8" i="252"/>
  <c r="G90" i="252" s="1"/>
  <c r="AD8" i="252"/>
  <c r="E90" i="252" s="1"/>
  <c r="AB8" i="252"/>
  <c r="C90" i="252" s="1"/>
  <c r="J89" i="252"/>
  <c r="AF7" i="252"/>
  <c r="F89" i="252" s="1"/>
  <c r="AD7" i="252"/>
  <c r="D89" i="252" s="1"/>
  <c r="AB7" i="252"/>
  <c r="C89" i="252" s="1"/>
  <c r="AF6" i="252"/>
  <c r="G88" i="252" s="1"/>
  <c r="AD6" i="252"/>
  <c r="D88" i="252" s="1"/>
  <c r="AB6" i="252"/>
  <c r="C88" i="252" s="1"/>
  <c r="AF5" i="252"/>
  <c r="F87" i="252" s="1"/>
  <c r="AD5" i="252"/>
  <c r="D87" i="252" s="1"/>
  <c r="AB5" i="252"/>
  <c r="C87" i="252" s="1"/>
  <c r="AF4" i="252"/>
  <c r="F86" i="252" s="1"/>
  <c r="AD4" i="252"/>
  <c r="E86" i="252" s="1"/>
  <c r="AB4" i="252"/>
  <c r="C86" i="252" s="1"/>
  <c r="N85" i="252"/>
  <c r="F85" i="252"/>
  <c r="C83" i="252"/>
  <c r="A65" i="252"/>
  <c r="A50" i="252"/>
  <c r="AB34" i="252"/>
  <c r="AB33" i="252"/>
  <c r="AB32" i="252"/>
  <c r="AB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9" i="252"/>
  <c r="A19" i="252"/>
  <c r="AB17" i="252"/>
  <c r="AB16" i="252"/>
  <c r="AB15" i="252"/>
  <c r="D16" i="252"/>
  <c r="A7" i="252"/>
  <c r="A4" i="252"/>
  <c r="AB2" i="252"/>
  <c r="A2" i="252"/>
  <c r="AD128" i="251"/>
  <c r="O10" i="251" s="1"/>
  <c r="AB128" i="251"/>
  <c r="AD127" i="251"/>
  <c r="O9" i="251" s="1"/>
  <c r="AB127" i="251"/>
  <c r="AD125" i="251"/>
  <c r="AB125" i="251"/>
  <c r="AD124" i="251"/>
  <c r="AB124" i="251"/>
  <c r="AB122" i="251"/>
  <c r="AB121" i="251"/>
  <c r="AB120" i="251"/>
  <c r="AB118" i="251"/>
  <c r="O14" i="251" s="1"/>
  <c r="AD111" i="251"/>
  <c r="D16" i="251" s="1"/>
  <c r="AB111" i="251"/>
  <c r="AD110" i="251"/>
  <c r="D15" i="251" s="1"/>
  <c r="AB110" i="251"/>
  <c r="AD109" i="251"/>
  <c r="D14" i="251" s="1"/>
  <c r="AB109" i="251"/>
  <c r="AD108" i="251"/>
  <c r="D13" i="251" s="1"/>
  <c r="AB108" i="251"/>
  <c r="AD105" i="251"/>
  <c r="D10" i="251" s="1"/>
  <c r="AB105" i="251"/>
  <c r="AD104" i="251"/>
  <c r="D9" i="251" s="1"/>
  <c r="AB104" i="251"/>
  <c r="AF9" i="251"/>
  <c r="F91" i="251" s="1"/>
  <c r="AD9" i="251"/>
  <c r="D91" i="251" s="1"/>
  <c r="AB9" i="251"/>
  <c r="C91" i="251" s="1"/>
  <c r="AF8" i="251"/>
  <c r="G90" i="251" s="1"/>
  <c r="AD8" i="251"/>
  <c r="E90" i="251" s="1"/>
  <c r="AB8" i="251"/>
  <c r="C90" i="251" s="1"/>
  <c r="AF7" i="251"/>
  <c r="F89" i="251" s="1"/>
  <c r="AD7" i="251"/>
  <c r="E89" i="251" s="1"/>
  <c r="AB7" i="251"/>
  <c r="C89" i="251" s="1"/>
  <c r="AF6" i="251"/>
  <c r="G88" i="251" s="1"/>
  <c r="AD6" i="251"/>
  <c r="E88" i="251" s="1"/>
  <c r="AB6" i="251"/>
  <c r="C88" i="251" s="1"/>
  <c r="AF5" i="251"/>
  <c r="G87" i="251" s="1"/>
  <c r="AD5" i="251"/>
  <c r="E87" i="251" s="1"/>
  <c r="AB5" i="251"/>
  <c r="C87" i="251" s="1"/>
  <c r="AF4" i="251"/>
  <c r="F86" i="251" s="1"/>
  <c r="AD4" i="251"/>
  <c r="D86" i="251" s="1"/>
  <c r="AB4" i="251"/>
  <c r="C86" i="251" s="1"/>
  <c r="N85" i="251"/>
  <c r="F85" i="251"/>
  <c r="C83" i="251"/>
  <c r="A65" i="251"/>
  <c r="A50" i="251"/>
  <c r="AB34" i="251"/>
  <c r="AB33" i="251"/>
  <c r="AB32" i="251"/>
  <c r="AB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9" i="251"/>
  <c r="A19" i="251"/>
  <c r="AB17" i="251"/>
  <c r="AB16" i="251"/>
  <c r="AB15" i="251"/>
  <c r="A7" i="251"/>
  <c r="A4" i="251"/>
  <c r="AB2" i="251"/>
  <c r="A2" i="251"/>
  <c r="AD128" i="250"/>
  <c r="O10" i="250" s="1"/>
  <c r="AB128" i="250"/>
  <c r="AD127" i="250"/>
  <c r="O9" i="250" s="1"/>
  <c r="AB127" i="250"/>
  <c r="AD125" i="250"/>
  <c r="AB125" i="250"/>
  <c r="AD124" i="250"/>
  <c r="AB124" i="250"/>
  <c r="AB122" i="250"/>
  <c r="AB121" i="250"/>
  <c r="AB120" i="250"/>
  <c r="AB118" i="250"/>
  <c r="O14" i="250" s="1"/>
  <c r="AD111" i="250"/>
  <c r="AB111" i="250"/>
  <c r="AD110" i="250"/>
  <c r="D15" i="250" s="1"/>
  <c r="AB110" i="250"/>
  <c r="AD109" i="250"/>
  <c r="D14" i="250" s="1"/>
  <c r="AB109" i="250"/>
  <c r="AD108" i="250"/>
  <c r="D13" i="250" s="1"/>
  <c r="AB108" i="250"/>
  <c r="AD105" i="250"/>
  <c r="D10" i="250" s="1"/>
  <c r="AB105" i="250"/>
  <c r="AD104" i="250"/>
  <c r="D9" i="250" s="1"/>
  <c r="AB104" i="250"/>
  <c r="AF9" i="250"/>
  <c r="G91" i="250" s="1"/>
  <c r="AD9" i="250"/>
  <c r="E91" i="250" s="1"/>
  <c r="AB9" i="250"/>
  <c r="C91" i="250" s="1"/>
  <c r="AF8" i="250"/>
  <c r="G90" i="250" s="1"/>
  <c r="AD8" i="250"/>
  <c r="D90" i="250" s="1"/>
  <c r="AB8" i="250"/>
  <c r="C90" i="250" s="1"/>
  <c r="AF7" i="250"/>
  <c r="G89" i="250" s="1"/>
  <c r="AD7" i="250"/>
  <c r="E89" i="250" s="1"/>
  <c r="AB7" i="250"/>
  <c r="C89" i="250" s="1"/>
  <c r="AF6" i="250"/>
  <c r="G88" i="250" s="1"/>
  <c r="AD6" i="250"/>
  <c r="E88" i="250" s="1"/>
  <c r="AB6" i="250"/>
  <c r="C88" i="250"/>
  <c r="AF5" i="250"/>
  <c r="G87" i="250" s="1"/>
  <c r="AD5" i="250"/>
  <c r="D87" i="250" s="1"/>
  <c r="AB5" i="250"/>
  <c r="C87" i="250" s="1"/>
  <c r="AF4" i="250"/>
  <c r="G86" i="250" s="1"/>
  <c r="AD4" i="250"/>
  <c r="D86" i="250" s="1"/>
  <c r="AB4" i="250"/>
  <c r="D8" i="250" s="1"/>
  <c r="N85" i="250"/>
  <c r="F85" i="250"/>
  <c r="C83" i="250"/>
  <c r="A65" i="250"/>
  <c r="AB34" i="250"/>
  <c r="AB33" i="250"/>
  <c r="AB32" i="250"/>
  <c r="AB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9" i="250"/>
  <c r="AB17" i="250"/>
  <c r="AB16" i="250"/>
  <c r="AB15" i="250"/>
  <c r="D16" i="250"/>
  <c r="A7" i="250"/>
  <c r="A4" i="250"/>
  <c r="AB2" i="250"/>
  <c r="A2" i="250"/>
  <c r="AD128" i="249"/>
  <c r="O10" i="249" s="1"/>
  <c r="AB128" i="249"/>
  <c r="AD127" i="249"/>
  <c r="O9" i="249" s="1"/>
  <c r="AB127" i="249"/>
  <c r="AD125" i="249"/>
  <c r="AB125" i="249"/>
  <c r="AD124" i="249"/>
  <c r="AB124" i="249"/>
  <c r="AB122" i="249"/>
  <c r="AB121" i="249"/>
  <c r="AB120" i="249"/>
  <c r="AB118" i="249"/>
  <c r="O14" i="249" s="1"/>
  <c r="AD111" i="249"/>
  <c r="AB111" i="249"/>
  <c r="AD110" i="249"/>
  <c r="D15" i="249" s="1"/>
  <c r="AB110" i="249"/>
  <c r="AD109" i="249"/>
  <c r="D14" i="249" s="1"/>
  <c r="AB109" i="249"/>
  <c r="AD108" i="249"/>
  <c r="D13" i="249" s="1"/>
  <c r="AB108" i="249"/>
  <c r="AD105" i="249"/>
  <c r="D10" i="249" s="1"/>
  <c r="AB105" i="249"/>
  <c r="AD104" i="249"/>
  <c r="D9" i="249" s="1"/>
  <c r="AB104" i="249"/>
  <c r="AF9" i="249"/>
  <c r="F91" i="249" s="1"/>
  <c r="AD9" i="249"/>
  <c r="E91" i="249" s="1"/>
  <c r="AB9" i="249"/>
  <c r="C91" i="249" s="1"/>
  <c r="AF8" i="249"/>
  <c r="F90" i="249" s="1"/>
  <c r="AD8" i="249"/>
  <c r="D90" i="249" s="1"/>
  <c r="AB8" i="249"/>
  <c r="C90" i="249" s="1"/>
  <c r="AF7" i="249"/>
  <c r="F89" i="249" s="1"/>
  <c r="AD7" i="249"/>
  <c r="E89" i="249" s="1"/>
  <c r="AB7" i="249"/>
  <c r="C89" i="249" s="1"/>
  <c r="AF6" i="249"/>
  <c r="G88" i="249" s="1"/>
  <c r="AD6" i="249"/>
  <c r="E88" i="249" s="1"/>
  <c r="AB6" i="249"/>
  <c r="C88" i="249" s="1"/>
  <c r="AF5" i="249"/>
  <c r="G87" i="249" s="1"/>
  <c r="AD5" i="249"/>
  <c r="E87" i="249" s="1"/>
  <c r="AB5" i="249"/>
  <c r="C87" i="249" s="1"/>
  <c r="AF4" i="249"/>
  <c r="F86" i="249" s="1"/>
  <c r="AD4" i="249"/>
  <c r="E86" i="249" s="1"/>
  <c r="AB4" i="249"/>
  <c r="C86" i="249" s="1"/>
  <c r="N85" i="249"/>
  <c r="F85" i="249"/>
  <c r="C83" i="249"/>
  <c r="A65" i="249"/>
  <c r="A50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D16" i="249"/>
  <c r="A7" i="249"/>
  <c r="A4" i="249"/>
  <c r="AB2" i="249"/>
  <c r="A2" i="249"/>
  <c r="AD128" i="248"/>
  <c r="O10" i="248" s="1"/>
  <c r="AB128" i="248"/>
  <c r="AD127" i="248"/>
  <c r="O9" i="248" s="1"/>
  <c r="AB127" i="248"/>
  <c r="AD125" i="248"/>
  <c r="AB125" i="248"/>
  <c r="AD124" i="248"/>
  <c r="AB124" i="248"/>
  <c r="AB122" i="248"/>
  <c r="AB121" i="248"/>
  <c r="AB120" i="248"/>
  <c r="AB118" i="248"/>
  <c r="AD111" i="248"/>
  <c r="D16" i="248" s="1"/>
  <c r="AB111" i="248"/>
  <c r="AD110" i="248"/>
  <c r="D15" i="248" s="1"/>
  <c r="AB110" i="248"/>
  <c r="AD109" i="248"/>
  <c r="D14" i="248" s="1"/>
  <c r="AB109" i="248"/>
  <c r="AD108" i="248"/>
  <c r="D13" i="248" s="1"/>
  <c r="AB108" i="248"/>
  <c r="AD105" i="248"/>
  <c r="D10" i="248" s="1"/>
  <c r="AB105" i="248"/>
  <c r="AD104" i="248"/>
  <c r="D9" i="248" s="1"/>
  <c r="AB104" i="248"/>
  <c r="AF9" i="248"/>
  <c r="F91" i="248" s="1"/>
  <c r="AD9" i="248"/>
  <c r="E91" i="248" s="1"/>
  <c r="AB9" i="248"/>
  <c r="C91" i="248" s="1"/>
  <c r="AF8" i="248"/>
  <c r="F90" i="248" s="1"/>
  <c r="AD8" i="248"/>
  <c r="E90" i="248" s="1"/>
  <c r="AB8" i="248"/>
  <c r="C90" i="248" s="1"/>
  <c r="AF7" i="248"/>
  <c r="G89" i="248" s="1"/>
  <c r="AD7" i="248"/>
  <c r="E89" i="248" s="1"/>
  <c r="AB7" i="248"/>
  <c r="C89" i="248" s="1"/>
  <c r="AF6" i="248"/>
  <c r="F88" i="248" s="1"/>
  <c r="AD6" i="248"/>
  <c r="E88" i="248" s="1"/>
  <c r="AB6" i="248"/>
  <c r="C88" i="248" s="1"/>
  <c r="AF5" i="248"/>
  <c r="F87" i="248" s="1"/>
  <c r="AD5" i="248"/>
  <c r="D87" i="248" s="1"/>
  <c r="AB5" i="248"/>
  <c r="C87" i="248" s="1"/>
  <c r="AF4" i="248"/>
  <c r="G86" i="248" s="1"/>
  <c r="AD4" i="248"/>
  <c r="E86" i="248" s="1"/>
  <c r="AB4" i="248"/>
  <c r="C86" i="248" s="1"/>
  <c r="N85" i="248"/>
  <c r="F85" i="248"/>
  <c r="C83" i="248"/>
  <c r="A65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O14" i="248"/>
  <c r="A7" i="248"/>
  <c r="A4" i="248"/>
  <c r="AB2" i="248"/>
  <c r="A2" i="248"/>
  <c r="AD128" i="247"/>
  <c r="O10" i="247" s="1"/>
  <c r="AB128" i="247"/>
  <c r="AD127" i="247"/>
  <c r="O9" i="247" s="1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D15" i="247" s="1"/>
  <c r="AB110" i="247"/>
  <c r="AD109" i="247"/>
  <c r="D14" i="247" s="1"/>
  <c r="AB109" i="247"/>
  <c r="AD108" i="247"/>
  <c r="D13" i="247"/>
  <c r="AB108" i="247"/>
  <c r="AD105" i="247"/>
  <c r="D10" i="247" s="1"/>
  <c r="AB105" i="247"/>
  <c r="AD104" i="247"/>
  <c r="D9" i="247" s="1"/>
  <c r="AB104" i="247"/>
  <c r="AF9" i="247"/>
  <c r="G91" i="247" s="1"/>
  <c r="AD9" i="247"/>
  <c r="E91" i="247" s="1"/>
  <c r="AB9" i="247"/>
  <c r="C91" i="247" s="1"/>
  <c r="K90" i="247"/>
  <c r="AF8" i="247"/>
  <c r="G90" i="247" s="1"/>
  <c r="AD8" i="247"/>
  <c r="E90" i="247" s="1"/>
  <c r="AB8" i="247"/>
  <c r="C90" i="247" s="1"/>
  <c r="AF7" i="247"/>
  <c r="F89" i="247" s="1"/>
  <c r="AD7" i="247"/>
  <c r="D89" i="247" s="1"/>
  <c r="AB7" i="247"/>
  <c r="C89" i="247" s="1"/>
  <c r="AF6" i="247"/>
  <c r="G88" i="247" s="1"/>
  <c r="AD6" i="247"/>
  <c r="D88" i="247" s="1"/>
  <c r="AB6" i="247"/>
  <c r="C88" i="247" s="1"/>
  <c r="AF5" i="247"/>
  <c r="G87" i="247"/>
  <c r="AD5" i="247"/>
  <c r="D87" i="247" s="1"/>
  <c r="AB5" i="247"/>
  <c r="C87" i="247" s="1"/>
  <c r="AF4" i="247"/>
  <c r="F86" i="247" s="1"/>
  <c r="AD4" i="247"/>
  <c r="D86" i="247" s="1"/>
  <c r="AB4" i="247"/>
  <c r="C86" i="247" s="1"/>
  <c r="N85" i="247"/>
  <c r="F85" i="247"/>
  <c r="C83" i="247"/>
  <c r="A65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B17" i="247"/>
  <c r="AB16" i="247"/>
  <c r="AB15" i="247"/>
  <c r="D16" i="247"/>
  <c r="O14" i="247"/>
  <c r="A7" i="247"/>
  <c r="A4" i="247"/>
  <c r="AB2" i="247"/>
  <c r="A2" i="247"/>
  <c r="AD128" i="246"/>
  <c r="O10" i="246" s="1"/>
  <c r="AB128" i="246"/>
  <c r="AD127" i="246"/>
  <c r="O9" i="246" s="1"/>
  <c r="AB127" i="246"/>
  <c r="AD125" i="246"/>
  <c r="AB125" i="246"/>
  <c r="AD124" i="246"/>
  <c r="AB124" i="246"/>
  <c r="AB122" i="246"/>
  <c r="AB121" i="246"/>
  <c r="AB120" i="246"/>
  <c r="AB118" i="246"/>
  <c r="O14" i="246" s="1"/>
  <c r="AD111" i="246"/>
  <c r="D16" i="246" s="1"/>
  <c r="AB111" i="246"/>
  <c r="AD110" i="246"/>
  <c r="D15" i="246" s="1"/>
  <c r="AB110" i="246"/>
  <c r="AD109" i="246"/>
  <c r="D14" i="246" s="1"/>
  <c r="AB109" i="246"/>
  <c r="AD108" i="246"/>
  <c r="D13" i="246" s="1"/>
  <c r="AB108" i="246"/>
  <c r="AD105" i="246"/>
  <c r="D10" i="246" s="1"/>
  <c r="AB105" i="246"/>
  <c r="AD104" i="246"/>
  <c r="D9" i="246" s="1"/>
  <c r="AB104" i="246"/>
  <c r="AF9" i="246"/>
  <c r="F91" i="246" s="1"/>
  <c r="AD9" i="246"/>
  <c r="E91" i="246" s="1"/>
  <c r="AB9" i="246"/>
  <c r="C91" i="246" s="1"/>
  <c r="AF8" i="246"/>
  <c r="F90" i="246" s="1"/>
  <c r="AD8" i="246"/>
  <c r="E90" i="246" s="1"/>
  <c r="AB8" i="246"/>
  <c r="C90" i="246" s="1"/>
  <c r="AF7" i="246"/>
  <c r="G89" i="246" s="1"/>
  <c r="AD7" i="246"/>
  <c r="E89" i="246" s="1"/>
  <c r="AB7" i="246"/>
  <c r="C89" i="246" s="1"/>
  <c r="AF6" i="246"/>
  <c r="F88" i="246" s="1"/>
  <c r="AD6" i="246"/>
  <c r="E88" i="246" s="1"/>
  <c r="AB6" i="246"/>
  <c r="C88" i="246" s="1"/>
  <c r="AF5" i="246"/>
  <c r="G87" i="246" s="1"/>
  <c r="AD5" i="246"/>
  <c r="E87" i="246" s="1"/>
  <c r="AB5" i="246"/>
  <c r="C87" i="246" s="1"/>
  <c r="AF4" i="246"/>
  <c r="G86" i="246" s="1"/>
  <c r="AD4" i="246"/>
  <c r="E86" i="246" s="1"/>
  <c r="AB4" i="246"/>
  <c r="C86" i="246" s="1"/>
  <c r="N85" i="246"/>
  <c r="F85" i="246"/>
  <c r="C83" i="246"/>
  <c r="A65" i="246"/>
  <c r="A50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19" i="246"/>
  <c r="AB17" i="246"/>
  <c r="AB16" i="246"/>
  <c r="AB15" i="246"/>
  <c r="A7" i="246"/>
  <c r="A4" i="246"/>
  <c r="AB2" i="246"/>
  <c r="A2" i="246"/>
  <c r="AD128" i="245"/>
  <c r="O10" i="245" s="1"/>
  <c r="AB128" i="245"/>
  <c r="AD127" i="245"/>
  <c r="O9" i="245" s="1"/>
  <c r="AB127" i="245"/>
  <c r="AD125" i="245"/>
  <c r="AB125" i="245"/>
  <c r="AD124" i="245"/>
  <c r="AB124" i="245"/>
  <c r="AB122" i="245"/>
  <c r="AB121" i="245"/>
  <c r="AB120" i="245"/>
  <c r="AB118" i="245"/>
  <c r="AD111" i="245"/>
  <c r="D16" i="245" s="1"/>
  <c r="AB111" i="245"/>
  <c r="AD110" i="245"/>
  <c r="D15" i="245" s="1"/>
  <c r="AB110" i="245"/>
  <c r="AD109" i="245"/>
  <c r="D14" i="245" s="1"/>
  <c r="AB109" i="245"/>
  <c r="AD108" i="245"/>
  <c r="D13" i="245" s="1"/>
  <c r="AB108" i="245"/>
  <c r="AD105" i="245"/>
  <c r="D10" i="245" s="1"/>
  <c r="AB105" i="245"/>
  <c r="AD104" i="245"/>
  <c r="D9" i="245" s="1"/>
  <c r="AB104" i="245"/>
  <c r="AF9" i="245"/>
  <c r="G91" i="245" s="1"/>
  <c r="AD9" i="245"/>
  <c r="D91" i="245" s="1"/>
  <c r="AB9" i="245"/>
  <c r="C91" i="245" s="1"/>
  <c r="AF8" i="245"/>
  <c r="G90" i="245" s="1"/>
  <c r="AD8" i="245"/>
  <c r="E90" i="245" s="1"/>
  <c r="AB8" i="245"/>
  <c r="C90" i="245" s="1"/>
  <c r="N89" i="245"/>
  <c r="AF7" i="245"/>
  <c r="F89" i="245" s="1"/>
  <c r="AD7" i="245"/>
  <c r="E89" i="245" s="1"/>
  <c r="AB7" i="245"/>
  <c r="C89" i="245" s="1"/>
  <c r="AF6" i="245"/>
  <c r="G88" i="245" s="1"/>
  <c r="AD6" i="245"/>
  <c r="E88" i="245" s="1"/>
  <c r="AB6" i="245"/>
  <c r="C88" i="245" s="1"/>
  <c r="AF5" i="245"/>
  <c r="G87" i="245" s="1"/>
  <c r="AD5" i="245"/>
  <c r="E87" i="245" s="1"/>
  <c r="AB5" i="245"/>
  <c r="C87" i="245" s="1"/>
  <c r="AF4" i="245"/>
  <c r="F86" i="245" s="1"/>
  <c r="AD4" i="245"/>
  <c r="E86" i="245" s="1"/>
  <c r="AB4" i="245"/>
  <c r="C86" i="245" s="1"/>
  <c r="N85" i="245"/>
  <c r="F85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O14" i="245"/>
  <c r="A7" i="245"/>
  <c r="A4" i="245"/>
  <c r="AB2" i="245"/>
  <c r="A2" i="245"/>
  <c r="AD128" i="244"/>
  <c r="O10" i="244" s="1"/>
  <c r="AB128" i="244"/>
  <c r="AD127" i="244"/>
  <c r="O9" i="244" s="1"/>
  <c r="AB127" i="244"/>
  <c r="AD125" i="244"/>
  <c r="AB125" i="244"/>
  <c r="AD124" i="244"/>
  <c r="AB124" i="244"/>
  <c r="AB122" i="244"/>
  <c r="AB121" i="244"/>
  <c r="AB120" i="244"/>
  <c r="AB118" i="244"/>
  <c r="O14" i="244" s="1"/>
  <c r="AD111" i="244"/>
  <c r="D16" i="244" s="1"/>
  <c r="AB111" i="244"/>
  <c r="AD110" i="244"/>
  <c r="D15" i="244" s="1"/>
  <c r="AB110" i="244"/>
  <c r="AD109" i="244"/>
  <c r="D14" i="244" s="1"/>
  <c r="AB109" i="244"/>
  <c r="AD108" i="244"/>
  <c r="D13" i="244" s="1"/>
  <c r="AB108" i="244"/>
  <c r="AD105" i="244"/>
  <c r="D10" i="244" s="1"/>
  <c r="AB105" i="244"/>
  <c r="AD104" i="244"/>
  <c r="D9" i="244" s="1"/>
  <c r="AB104" i="244"/>
  <c r="AF9" i="244"/>
  <c r="F91" i="244" s="1"/>
  <c r="AD9" i="244"/>
  <c r="D91" i="244" s="1"/>
  <c r="AB9" i="244"/>
  <c r="C91" i="244" s="1"/>
  <c r="AF8" i="244"/>
  <c r="F90" i="244" s="1"/>
  <c r="AD8" i="244"/>
  <c r="D90" i="244" s="1"/>
  <c r="AB8" i="244"/>
  <c r="C90" i="244" s="1"/>
  <c r="AF7" i="244"/>
  <c r="G89" i="244" s="1"/>
  <c r="AD7" i="244"/>
  <c r="D89" i="244" s="1"/>
  <c r="AB7" i="244"/>
  <c r="C89" i="244" s="1"/>
  <c r="AF6" i="244"/>
  <c r="G88" i="244" s="1"/>
  <c r="AD6" i="244"/>
  <c r="E88" i="244" s="1"/>
  <c r="AB6" i="244"/>
  <c r="C88" i="244" s="1"/>
  <c r="AF5" i="244"/>
  <c r="G87" i="244" s="1"/>
  <c r="AD5" i="244"/>
  <c r="E87" i="244" s="1"/>
  <c r="AB5" i="244"/>
  <c r="C87" i="244" s="1"/>
  <c r="L86" i="244"/>
  <c r="AF4" i="244"/>
  <c r="F86" i="244" s="1"/>
  <c r="AD4" i="244"/>
  <c r="D86" i="244" s="1"/>
  <c r="AB4" i="244"/>
  <c r="C86" i="244" s="1"/>
  <c r="N85" i="244"/>
  <c r="F85" i="244"/>
  <c r="C83" i="244"/>
  <c r="A65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A7" i="244"/>
  <c r="A4" i="244"/>
  <c r="AB2" i="244"/>
  <c r="A2" i="244"/>
  <c r="AD128" i="243"/>
  <c r="O10" i="243" s="1"/>
  <c r="AB128" i="243"/>
  <c r="AD127" i="243"/>
  <c r="O9" i="243" s="1"/>
  <c r="AB127" i="243"/>
  <c r="AD125" i="243"/>
  <c r="AB125" i="243"/>
  <c r="AD124" i="243"/>
  <c r="AB124" i="243"/>
  <c r="AB122" i="243"/>
  <c r="AB121" i="243"/>
  <c r="AB120" i="243"/>
  <c r="AB118" i="243"/>
  <c r="O14" i="243" s="1"/>
  <c r="AD111" i="243"/>
  <c r="D16" i="243"/>
  <c r="AB111" i="243"/>
  <c r="AD110" i="243"/>
  <c r="AB110" i="243"/>
  <c r="AD109" i="243"/>
  <c r="D14" i="243" s="1"/>
  <c r="AB109" i="243"/>
  <c r="AD108" i="243"/>
  <c r="D13" i="243" s="1"/>
  <c r="AB108" i="243"/>
  <c r="AD105" i="243"/>
  <c r="D10" i="243" s="1"/>
  <c r="AB105" i="243"/>
  <c r="AD104" i="243"/>
  <c r="D9" i="243" s="1"/>
  <c r="AB104" i="243"/>
  <c r="AF9" i="243"/>
  <c r="G91" i="243" s="1"/>
  <c r="AD9" i="243"/>
  <c r="E91" i="243" s="1"/>
  <c r="AB9" i="243"/>
  <c r="C91" i="243" s="1"/>
  <c r="AF8" i="243"/>
  <c r="F90" i="243" s="1"/>
  <c r="AD8" i="243"/>
  <c r="E90" i="243" s="1"/>
  <c r="AB8" i="243"/>
  <c r="C90" i="243" s="1"/>
  <c r="AF7" i="243"/>
  <c r="G89" i="243" s="1"/>
  <c r="AD7" i="243"/>
  <c r="E89" i="243" s="1"/>
  <c r="AB7" i="243"/>
  <c r="C89" i="243" s="1"/>
  <c r="AF6" i="243"/>
  <c r="F88" i="243" s="1"/>
  <c r="AD6" i="243"/>
  <c r="E88" i="243" s="1"/>
  <c r="AB6" i="243"/>
  <c r="C88" i="243" s="1"/>
  <c r="AF5" i="243"/>
  <c r="G87" i="243" s="1"/>
  <c r="AD5" i="243"/>
  <c r="E87" i="243" s="1"/>
  <c r="AB5" i="243"/>
  <c r="C87" i="243" s="1"/>
  <c r="AF4" i="243"/>
  <c r="G86" i="243" s="1"/>
  <c r="AD4" i="243"/>
  <c r="E86" i="243" s="1"/>
  <c r="AB4" i="243"/>
  <c r="C86" i="243" s="1"/>
  <c r="N85" i="243"/>
  <c r="F85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5" i="243"/>
  <c r="A7" i="243"/>
  <c r="A4" i="243"/>
  <c r="AB2" i="243"/>
  <c r="A2" i="243"/>
  <c r="AD128" i="242"/>
  <c r="O10" i="242" s="1"/>
  <c r="AB128" i="242"/>
  <c r="AD127" i="242"/>
  <c r="O9" i="242" s="1"/>
  <c r="AB127" i="242"/>
  <c r="AD125" i="242"/>
  <c r="AB125" i="242"/>
  <c r="AD124" i="242"/>
  <c r="AB124" i="242"/>
  <c r="AB122" i="242"/>
  <c r="AB121" i="242"/>
  <c r="AB120" i="242"/>
  <c r="AB118" i="242"/>
  <c r="O14" i="242" s="1"/>
  <c r="AD111" i="242"/>
  <c r="D16" i="242"/>
  <c r="AB111" i="242"/>
  <c r="AD110" i="242"/>
  <c r="D15" i="242" s="1"/>
  <c r="AB110" i="242"/>
  <c r="AD109" i="242"/>
  <c r="D14" i="242" s="1"/>
  <c r="AB109" i="242"/>
  <c r="AD108" i="242"/>
  <c r="D13" i="242" s="1"/>
  <c r="AB108" i="242"/>
  <c r="AD105" i="242"/>
  <c r="D10" i="242" s="1"/>
  <c r="AB105" i="242"/>
  <c r="AD104" i="242"/>
  <c r="D9" i="242" s="1"/>
  <c r="AB104" i="242"/>
  <c r="AF9" i="242"/>
  <c r="G91" i="242" s="1"/>
  <c r="AD9" i="242"/>
  <c r="D91" i="242" s="1"/>
  <c r="AB9" i="242"/>
  <c r="C91" i="242" s="1"/>
  <c r="AF8" i="242"/>
  <c r="G90" i="242" s="1"/>
  <c r="AD8" i="242"/>
  <c r="E90" i="242" s="1"/>
  <c r="AB8" i="242"/>
  <c r="C90" i="242" s="1"/>
  <c r="AF7" i="242"/>
  <c r="G89" i="242" s="1"/>
  <c r="AD7" i="242"/>
  <c r="E89" i="242" s="1"/>
  <c r="AB7" i="242"/>
  <c r="C89" i="242" s="1"/>
  <c r="AF6" i="242"/>
  <c r="G88" i="242" s="1"/>
  <c r="AD6" i="242"/>
  <c r="E88" i="242" s="1"/>
  <c r="AB6" i="242"/>
  <c r="C88" i="242" s="1"/>
  <c r="AF5" i="242"/>
  <c r="G87" i="242" s="1"/>
  <c r="AD5" i="242"/>
  <c r="D87" i="242" s="1"/>
  <c r="AB5" i="242"/>
  <c r="C87" i="242" s="1"/>
  <c r="AF4" i="242"/>
  <c r="F86" i="242" s="1"/>
  <c r="AD4" i="242"/>
  <c r="E86" i="242" s="1"/>
  <c r="AB4" i="242"/>
  <c r="C86" i="242" s="1"/>
  <c r="N85" i="242"/>
  <c r="F85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A7" i="242"/>
  <c r="A4" i="242"/>
  <c r="AB2" i="242"/>
  <c r="A2" i="242"/>
  <c r="AD128" i="241"/>
  <c r="O10" i="241" s="1"/>
  <c r="AB128" i="241"/>
  <c r="AD127" i="241"/>
  <c r="O9" i="241"/>
  <c r="AB127" i="241"/>
  <c r="AD125" i="241"/>
  <c r="AB125" i="241"/>
  <c r="AD124" i="241"/>
  <c r="AB124" i="241"/>
  <c r="AB122" i="241"/>
  <c r="AB121" i="241"/>
  <c r="AB120" i="241"/>
  <c r="AB118" i="241"/>
  <c r="O14" i="241" s="1"/>
  <c r="AD111" i="241"/>
  <c r="D16" i="241" s="1"/>
  <c r="AB111" i="241"/>
  <c r="AD110" i="241"/>
  <c r="D15" i="241" s="1"/>
  <c r="AB110" i="241"/>
  <c r="AD109" i="241"/>
  <c r="D14" i="241" s="1"/>
  <c r="AB109" i="241"/>
  <c r="AD108" i="241"/>
  <c r="D13" i="241" s="1"/>
  <c r="AB108" i="241"/>
  <c r="AD105" i="241"/>
  <c r="D10" i="241" s="1"/>
  <c r="AB105" i="241"/>
  <c r="AD104" i="241"/>
  <c r="D9" i="241" s="1"/>
  <c r="AB104" i="241"/>
  <c r="AF9" i="241"/>
  <c r="F91" i="241" s="1"/>
  <c r="AD9" i="241"/>
  <c r="E91" i="241" s="1"/>
  <c r="AB9" i="241"/>
  <c r="C91" i="241" s="1"/>
  <c r="AF8" i="241"/>
  <c r="F90" i="241" s="1"/>
  <c r="AD8" i="241"/>
  <c r="E90" i="241" s="1"/>
  <c r="AB8" i="241"/>
  <c r="C90" i="241" s="1"/>
  <c r="AF7" i="241"/>
  <c r="F89" i="241" s="1"/>
  <c r="AD7" i="241"/>
  <c r="E89" i="241" s="1"/>
  <c r="AB7" i="241"/>
  <c r="C89" i="241" s="1"/>
  <c r="AF6" i="241"/>
  <c r="F88" i="241" s="1"/>
  <c r="AD6" i="241"/>
  <c r="E88" i="241" s="1"/>
  <c r="AB6" i="241"/>
  <c r="C88" i="241" s="1"/>
  <c r="AF5" i="241"/>
  <c r="G87" i="241" s="1"/>
  <c r="AD5" i="241"/>
  <c r="E87" i="241" s="1"/>
  <c r="AB5" i="241"/>
  <c r="C87" i="241" s="1"/>
  <c r="AF4" i="241"/>
  <c r="F86" i="241" s="1"/>
  <c r="AD4" i="241"/>
  <c r="E86" i="241" s="1"/>
  <c r="AB4" i="241"/>
  <c r="D8" i="241" s="1"/>
  <c r="N85" i="241"/>
  <c r="F85" i="241"/>
  <c r="C83" i="241"/>
  <c r="A65" i="241"/>
  <c r="A50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19" i="241"/>
  <c r="AB17" i="241"/>
  <c r="AB16" i="241"/>
  <c r="AB15" i="241"/>
  <c r="A7" i="241"/>
  <c r="A4" i="241"/>
  <c r="AB2" i="241"/>
  <c r="A2" i="241"/>
  <c r="AD128" i="240"/>
  <c r="O10" i="240" s="1"/>
  <c r="AB128" i="240"/>
  <c r="AD127" i="240"/>
  <c r="O9" i="240" s="1"/>
  <c r="AB127" i="240"/>
  <c r="AD125" i="240"/>
  <c r="AB125" i="240"/>
  <c r="AD124" i="240"/>
  <c r="AB124" i="240"/>
  <c r="AB122" i="240"/>
  <c r="AB121" i="240"/>
  <c r="AB120" i="240"/>
  <c r="AB118" i="240"/>
  <c r="O14" i="240" s="1"/>
  <c r="AD111" i="240"/>
  <c r="D16" i="240" s="1"/>
  <c r="AB111" i="240"/>
  <c r="AD110" i="240"/>
  <c r="D15" i="240" s="1"/>
  <c r="AB110" i="240"/>
  <c r="AD109" i="240"/>
  <c r="D14" i="240" s="1"/>
  <c r="AB109" i="240"/>
  <c r="AD108" i="240"/>
  <c r="D13" i="240" s="1"/>
  <c r="AB108" i="240"/>
  <c r="AD105" i="240"/>
  <c r="D10" i="240" s="1"/>
  <c r="AB105" i="240"/>
  <c r="AD104" i="240"/>
  <c r="D9" i="240" s="1"/>
  <c r="AB104" i="240"/>
  <c r="AF9" i="240"/>
  <c r="F91" i="240" s="1"/>
  <c r="AD9" i="240"/>
  <c r="E91" i="240" s="1"/>
  <c r="AB9" i="240"/>
  <c r="C91" i="240" s="1"/>
  <c r="AF8" i="240"/>
  <c r="F90" i="240" s="1"/>
  <c r="AD8" i="240"/>
  <c r="E90" i="240" s="1"/>
  <c r="AB8" i="240"/>
  <c r="C90" i="240" s="1"/>
  <c r="AF7" i="240"/>
  <c r="G89" i="240" s="1"/>
  <c r="AD7" i="240"/>
  <c r="E89" i="240" s="1"/>
  <c r="AB7" i="240"/>
  <c r="C89" i="240" s="1"/>
  <c r="AF6" i="240"/>
  <c r="G88" i="240" s="1"/>
  <c r="AD6" i="240"/>
  <c r="D88" i="240" s="1"/>
  <c r="AB6" i="240"/>
  <c r="C88" i="240" s="1"/>
  <c r="AF5" i="240"/>
  <c r="G87" i="240" s="1"/>
  <c r="AD5" i="240"/>
  <c r="E87" i="240" s="1"/>
  <c r="AB5" i="240"/>
  <c r="C87" i="240" s="1"/>
  <c r="M86" i="240"/>
  <c r="AF4" i="240"/>
  <c r="G86" i="240" s="1"/>
  <c r="AD4" i="240"/>
  <c r="E86" i="240" s="1"/>
  <c r="AB4" i="240"/>
  <c r="D8" i="240" s="1"/>
  <c r="N85" i="240"/>
  <c r="F85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A7" i="240"/>
  <c r="A4" i="240"/>
  <c r="AB2" i="240"/>
  <c r="A2" i="240"/>
  <c r="AD128" i="239"/>
  <c r="O10" i="239" s="1"/>
  <c r="AB128" i="239"/>
  <c r="AD127" i="239"/>
  <c r="O9" i="239" s="1"/>
  <c r="AB127" i="239"/>
  <c r="AD125" i="239"/>
  <c r="AB125" i="239"/>
  <c r="AD124" i="239"/>
  <c r="AB124" i="239"/>
  <c r="AB122" i="239"/>
  <c r="AB121" i="239"/>
  <c r="AB120" i="239"/>
  <c r="AB118" i="239"/>
  <c r="O14" i="239" s="1"/>
  <c r="AD111" i="239"/>
  <c r="D16" i="239" s="1"/>
  <c r="AB111" i="239"/>
  <c r="AD110" i="239"/>
  <c r="D15" i="239" s="1"/>
  <c r="AB110" i="239"/>
  <c r="AD109" i="239"/>
  <c r="D14" i="239" s="1"/>
  <c r="AB109" i="239"/>
  <c r="AD108" i="239"/>
  <c r="AB108" i="239"/>
  <c r="AD105" i="239"/>
  <c r="D10" i="239" s="1"/>
  <c r="AB105" i="239"/>
  <c r="AD104" i="239"/>
  <c r="AB104" i="239"/>
  <c r="N91" i="239"/>
  <c r="AF9" i="239"/>
  <c r="G91" i="239" s="1"/>
  <c r="AD9" i="239"/>
  <c r="E91" i="239" s="1"/>
  <c r="AB9" i="239"/>
  <c r="C91" i="239" s="1"/>
  <c r="AF8" i="239"/>
  <c r="F90" i="239" s="1"/>
  <c r="AD8" i="239"/>
  <c r="E90" i="239" s="1"/>
  <c r="AB8" i="239"/>
  <c r="C90" i="239" s="1"/>
  <c r="AF7" i="239"/>
  <c r="G89" i="239" s="1"/>
  <c r="AD7" i="239"/>
  <c r="E89" i="239" s="1"/>
  <c r="AB7" i="239"/>
  <c r="C89" i="239" s="1"/>
  <c r="AF6" i="239"/>
  <c r="F88" i="239" s="1"/>
  <c r="AD6" i="239"/>
  <c r="E88" i="239" s="1"/>
  <c r="AB6" i="239"/>
  <c r="C88" i="239" s="1"/>
  <c r="AF5" i="239"/>
  <c r="G87" i="239" s="1"/>
  <c r="AD5" i="239"/>
  <c r="E87" i="239" s="1"/>
  <c r="AB5" i="239"/>
  <c r="C87" i="239" s="1"/>
  <c r="L86" i="239"/>
  <c r="AF4" i="239"/>
  <c r="G86" i="239" s="1"/>
  <c r="AD4" i="239"/>
  <c r="E86" i="239" s="1"/>
  <c r="AB4" i="239"/>
  <c r="C86" i="239" s="1"/>
  <c r="N85" i="239"/>
  <c r="F85" i="239"/>
  <c r="C83" i="239"/>
  <c r="A65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3" i="239"/>
  <c r="D9" i="239"/>
  <c r="O8" i="239"/>
  <c r="A7" i="239"/>
  <c r="A4" i="239"/>
  <c r="AB2" i="239"/>
  <c r="A2" i="239"/>
  <c r="AD128" i="238"/>
  <c r="O10" i="238" s="1"/>
  <c r="AB128" i="238"/>
  <c r="AD127" i="238"/>
  <c r="O9" i="238" s="1"/>
  <c r="AB127" i="238"/>
  <c r="AD125" i="238"/>
  <c r="AB125" i="238"/>
  <c r="AD124" i="238"/>
  <c r="AB124" i="238"/>
  <c r="AB122" i="238"/>
  <c r="AB121" i="238"/>
  <c r="AB120" i="238"/>
  <c r="AB118" i="238"/>
  <c r="O14" i="238" s="1"/>
  <c r="AD111" i="238"/>
  <c r="D16" i="238" s="1"/>
  <c r="AB111" i="238"/>
  <c r="AD110" i="238"/>
  <c r="AB110" i="238"/>
  <c r="AD109" i="238"/>
  <c r="D14" i="238" s="1"/>
  <c r="AB109" i="238"/>
  <c r="AD108" i="238"/>
  <c r="D13" i="238" s="1"/>
  <c r="AB108" i="238"/>
  <c r="AD105" i="238"/>
  <c r="D10" i="238" s="1"/>
  <c r="AB105" i="238"/>
  <c r="AD104" i="238"/>
  <c r="D9" i="238" s="1"/>
  <c r="AB104" i="238"/>
  <c r="AF9" i="238"/>
  <c r="G91" i="238" s="1"/>
  <c r="AD9" i="238"/>
  <c r="E91" i="238" s="1"/>
  <c r="AB9" i="238"/>
  <c r="C91" i="238" s="1"/>
  <c r="AF8" i="238"/>
  <c r="G90" i="238" s="1"/>
  <c r="AD8" i="238"/>
  <c r="E90" i="238" s="1"/>
  <c r="AB8" i="238"/>
  <c r="C90" i="238" s="1"/>
  <c r="AF7" i="238"/>
  <c r="G89" i="238" s="1"/>
  <c r="AD7" i="238"/>
  <c r="D89" i="238" s="1"/>
  <c r="AB7" i="238"/>
  <c r="C89" i="238" s="1"/>
  <c r="AF6" i="238"/>
  <c r="G88" i="238" s="1"/>
  <c r="F88" i="238"/>
  <c r="AD6" i="238"/>
  <c r="E88" i="238" s="1"/>
  <c r="AB6" i="238"/>
  <c r="C88" i="238" s="1"/>
  <c r="AF5" i="238"/>
  <c r="G87" i="238" s="1"/>
  <c r="AD5" i="238"/>
  <c r="E87" i="238" s="1"/>
  <c r="AB5" i="238"/>
  <c r="C87" i="238" s="1"/>
  <c r="L86" i="238"/>
  <c r="AF4" i="238"/>
  <c r="G86" i="238" s="1"/>
  <c r="AD4" i="238"/>
  <c r="D86" i="238" s="1"/>
  <c r="AB4" i="238"/>
  <c r="C86" i="238" s="1"/>
  <c r="N85" i="238"/>
  <c r="F85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5" i="238"/>
  <c r="A7" i="238"/>
  <c r="A4" i="238"/>
  <c r="AB2" i="238"/>
  <c r="A2" i="238"/>
  <c r="AD128" i="237"/>
  <c r="O10" i="237" s="1"/>
  <c r="AB128" i="237"/>
  <c r="AD127" i="237"/>
  <c r="O9" i="237" s="1"/>
  <c r="AB127" i="237"/>
  <c r="AD125" i="237"/>
  <c r="AB125" i="237"/>
  <c r="AD124" i="237"/>
  <c r="AB124" i="237"/>
  <c r="AB122" i="237"/>
  <c r="AB121" i="237"/>
  <c r="AB120" i="237"/>
  <c r="AB118" i="237"/>
  <c r="O14" i="237" s="1"/>
  <c r="AD111" i="237"/>
  <c r="D16" i="237" s="1"/>
  <c r="AB111" i="237"/>
  <c r="AD110" i="237"/>
  <c r="D15" i="237" s="1"/>
  <c r="AB110" i="237"/>
  <c r="AD109" i="237"/>
  <c r="AB109" i="237"/>
  <c r="AD108" i="237"/>
  <c r="D13" i="237" s="1"/>
  <c r="AB108" i="237"/>
  <c r="AD105" i="237"/>
  <c r="D10" i="237" s="1"/>
  <c r="AB105" i="237"/>
  <c r="AD104" i="237"/>
  <c r="D9" i="237"/>
  <c r="AB104" i="237"/>
  <c r="AF9" i="237"/>
  <c r="G91" i="237" s="1"/>
  <c r="AD9" i="237"/>
  <c r="E91" i="237" s="1"/>
  <c r="AB9" i="237"/>
  <c r="C91" i="237" s="1"/>
  <c r="AF8" i="237"/>
  <c r="G90" i="237" s="1"/>
  <c r="AD8" i="237"/>
  <c r="E90" i="237" s="1"/>
  <c r="AB8" i="237"/>
  <c r="C90" i="237" s="1"/>
  <c r="AF7" i="237"/>
  <c r="F89" i="237" s="1"/>
  <c r="AD7" i="237"/>
  <c r="E89" i="237" s="1"/>
  <c r="AB7" i="237"/>
  <c r="O8" i="237" s="1"/>
  <c r="AF6" i="237"/>
  <c r="G88" i="237" s="1"/>
  <c r="AD6" i="237"/>
  <c r="E88" i="237" s="1"/>
  <c r="AB6" i="237"/>
  <c r="C88" i="237" s="1"/>
  <c r="AF5" i="237"/>
  <c r="F87" i="237" s="1"/>
  <c r="AD5" i="237"/>
  <c r="E87" i="237" s="1"/>
  <c r="AB5" i="237"/>
  <c r="C87" i="237" s="1"/>
  <c r="L86" i="237"/>
  <c r="AF4" i="237"/>
  <c r="G86" i="237" s="1"/>
  <c r="AD4" i="237"/>
  <c r="D86" i="237" s="1"/>
  <c r="AB4" i="237"/>
  <c r="C86" i="237" s="1"/>
  <c r="N85" i="237"/>
  <c r="F85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4" i="237"/>
  <c r="A7" i="237"/>
  <c r="A4" i="237"/>
  <c r="AB2" i="237"/>
  <c r="A2" i="237"/>
  <c r="AD128" i="236"/>
  <c r="O10" i="236" s="1"/>
  <c r="AB128" i="236"/>
  <c r="AD127" i="236"/>
  <c r="O9" i="236" s="1"/>
  <c r="AB127" i="236"/>
  <c r="AD125" i="236"/>
  <c r="AB125" i="236"/>
  <c r="AD124" i="236"/>
  <c r="AB124" i="236"/>
  <c r="AB122" i="236"/>
  <c r="AB121" i="236"/>
  <c r="AB120" i="236"/>
  <c r="AB118" i="236"/>
  <c r="O14" i="236" s="1"/>
  <c r="AD111" i="236"/>
  <c r="D16" i="236" s="1"/>
  <c r="AB111" i="236"/>
  <c r="AD110" i="236"/>
  <c r="D15" i="236" s="1"/>
  <c r="AB110" i="236"/>
  <c r="AD109" i="236"/>
  <c r="D14" i="236" s="1"/>
  <c r="AB109" i="236"/>
  <c r="AD108" i="236"/>
  <c r="D13" i="236" s="1"/>
  <c r="AB108" i="236"/>
  <c r="AD105" i="236"/>
  <c r="D10" i="236" s="1"/>
  <c r="AB105" i="236"/>
  <c r="AD104" i="236"/>
  <c r="D9" i="236" s="1"/>
  <c r="AB104" i="236"/>
  <c r="AF9" i="236"/>
  <c r="G91" i="236" s="1"/>
  <c r="AD9" i="236"/>
  <c r="D91" i="236" s="1"/>
  <c r="AB9" i="236"/>
  <c r="C91" i="236" s="1"/>
  <c r="AF8" i="236"/>
  <c r="G90" i="236" s="1"/>
  <c r="AD8" i="236"/>
  <c r="E90" i="236" s="1"/>
  <c r="AB8" i="236"/>
  <c r="C90" i="236" s="1"/>
  <c r="AF7" i="236"/>
  <c r="G89" i="236" s="1"/>
  <c r="AD7" i="236"/>
  <c r="E89" i="236" s="1"/>
  <c r="AB7" i="236"/>
  <c r="C89" i="236" s="1"/>
  <c r="AF6" i="236"/>
  <c r="G88" i="236" s="1"/>
  <c r="AD6" i="236"/>
  <c r="E88" i="236" s="1"/>
  <c r="AB6" i="236"/>
  <c r="C88" i="236" s="1"/>
  <c r="AF5" i="236"/>
  <c r="G87" i="236" s="1"/>
  <c r="AD5" i="236"/>
  <c r="E87" i="236" s="1"/>
  <c r="AB5" i="236"/>
  <c r="C87" i="236" s="1"/>
  <c r="AF4" i="236"/>
  <c r="G86" i="236" s="1"/>
  <c r="AD4" i="236"/>
  <c r="E86" i="236" s="1"/>
  <c r="AB4" i="236"/>
  <c r="D8" i="236" s="1"/>
  <c r="N85" i="236"/>
  <c r="F85" i="236"/>
  <c r="C83" i="236"/>
  <c r="A65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B17" i="236"/>
  <c r="AB16" i="236"/>
  <c r="AB15" i="236"/>
  <c r="A7" i="236"/>
  <c r="A4" i="236"/>
  <c r="AB2" i="236"/>
  <c r="A2" i="236"/>
  <c r="AD128" i="235"/>
  <c r="O10" i="235" s="1"/>
  <c r="AB128" i="235"/>
  <c r="AD127" i="235"/>
  <c r="O9" i="235" s="1"/>
  <c r="AB127" i="235"/>
  <c r="AD125" i="235"/>
  <c r="AB125" i="235"/>
  <c r="AD124" i="235"/>
  <c r="AB124" i="235"/>
  <c r="AB122" i="235"/>
  <c r="AB121" i="235"/>
  <c r="AB120" i="235"/>
  <c r="AB118" i="235"/>
  <c r="O14" i="235" s="1"/>
  <c r="AD111" i="235"/>
  <c r="AB111" i="235"/>
  <c r="AD110" i="235"/>
  <c r="D15" i="235" s="1"/>
  <c r="AB110" i="235"/>
  <c r="AD109" i="235"/>
  <c r="D14" i="235" s="1"/>
  <c r="AB109" i="235"/>
  <c r="AD108" i="235"/>
  <c r="D13" i="235" s="1"/>
  <c r="AB108" i="235"/>
  <c r="AD105" i="235"/>
  <c r="D10" i="235" s="1"/>
  <c r="AB105" i="235"/>
  <c r="AD104" i="235"/>
  <c r="D9" i="235" s="1"/>
  <c r="AB104" i="235"/>
  <c r="AF9" i="235"/>
  <c r="G91" i="235" s="1"/>
  <c r="AD9" i="235"/>
  <c r="E91" i="235" s="1"/>
  <c r="AB9" i="235"/>
  <c r="C91" i="235" s="1"/>
  <c r="K90" i="235"/>
  <c r="AF8" i="235"/>
  <c r="F90" i="235" s="1"/>
  <c r="AD8" i="235"/>
  <c r="E90" i="235" s="1"/>
  <c r="AB8" i="235"/>
  <c r="C90" i="235" s="1"/>
  <c r="AF7" i="235"/>
  <c r="F89" i="235" s="1"/>
  <c r="AD7" i="235"/>
  <c r="E89" i="235" s="1"/>
  <c r="AB7" i="235"/>
  <c r="C89" i="235" s="1"/>
  <c r="AF6" i="235"/>
  <c r="G88" i="235" s="1"/>
  <c r="AD6" i="235"/>
  <c r="E88" i="235" s="1"/>
  <c r="AB6" i="235"/>
  <c r="C88" i="235" s="1"/>
  <c r="AF5" i="235"/>
  <c r="G87" i="235"/>
  <c r="AD5" i="235"/>
  <c r="E87" i="235" s="1"/>
  <c r="AB5" i="235"/>
  <c r="C87" i="235" s="1"/>
  <c r="AF4" i="235"/>
  <c r="G86" i="235" s="1"/>
  <c r="AD4" i="235"/>
  <c r="E86" i="235" s="1"/>
  <c r="AB4" i="235"/>
  <c r="C86" i="235" s="1"/>
  <c r="N85" i="235"/>
  <c r="F85" i="235"/>
  <c r="C83" i="235"/>
  <c r="A65" i="235"/>
  <c r="A50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19" i="235"/>
  <c r="AB17" i="235"/>
  <c r="AB16" i="235"/>
  <c r="AB15" i="235"/>
  <c r="D16" i="235"/>
  <c r="A7" i="235"/>
  <c r="A4" i="235"/>
  <c r="AB2" i="235"/>
  <c r="A2" i="235"/>
  <c r="AD128" i="234"/>
  <c r="O10" i="234" s="1"/>
  <c r="AB128" i="234"/>
  <c r="AD127" i="234"/>
  <c r="O9" i="234" s="1"/>
  <c r="AB127" i="234"/>
  <c r="AD125" i="234"/>
  <c r="AB125" i="234"/>
  <c r="AD124" i="234"/>
  <c r="AB124" i="234"/>
  <c r="AB122" i="234"/>
  <c r="AB121" i="234"/>
  <c r="AB120" i="234"/>
  <c r="AB118" i="234"/>
  <c r="O14" i="234" s="1"/>
  <c r="AD111" i="234"/>
  <c r="D16" i="234" s="1"/>
  <c r="AB111" i="234"/>
  <c r="AD110" i="234"/>
  <c r="D15" i="234" s="1"/>
  <c r="AB110" i="234"/>
  <c r="AD109" i="234"/>
  <c r="D14" i="234" s="1"/>
  <c r="AB109" i="234"/>
  <c r="AD108" i="234"/>
  <c r="D13" i="234" s="1"/>
  <c r="AB108" i="234"/>
  <c r="AD105" i="234"/>
  <c r="D10" i="234" s="1"/>
  <c r="AB105" i="234"/>
  <c r="AD104" i="234"/>
  <c r="D9" i="234" s="1"/>
  <c r="AB104" i="234"/>
  <c r="AF9" i="234"/>
  <c r="G91" i="234" s="1"/>
  <c r="AD9" i="234"/>
  <c r="D91" i="234" s="1"/>
  <c r="AB9" i="234"/>
  <c r="C91" i="234" s="1"/>
  <c r="K90" i="234"/>
  <c r="AF8" i="234"/>
  <c r="F90" i="234" s="1"/>
  <c r="AD8" i="234"/>
  <c r="E90" i="234" s="1"/>
  <c r="AB8" i="234"/>
  <c r="C90" i="234" s="1"/>
  <c r="AF7" i="234"/>
  <c r="G89" i="234" s="1"/>
  <c r="AD7" i="234"/>
  <c r="E89" i="234" s="1"/>
  <c r="AB7" i="234"/>
  <c r="C89" i="234" s="1"/>
  <c r="AF6" i="234"/>
  <c r="F88" i="234" s="1"/>
  <c r="AD6" i="234"/>
  <c r="E88" i="234" s="1"/>
  <c r="AB6" i="234"/>
  <c r="C88" i="234"/>
  <c r="J87" i="234"/>
  <c r="AF5" i="234"/>
  <c r="G87" i="234" s="1"/>
  <c r="AD5" i="234"/>
  <c r="E87" i="234" s="1"/>
  <c r="AB5" i="234"/>
  <c r="C87" i="234" s="1"/>
  <c r="AF4" i="234"/>
  <c r="F86" i="234" s="1"/>
  <c r="AD4" i="234"/>
  <c r="E86" i="234" s="1"/>
  <c r="AB4" i="234"/>
  <c r="C86" i="234" s="1"/>
  <c r="N85" i="234"/>
  <c r="F85" i="234"/>
  <c r="C83" i="234"/>
  <c r="A65" i="234"/>
  <c r="A50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19" i="234"/>
  <c r="AB17" i="234"/>
  <c r="AB16" i="234"/>
  <c r="AB15" i="234"/>
  <c r="A7" i="234"/>
  <c r="A4" i="234"/>
  <c r="AB2" i="234"/>
  <c r="A2" i="234"/>
  <c r="AD128" i="233"/>
  <c r="O10" i="233" s="1"/>
  <c r="AB128" i="233"/>
  <c r="AD127" i="233"/>
  <c r="O9" i="233" s="1"/>
  <c r="AB127" i="233"/>
  <c r="AD125" i="233"/>
  <c r="AB125" i="233"/>
  <c r="AD124" i="233"/>
  <c r="AB124" i="233"/>
  <c r="AB122" i="233"/>
  <c r="AB121" i="233"/>
  <c r="AB120" i="233"/>
  <c r="AB118" i="233"/>
  <c r="O14" i="233" s="1"/>
  <c r="AD111" i="233"/>
  <c r="D16" i="233" s="1"/>
  <c r="AB111" i="233"/>
  <c r="AD110" i="233"/>
  <c r="D15" i="233" s="1"/>
  <c r="AB110" i="233"/>
  <c r="AD109" i="233"/>
  <c r="D14" i="233" s="1"/>
  <c r="AB109" i="233"/>
  <c r="AD108" i="233"/>
  <c r="D13" i="233" s="1"/>
  <c r="AB108" i="233"/>
  <c r="AD105" i="233"/>
  <c r="D10" i="233" s="1"/>
  <c r="AB105" i="233"/>
  <c r="AD104" i="233"/>
  <c r="D9" i="233" s="1"/>
  <c r="AB104" i="233"/>
  <c r="AF9" i="233"/>
  <c r="G91" i="233" s="1"/>
  <c r="AD9" i="233"/>
  <c r="E91" i="233" s="1"/>
  <c r="AB9" i="233"/>
  <c r="C91" i="233" s="1"/>
  <c r="K90" i="233"/>
  <c r="AF8" i="233"/>
  <c r="F90" i="233" s="1"/>
  <c r="AD8" i="233"/>
  <c r="D90" i="233" s="1"/>
  <c r="AB8" i="233"/>
  <c r="C90" i="233" s="1"/>
  <c r="O89" i="233"/>
  <c r="AF7" i="233"/>
  <c r="G89" i="233" s="1"/>
  <c r="AD7" i="233"/>
  <c r="E89" i="233" s="1"/>
  <c r="AB7" i="233"/>
  <c r="C89" i="233" s="1"/>
  <c r="AF6" i="233"/>
  <c r="F88" i="233" s="1"/>
  <c r="AD6" i="233"/>
  <c r="E88" i="233" s="1"/>
  <c r="AB6" i="233"/>
  <c r="C88" i="233" s="1"/>
  <c r="AF5" i="233"/>
  <c r="G87" i="233" s="1"/>
  <c r="AD5" i="233"/>
  <c r="E87" i="233" s="1"/>
  <c r="AB5" i="233"/>
  <c r="C87" i="233" s="1"/>
  <c r="AF4" i="233"/>
  <c r="F86" i="233" s="1"/>
  <c r="AD4" i="233"/>
  <c r="E86" i="233" s="1"/>
  <c r="AB4" i="233"/>
  <c r="C86" i="233" s="1"/>
  <c r="N85" i="233"/>
  <c r="F85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A7" i="233"/>
  <c r="A4" i="233"/>
  <c r="AB2" i="233"/>
  <c r="A2" i="233"/>
  <c r="AD128" i="232"/>
  <c r="AB128" i="232"/>
  <c r="AD127" i="232"/>
  <c r="AB127" i="232"/>
  <c r="AD125" i="232"/>
  <c r="AB125" i="232"/>
  <c r="AD124" i="232"/>
  <c r="AB124" i="232"/>
  <c r="AB122" i="232"/>
  <c r="AB121" i="232"/>
  <c r="AB120" i="232"/>
  <c r="AB118" i="232"/>
  <c r="O14" i="232" s="1"/>
  <c r="AD111" i="232"/>
  <c r="AB111" i="232"/>
  <c r="AD110" i="232"/>
  <c r="D15" i="232" s="1"/>
  <c r="AB110" i="232"/>
  <c r="AD109" i="232"/>
  <c r="D14" i="232" s="1"/>
  <c r="AB109" i="232"/>
  <c r="AD108" i="232"/>
  <c r="D13" i="232" s="1"/>
  <c r="AB108" i="232"/>
  <c r="AD105" i="232"/>
  <c r="D10" i="232" s="1"/>
  <c r="AB105" i="232"/>
  <c r="AD104" i="232"/>
  <c r="D9" i="232" s="1"/>
  <c r="AB104" i="232"/>
  <c r="AF9" i="232"/>
  <c r="F91" i="232" s="1"/>
  <c r="AD9" i="232"/>
  <c r="E91" i="232" s="1"/>
  <c r="AB9" i="232"/>
  <c r="C91" i="232" s="1"/>
  <c r="AF8" i="232"/>
  <c r="G90" i="232" s="1"/>
  <c r="AD8" i="232"/>
  <c r="E90" i="232" s="1"/>
  <c r="AB8" i="232"/>
  <c r="C90" i="232" s="1"/>
  <c r="J89" i="232"/>
  <c r="AF7" i="232"/>
  <c r="G89" i="232" s="1"/>
  <c r="AD7" i="232"/>
  <c r="E89" i="232" s="1"/>
  <c r="AB7" i="232"/>
  <c r="O8" i="232" s="1"/>
  <c r="AF6" i="232"/>
  <c r="F88" i="232" s="1"/>
  <c r="AD6" i="232"/>
  <c r="D88" i="232" s="1"/>
  <c r="AB6" i="232"/>
  <c r="C88" i="232" s="1"/>
  <c r="AF5" i="232"/>
  <c r="F87" i="232" s="1"/>
  <c r="AD5" i="232"/>
  <c r="D87" i="232" s="1"/>
  <c r="AB5" i="232"/>
  <c r="C87" i="232" s="1"/>
  <c r="AF4" i="232"/>
  <c r="G86" i="232" s="1"/>
  <c r="AD4" i="232"/>
  <c r="E86" i="232" s="1"/>
  <c r="AB4" i="232"/>
  <c r="C86" i="232" s="1"/>
  <c r="N85" i="232"/>
  <c r="F85" i="232"/>
  <c r="C83" i="232"/>
  <c r="A65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D16" i="232"/>
  <c r="O10" i="232"/>
  <c r="O9" i="232"/>
  <c r="A7" i="232"/>
  <c r="A4" i="232"/>
  <c r="AB2" i="232"/>
  <c r="A2" i="232"/>
  <c r="AD128" i="231"/>
  <c r="O10" i="231" s="1"/>
  <c r="AB128" i="231"/>
  <c r="AD127" i="231"/>
  <c r="O9" i="231" s="1"/>
  <c r="AB127" i="231"/>
  <c r="AD125" i="231"/>
  <c r="AB125" i="231"/>
  <c r="AD124" i="231"/>
  <c r="AB124" i="231"/>
  <c r="AB122" i="231"/>
  <c r="AB121" i="231"/>
  <c r="AB120" i="231"/>
  <c r="AB118" i="231"/>
  <c r="O14" i="231" s="1"/>
  <c r="AD111" i="231"/>
  <c r="D16" i="231" s="1"/>
  <c r="AB111" i="231"/>
  <c r="AD110" i="231"/>
  <c r="D15" i="231" s="1"/>
  <c r="AB110" i="231"/>
  <c r="AD109" i="231"/>
  <c r="D14" i="231" s="1"/>
  <c r="AB109" i="231"/>
  <c r="AD108" i="231"/>
  <c r="D13" i="231" s="1"/>
  <c r="AB108" i="231"/>
  <c r="AD105" i="231"/>
  <c r="D10" i="231" s="1"/>
  <c r="AB105" i="231"/>
  <c r="AD104" i="231"/>
  <c r="D9" i="231" s="1"/>
  <c r="AB104" i="231"/>
  <c r="O91" i="231"/>
  <c r="K91" i="231"/>
  <c r="AF9" i="231"/>
  <c r="G91" i="231" s="1"/>
  <c r="AD9" i="231"/>
  <c r="D91" i="231" s="1"/>
  <c r="AB9" i="231"/>
  <c r="C91" i="231" s="1"/>
  <c r="AF8" i="231"/>
  <c r="F90" i="231" s="1"/>
  <c r="AD8" i="231"/>
  <c r="E90" i="231" s="1"/>
  <c r="AB8" i="231"/>
  <c r="C90" i="231" s="1"/>
  <c r="AF7" i="231"/>
  <c r="F89" i="231" s="1"/>
  <c r="AD7" i="231"/>
  <c r="E89" i="231" s="1"/>
  <c r="AB7" i="231"/>
  <c r="C89" i="231" s="1"/>
  <c r="AF6" i="231"/>
  <c r="G88" i="231" s="1"/>
  <c r="AD6" i="231"/>
  <c r="E88" i="231" s="1"/>
  <c r="AB6" i="231"/>
  <c r="C88" i="231" s="1"/>
  <c r="AF5" i="231"/>
  <c r="G87" i="231" s="1"/>
  <c r="AD5" i="231"/>
  <c r="E87" i="231" s="1"/>
  <c r="AB5" i="231"/>
  <c r="C87" i="231" s="1"/>
  <c r="AF4" i="231"/>
  <c r="G86" i="231" s="1"/>
  <c r="AD4" i="231"/>
  <c r="E86" i="231" s="1"/>
  <c r="AB4" i="231"/>
  <c r="C86" i="231" s="1"/>
  <c r="N85" i="231"/>
  <c r="F85" i="231"/>
  <c r="C83" i="231"/>
  <c r="A65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B17" i="231"/>
  <c r="AB16" i="231"/>
  <c r="AB15" i="231"/>
  <c r="A7" i="231"/>
  <c r="A4" i="231"/>
  <c r="AB2" i="231"/>
  <c r="A2" i="231"/>
  <c r="AD128" i="230"/>
  <c r="O10" i="230" s="1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O14" i="230" s="1"/>
  <c r="AD111" i="230"/>
  <c r="D16" i="230" s="1"/>
  <c r="AB111" i="230"/>
  <c r="AD110" i="230"/>
  <c r="D15" i="230" s="1"/>
  <c r="AB110" i="230"/>
  <c r="AD109" i="230"/>
  <c r="AB109" i="230"/>
  <c r="AD108" i="230"/>
  <c r="D13" i="230" s="1"/>
  <c r="AB108" i="230"/>
  <c r="AD105" i="230"/>
  <c r="D10" i="230" s="1"/>
  <c r="AB105" i="230"/>
  <c r="AD104" i="230"/>
  <c r="D9" i="230" s="1"/>
  <c r="AB104" i="230"/>
  <c r="AF9" i="230"/>
  <c r="G91" i="230" s="1"/>
  <c r="AD9" i="230"/>
  <c r="E91" i="230" s="1"/>
  <c r="AB9" i="230"/>
  <c r="C91" i="230" s="1"/>
  <c r="AF8" i="230"/>
  <c r="G90" i="230" s="1"/>
  <c r="AD8" i="230"/>
  <c r="E90" i="230" s="1"/>
  <c r="AB8" i="230"/>
  <c r="C90" i="230" s="1"/>
  <c r="AF7" i="230"/>
  <c r="G89" i="230" s="1"/>
  <c r="AD7" i="230"/>
  <c r="D89" i="230" s="1"/>
  <c r="AB7" i="230"/>
  <c r="O8" i="230" s="1"/>
  <c r="AF6" i="230"/>
  <c r="F88" i="230" s="1"/>
  <c r="AD6" i="230"/>
  <c r="E88" i="230" s="1"/>
  <c r="AB6" i="230"/>
  <c r="C88" i="230" s="1"/>
  <c r="AF5" i="230"/>
  <c r="F87" i="230" s="1"/>
  <c r="AD5" i="230"/>
  <c r="E87" i="230" s="1"/>
  <c r="AB5" i="230"/>
  <c r="C87" i="230" s="1"/>
  <c r="AF4" i="230"/>
  <c r="G86" i="230" s="1"/>
  <c r="AD4" i="230"/>
  <c r="E86" i="230" s="1"/>
  <c r="AB4" i="230"/>
  <c r="C86" i="230" s="1"/>
  <c r="N85" i="230"/>
  <c r="F85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4" i="230"/>
  <c r="O9" i="230"/>
  <c r="A7" i="230"/>
  <c r="A4" i="230"/>
  <c r="AB2" i="230"/>
  <c r="A2" i="230"/>
  <c r="AD128" i="229"/>
  <c r="O10" i="229" s="1"/>
  <c r="AB128" i="229"/>
  <c r="AD127" i="229"/>
  <c r="O9" i="229" s="1"/>
  <c r="AB127" i="229"/>
  <c r="AD125" i="229"/>
  <c r="AB125" i="229"/>
  <c r="AD124" i="229"/>
  <c r="AB124" i="229"/>
  <c r="AB122" i="229"/>
  <c r="AB121" i="229"/>
  <c r="AB120" i="229"/>
  <c r="AB118" i="229"/>
  <c r="O14" i="229" s="1"/>
  <c r="AD111" i="229"/>
  <c r="D16" i="229" s="1"/>
  <c r="AB111" i="229"/>
  <c r="AD110" i="229"/>
  <c r="D15" i="229" s="1"/>
  <c r="AB110" i="229"/>
  <c r="AD109" i="229"/>
  <c r="D14" i="229" s="1"/>
  <c r="AB109" i="229"/>
  <c r="AD108" i="229"/>
  <c r="D13" i="229" s="1"/>
  <c r="AB108" i="229"/>
  <c r="AD105" i="229"/>
  <c r="D10" i="229" s="1"/>
  <c r="AB105" i="229"/>
  <c r="AD104" i="229"/>
  <c r="D9" i="229" s="1"/>
  <c r="AB104" i="229"/>
  <c r="O91" i="229"/>
  <c r="AF9" i="229"/>
  <c r="G91" i="229" s="1"/>
  <c r="AD9" i="229"/>
  <c r="D91" i="229" s="1"/>
  <c r="AB9" i="229"/>
  <c r="C91" i="229" s="1"/>
  <c r="AF8" i="229"/>
  <c r="F90" i="229" s="1"/>
  <c r="AD8" i="229"/>
  <c r="E90" i="229" s="1"/>
  <c r="AB8" i="229"/>
  <c r="C90" i="229" s="1"/>
  <c r="AF7" i="229"/>
  <c r="G89" i="229" s="1"/>
  <c r="AD7" i="229"/>
  <c r="D89" i="229" s="1"/>
  <c r="AB7" i="229"/>
  <c r="C89" i="229" s="1"/>
  <c r="AF6" i="229"/>
  <c r="G88" i="229" s="1"/>
  <c r="AD6" i="229"/>
  <c r="E88" i="229" s="1"/>
  <c r="AB6" i="229"/>
  <c r="C88" i="229" s="1"/>
  <c r="AF5" i="229"/>
  <c r="F87" i="229" s="1"/>
  <c r="AD5" i="229"/>
  <c r="E87" i="229" s="1"/>
  <c r="AB5" i="229"/>
  <c r="C87" i="229" s="1"/>
  <c r="AF4" i="229"/>
  <c r="G86" i="229" s="1"/>
  <c r="AD4" i="229"/>
  <c r="E86" i="229" s="1"/>
  <c r="AB4" i="229"/>
  <c r="C86" i="229" s="1"/>
  <c r="N85" i="229"/>
  <c r="F85" i="229"/>
  <c r="C83" i="229"/>
  <c r="A65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A7" i="229"/>
  <c r="A4" i="229"/>
  <c r="AB2" i="229"/>
  <c r="A2" i="229"/>
  <c r="AD128" i="228"/>
  <c r="O10" i="228" s="1"/>
  <c r="AB128" i="228"/>
  <c r="AD127" i="228"/>
  <c r="O9" i="228" s="1"/>
  <c r="AB127" i="228"/>
  <c r="AD125" i="228"/>
  <c r="AB125" i="228"/>
  <c r="AD124" i="228"/>
  <c r="AB124" i="228"/>
  <c r="AB122" i="228"/>
  <c r="AB121" i="228"/>
  <c r="AB120" i="228"/>
  <c r="AB118" i="228"/>
  <c r="O14" i="228" s="1"/>
  <c r="AD111" i="228"/>
  <c r="D16" i="228" s="1"/>
  <c r="AB111" i="228"/>
  <c r="AD110" i="228"/>
  <c r="D15" i="228" s="1"/>
  <c r="AB110" i="228"/>
  <c r="AD109" i="228"/>
  <c r="D14" i="228" s="1"/>
  <c r="AB109" i="228"/>
  <c r="AD108" i="228"/>
  <c r="D13" i="228" s="1"/>
  <c r="AB108" i="228"/>
  <c r="AD105" i="228"/>
  <c r="D10" i="228" s="1"/>
  <c r="AB105" i="228"/>
  <c r="AD104" i="228"/>
  <c r="D9" i="228" s="1"/>
  <c r="AB104" i="228"/>
  <c r="AF9" i="228"/>
  <c r="G91" i="228" s="1"/>
  <c r="AD9" i="228"/>
  <c r="E91" i="228" s="1"/>
  <c r="AB9" i="228"/>
  <c r="C91" i="228" s="1"/>
  <c r="AF8" i="228"/>
  <c r="G90" i="228" s="1"/>
  <c r="AD8" i="228"/>
  <c r="E90" i="228" s="1"/>
  <c r="AB8" i="228"/>
  <c r="C90" i="228" s="1"/>
  <c r="AF7" i="228"/>
  <c r="G89" i="228" s="1"/>
  <c r="AD7" i="228"/>
  <c r="E89" i="228" s="1"/>
  <c r="AB7" i="228"/>
  <c r="C89" i="228" s="1"/>
  <c r="AF6" i="228"/>
  <c r="G88" i="228" s="1"/>
  <c r="AD6" i="228"/>
  <c r="E88" i="228" s="1"/>
  <c r="AB6" i="228"/>
  <c r="C88" i="228" s="1"/>
  <c r="AF5" i="228"/>
  <c r="G87" i="228" s="1"/>
  <c r="AD5" i="228"/>
  <c r="E87" i="228" s="1"/>
  <c r="AB5" i="228"/>
  <c r="C87" i="228" s="1"/>
  <c r="AF4" i="228"/>
  <c r="F86" i="228" s="1"/>
  <c r="AD4" i="228"/>
  <c r="E86" i="228" s="1"/>
  <c r="AB4" i="228"/>
  <c r="C86" i="228" s="1"/>
  <c r="N85" i="228"/>
  <c r="F85" i="228"/>
  <c r="C83" i="228"/>
  <c r="A65" i="228"/>
  <c r="A50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19" i="228"/>
  <c r="AB17" i="228"/>
  <c r="AB16" i="228"/>
  <c r="AB15" i="228"/>
  <c r="A7" i="228"/>
  <c r="A4" i="228"/>
  <c r="AB2" i="228"/>
  <c r="A2" i="228"/>
  <c r="AD128" i="227"/>
  <c r="O10" i="227" s="1"/>
  <c r="AB128" i="227"/>
  <c r="AD127" i="227"/>
  <c r="O9" i="227" s="1"/>
  <c r="AB127" i="227"/>
  <c r="AD125" i="227"/>
  <c r="AB125" i="227"/>
  <c r="AD124" i="227"/>
  <c r="AB124" i="227"/>
  <c r="AB122" i="227"/>
  <c r="AB121" i="227"/>
  <c r="AB120" i="227"/>
  <c r="AB118" i="227"/>
  <c r="O14" i="227" s="1"/>
  <c r="AD111" i="227"/>
  <c r="AB111" i="227"/>
  <c r="AD110" i="227"/>
  <c r="D15" i="227" s="1"/>
  <c r="AB110" i="227"/>
  <c r="AD109" i="227"/>
  <c r="D14" i="227" s="1"/>
  <c r="AB109" i="227"/>
  <c r="AD108" i="227"/>
  <c r="D13" i="227" s="1"/>
  <c r="AB108" i="227"/>
  <c r="AD105" i="227"/>
  <c r="AB105" i="227"/>
  <c r="AD104" i="227"/>
  <c r="D9" i="227" s="1"/>
  <c r="AB104" i="227"/>
  <c r="K91" i="227"/>
  <c r="AF9" i="227"/>
  <c r="G91" i="227" s="1"/>
  <c r="AD9" i="227"/>
  <c r="E91" i="227" s="1"/>
  <c r="AB9" i="227"/>
  <c r="C91" i="227" s="1"/>
  <c r="AF8" i="227"/>
  <c r="G90" i="227" s="1"/>
  <c r="AD8" i="227"/>
  <c r="D90" i="227" s="1"/>
  <c r="AB8" i="227"/>
  <c r="C90" i="227" s="1"/>
  <c r="AF7" i="227"/>
  <c r="G89" i="227" s="1"/>
  <c r="AD7" i="227"/>
  <c r="E89" i="227" s="1"/>
  <c r="AB7" i="227"/>
  <c r="C89" i="227" s="1"/>
  <c r="AF6" i="227"/>
  <c r="F88" i="227" s="1"/>
  <c r="AD6" i="227"/>
  <c r="E88" i="227" s="1"/>
  <c r="AB6" i="227"/>
  <c r="C88" i="227" s="1"/>
  <c r="AF5" i="227"/>
  <c r="G87" i="227" s="1"/>
  <c r="AD5" i="227"/>
  <c r="D87" i="227" s="1"/>
  <c r="AB5" i="227"/>
  <c r="C87" i="227" s="1"/>
  <c r="AF4" i="227"/>
  <c r="F86" i="227" s="1"/>
  <c r="AD4" i="227"/>
  <c r="E86" i="227" s="1"/>
  <c r="AB4" i="227"/>
  <c r="C86" i="227" s="1"/>
  <c r="N85" i="227"/>
  <c r="F85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D16" i="227"/>
  <c r="D10" i="227"/>
  <c r="A7" i="227"/>
  <c r="A4" i="227"/>
  <c r="AB2" i="227"/>
  <c r="A2" i="227"/>
  <c r="AD128" i="226"/>
  <c r="O10" i="226" s="1"/>
  <c r="AB128" i="226"/>
  <c r="AD127" i="226"/>
  <c r="O9" i="226" s="1"/>
  <c r="AB127" i="226"/>
  <c r="AD125" i="226"/>
  <c r="AB125" i="226"/>
  <c r="AD124" i="226"/>
  <c r="AB124" i="226"/>
  <c r="AB122" i="226"/>
  <c r="AB121" i="226"/>
  <c r="AB120" i="226"/>
  <c r="AB118" i="226"/>
  <c r="O14" i="226" s="1"/>
  <c r="AD111" i="226"/>
  <c r="D16" i="226" s="1"/>
  <c r="AB111" i="226"/>
  <c r="AD110" i="226"/>
  <c r="D15" i="226" s="1"/>
  <c r="AB110" i="226"/>
  <c r="AD109" i="226"/>
  <c r="AB109" i="226"/>
  <c r="AD108" i="226"/>
  <c r="AB108" i="226"/>
  <c r="AD105" i="226"/>
  <c r="D10" i="226" s="1"/>
  <c r="AB105" i="226"/>
  <c r="AD104" i="226"/>
  <c r="AB104" i="226"/>
  <c r="AF9" i="226"/>
  <c r="F91" i="226" s="1"/>
  <c r="AD9" i="226"/>
  <c r="E91" i="226" s="1"/>
  <c r="AB9" i="226"/>
  <c r="C91" i="226" s="1"/>
  <c r="AF8" i="226"/>
  <c r="G90" i="226" s="1"/>
  <c r="AD8" i="226"/>
  <c r="E90" i="226" s="1"/>
  <c r="AB8" i="226"/>
  <c r="C90" i="226" s="1"/>
  <c r="J89" i="226"/>
  <c r="AF7" i="226"/>
  <c r="G89" i="226" s="1"/>
  <c r="AD7" i="226"/>
  <c r="D89" i="226" s="1"/>
  <c r="AB7" i="226"/>
  <c r="O8" i="226" s="1"/>
  <c r="AF6" i="226"/>
  <c r="F88" i="226" s="1"/>
  <c r="AD6" i="226"/>
  <c r="D88" i="226" s="1"/>
  <c r="AB6" i="226"/>
  <c r="C88" i="226" s="1"/>
  <c r="AF5" i="226"/>
  <c r="F87" i="226" s="1"/>
  <c r="AD5" i="226"/>
  <c r="D87" i="226" s="1"/>
  <c r="AB5" i="226"/>
  <c r="C87" i="226" s="1"/>
  <c r="AF4" i="226"/>
  <c r="G86" i="226" s="1"/>
  <c r="AD4" i="226"/>
  <c r="E86" i="226" s="1"/>
  <c r="AB4" i="226"/>
  <c r="D8" i="226" s="1"/>
  <c r="N85" i="226"/>
  <c r="F85" i="226"/>
  <c r="C83" i="226"/>
  <c r="A6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D14" i="226"/>
  <c r="D13" i="226"/>
  <c r="D9" i="226"/>
  <c r="A7" i="226"/>
  <c r="A4" i="226"/>
  <c r="AB2" i="226"/>
  <c r="A2" i="226"/>
  <c r="AD128" i="225"/>
  <c r="O10" i="225" s="1"/>
  <c r="AB128" i="225"/>
  <c r="AD127" i="225"/>
  <c r="O9" i="225" s="1"/>
  <c r="AB127" i="225"/>
  <c r="AD125" i="225"/>
  <c r="AB125" i="225"/>
  <c r="AD124" i="225"/>
  <c r="AB124" i="225"/>
  <c r="AB122" i="225"/>
  <c r="AB121" i="225"/>
  <c r="AB120" i="225"/>
  <c r="AB118" i="225"/>
  <c r="O14" i="225" s="1"/>
  <c r="AD111" i="225"/>
  <c r="D16" i="225" s="1"/>
  <c r="AB111" i="225"/>
  <c r="AD110" i="225"/>
  <c r="D15" i="225" s="1"/>
  <c r="AB110" i="225"/>
  <c r="AD109" i="225"/>
  <c r="D14" i="225" s="1"/>
  <c r="AB109" i="225"/>
  <c r="AD108" i="225"/>
  <c r="D13" i="225" s="1"/>
  <c r="AB108" i="225"/>
  <c r="AD105" i="225"/>
  <c r="D10" i="225" s="1"/>
  <c r="AB105" i="225"/>
  <c r="AD104" i="225"/>
  <c r="D9" i="225" s="1"/>
  <c r="AB104" i="225"/>
  <c r="AF9" i="225"/>
  <c r="G91" i="225" s="1"/>
  <c r="AD9" i="225"/>
  <c r="D91" i="225" s="1"/>
  <c r="AB9" i="225"/>
  <c r="C91" i="225" s="1"/>
  <c r="AF8" i="225"/>
  <c r="F90" i="225" s="1"/>
  <c r="AD8" i="225"/>
  <c r="E90" i="225" s="1"/>
  <c r="AB8" i="225"/>
  <c r="C90" i="225" s="1"/>
  <c r="AF7" i="225"/>
  <c r="G89" i="225" s="1"/>
  <c r="AD7" i="225"/>
  <c r="D89" i="225" s="1"/>
  <c r="AB7" i="225"/>
  <c r="C89" i="225" s="1"/>
  <c r="AF6" i="225"/>
  <c r="F88" i="225" s="1"/>
  <c r="AD6" i="225"/>
  <c r="E88" i="225" s="1"/>
  <c r="AB6" i="225"/>
  <c r="C88" i="225" s="1"/>
  <c r="J87" i="225"/>
  <c r="AF5" i="225"/>
  <c r="G87" i="225" s="1"/>
  <c r="AD5" i="225"/>
  <c r="D87" i="225" s="1"/>
  <c r="AB5" i="225"/>
  <c r="C87" i="225" s="1"/>
  <c r="AF4" i="225"/>
  <c r="F86" i="225" s="1"/>
  <c r="AD4" i="225"/>
  <c r="D86" i="225" s="1"/>
  <c r="AB4" i="225"/>
  <c r="C86" i="225" s="1"/>
  <c r="N85" i="225"/>
  <c r="F85" i="225"/>
  <c r="C83" i="225"/>
  <c r="A65" i="225"/>
  <c r="A50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19" i="225"/>
  <c r="AB17" i="225"/>
  <c r="AB16" i="225"/>
  <c r="AB15" i="225"/>
  <c r="A7" i="225"/>
  <c r="A4" i="225"/>
  <c r="AB2" i="225"/>
  <c r="A2" i="225"/>
  <c r="AD128" i="224"/>
  <c r="O10" i="224" s="1"/>
  <c r="AB128" i="224"/>
  <c r="AD127" i="224"/>
  <c r="O9" i="224" s="1"/>
  <c r="AB127" i="224"/>
  <c r="AD125" i="224"/>
  <c r="AB125" i="224"/>
  <c r="AD124" i="224"/>
  <c r="AB124" i="224"/>
  <c r="AB122" i="224"/>
  <c r="AB121" i="224"/>
  <c r="AB120" i="224"/>
  <c r="AB118" i="224"/>
  <c r="O14" i="224" s="1"/>
  <c r="AD111" i="224"/>
  <c r="D16" i="224" s="1"/>
  <c r="AB111" i="224"/>
  <c r="AD110" i="224"/>
  <c r="D15" i="224" s="1"/>
  <c r="AB110" i="224"/>
  <c r="AD109" i="224"/>
  <c r="D14" i="224" s="1"/>
  <c r="AB109" i="224"/>
  <c r="AD108" i="224"/>
  <c r="D13" i="224" s="1"/>
  <c r="AB108" i="224"/>
  <c r="AD105" i="224"/>
  <c r="D10" i="224" s="1"/>
  <c r="AB105" i="224"/>
  <c r="AD104" i="224"/>
  <c r="D9" i="224"/>
  <c r="AB104" i="224"/>
  <c r="AF9" i="224"/>
  <c r="G91" i="224" s="1"/>
  <c r="AD9" i="224"/>
  <c r="E91" i="224" s="1"/>
  <c r="AB9" i="224"/>
  <c r="C91" i="224" s="1"/>
  <c r="AF8" i="224"/>
  <c r="G90" i="224" s="1"/>
  <c r="AD8" i="224"/>
  <c r="E90" i="224" s="1"/>
  <c r="AB8" i="224"/>
  <c r="C90" i="224" s="1"/>
  <c r="AF7" i="224"/>
  <c r="G89" i="224" s="1"/>
  <c r="AD7" i="224"/>
  <c r="E89" i="224" s="1"/>
  <c r="AB7" i="224"/>
  <c r="C89" i="224" s="1"/>
  <c r="AF6" i="224"/>
  <c r="F88" i="224" s="1"/>
  <c r="AD6" i="224"/>
  <c r="E88" i="224" s="1"/>
  <c r="AB6" i="224"/>
  <c r="C88" i="224" s="1"/>
  <c r="AF5" i="224"/>
  <c r="G87" i="224" s="1"/>
  <c r="AD5" i="224"/>
  <c r="E87" i="224" s="1"/>
  <c r="AB5" i="224"/>
  <c r="C87" i="224" s="1"/>
  <c r="AF4" i="224"/>
  <c r="F86" i="224" s="1"/>
  <c r="AD4" i="224"/>
  <c r="D86" i="224" s="1"/>
  <c r="AB4" i="224"/>
  <c r="C86" i="224" s="1"/>
  <c r="N85" i="224"/>
  <c r="F85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A7" i="224"/>
  <c r="A4" i="224"/>
  <c r="AB2" i="224"/>
  <c r="A2" i="224"/>
  <c r="AD128" i="223"/>
  <c r="AB128" i="223"/>
  <c r="AD127" i="223"/>
  <c r="O9" i="223" s="1"/>
  <c r="AB127" i="223"/>
  <c r="AD125" i="223"/>
  <c r="AB125" i="223"/>
  <c r="AD124" i="223"/>
  <c r="AB124" i="223"/>
  <c r="AB122" i="223"/>
  <c r="AB121" i="223"/>
  <c r="AB120" i="223"/>
  <c r="AB118" i="223"/>
  <c r="O14" i="223" s="1"/>
  <c r="AD111" i="223"/>
  <c r="D16" i="223" s="1"/>
  <c r="AB111" i="223"/>
  <c r="AD110" i="223"/>
  <c r="D15" i="223" s="1"/>
  <c r="AB110" i="223"/>
  <c r="AD109" i="223"/>
  <c r="D14" i="223" s="1"/>
  <c r="AB109" i="223"/>
  <c r="AD108" i="223"/>
  <c r="D13" i="223"/>
  <c r="AB108" i="223"/>
  <c r="AD105" i="223"/>
  <c r="D10" i="223" s="1"/>
  <c r="AB105" i="223"/>
  <c r="AD104" i="223"/>
  <c r="D9" i="223" s="1"/>
  <c r="AB104" i="223"/>
  <c r="K91" i="223"/>
  <c r="AF9" i="223"/>
  <c r="F91" i="223" s="1"/>
  <c r="AD9" i="223"/>
  <c r="D91" i="223" s="1"/>
  <c r="AB9" i="223"/>
  <c r="C91" i="223" s="1"/>
  <c r="AF8" i="223"/>
  <c r="F90" i="223" s="1"/>
  <c r="AD8" i="223"/>
  <c r="E90" i="223" s="1"/>
  <c r="AB8" i="223"/>
  <c r="C90" i="223" s="1"/>
  <c r="N89" i="223"/>
  <c r="AF7" i="223"/>
  <c r="F89" i="223" s="1"/>
  <c r="AD7" i="223"/>
  <c r="D89" i="223" s="1"/>
  <c r="AB7" i="223"/>
  <c r="C89" i="223" s="1"/>
  <c r="AF6" i="223"/>
  <c r="G88" i="223" s="1"/>
  <c r="AD6" i="223"/>
  <c r="D88" i="223" s="1"/>
  <c r="E88" i="223"/>
  <c r="AB6" i="223"/>
  <c r="C88" i="223" s="1"/>
  <c r="AF5" i="223"/>
  <c r="G87" i="223" s="1"/>
  <c r="AD5" i="223"/>
  <c r="E87" i="223" s="1"/>
  <c r="AB5" i="223"/>
  <c r="C87" i="223" s="1"/>
  <c r="M86" i="223"/>
  <c r="AF4" i="223"/>
  <c r="F86" i="223" s="1"/>
  <c r="AD4" i="223"/>
  <c r="E86" i="223" s="1"/>
  <c r="AB4" i="223"/>
  <c r="D8" i="223" s="1"/>
  <c r="N85" i="223"/>
  <c r="F85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O10" i="223"/>
  <c r="A7" i="223"/>
  <c r="A4" i="223"/>
  <c r="AB2" i="223"/>
  <c r="A2" i="223"/>
  <c r="AD128" i="222"/>
  <c r="O10" i="222" s="1"/>
  <c r="AB128" i="222"/>
  <c r="AD127" i="222"/>
  <c r="O9" i="222" s="1"/>
  <c r="AB127" i="222"/>
  <c r="AD125" i="222"/>
  <c r="AB125" i="222"/>
  <c r="AD124" i="222"/>
  <c r="AB124" i="222"/>
  <c r="AB122" i="222"/>
  <c r="AB121" i="222"/>
  <c r="AB120" i="222"/>
  <c r="AB118" i="222"/>
  <c r="O14" i="222" s="1"/>
  <c r="AD111" i="222"/>
  <c r="D16" i="222" s="1"/>
  <c r="AB111" i="222"/>
  <c r="AD110" i="222"/>
  <c r="D15" i="222" s="1"/>
  <c r="AB110" i="222"/>
  <c r="AD109" i="222"/>
  <c r="D14" i="222" s="1"/>
  <c r="AB109" i="222"/>
  <c r="AD108" i="222"/>
  <c r="D13" i="222" s="1"/>
  <c r="AB108" i="222"/>
  <c r="AD105" i="222"/>
  <c r="D10" i="222" s="1"/>
  <c r="AB105" i="222"/>
  <c r="AD104" i="222"/>
  <c r="D9" i="222" s="1"/>
  <c r="AB104" i="222"/>
  <c r="AF9" i="222"/>
  <c r="F91" i="222" s="1"/>
  <c r="AD9" i="222"/>
  <c r="E91" i="222" s="1"/>
  <c r="AB9" i="222"/>
  <c r="C91" i="222" s="1"/>
  <c r="K90" i="222"/>
  <c r="AF8" i="222"/>
  <c r="F90" i="222" s="1"/>
  <c r="AD8" i="222"/>
  <c r="E90" i="222" s="1"/>
  <c r="AB8" i="222"/>
  <c r="C90" i="222" s="1"/>
  <c r="AF7" i="222"/>
  <c r="F89" i="222" s="1"/>
  <c r="AD7" i="222"/>
  <c r="D89" i="222" s="1"/>
  <c r="AB7" i="222"/>
  <c r="C89" i="222" s="1"/>
  <c r="AF6" i="222"/>
  <c r="G88" i="222" s="1"/>
  <c r="AD6" i="222"/>
  <c r="D88" i="222" s="1"/>
  <c r="AB6" i="222"/>
  <c r="C88" i="222" s="1"/>
  <c r="AF5" i="222"/>
  <c r="F87" i="222" s="1"/>
  <c r="AD5" i="222"/>
  <c r="D87" i="222" s="1"/>
  <c r="AB5" i="222"/>
  <c r="C87" i="222" s="1"/>
  <c r="AF4" i="222"/>
  <c r="G86" i="222" s="1"/>
  <c r="AD4" i="222"/>
  <c r="E86" i="222" s="1"/>
  <c r="AB4" i="222"/>
  <c r="C86" i="222" s="1"/>
  <c r="N85" i="222"/>
  <c r="F85" i="222"/>
  <c r="C83" i="222"/>
  <c r="A6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B17" i="222"/>
  <c r="AB16" i="222"/>
  <c r="AB15" i="222"/>
  <c r="A7" i="222"/>
  <c r="A4" i="222"/>
  <c r="AB2" i="222"/>
  <c r="A2" i="222"/>
  <c r="AD128" i="221"/>
  <c r="O10" i="221" s="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O14" i="221" s="1"/>
  <c r="AD111" i="221"/>
  <c r="D16" i="221" s="1"/>
  <c r="AB111" i="221"/>
  <c r="AD110" i="221"/>
  <c r="D15" i="221" s="1"/>
  <c r="AB110" i="221"/>
  <c r="AD109" i="221"/>
  <c r="D14" i="221" s="1"/>
  <c r="AB109" i="221"/>
  <c r="AD108" i="221"/>
  <c r="AB108" i="221"/>
  <c r="AD105" i="221"/>
  <c r="D10" i="221" s="1"/>
  <c r="AB105" i="221"/>
  <c r="AD104" i="221"/>
  <c r="D9" i="221" s="1"/>
  <c r="AB104" i="221"/>
  <c r="K91" i="221"/>
  <c r="AF9" i="221"/>
  <c r="F91" i="221" s="1"/>
  <c r="AD9" i="221"/>
  <c r="E91" i="221" s="1"/>
  <c r="AB9" i="221"/>
  <c r="C91" i="221" s="1"/>
  <c r="AF8" i="221"/>
  <c r="F90" i="221" s="1"/>
  <c r="AD8" i="221"/>
  <c r="E90" i="221" s="1"/>
  <c r="AB8" i="221"/>
  <c r="C90" i="221" s="1"/>
  <c r="AF7" i="221"/>
  <c r="G89" i="221" s="1"/>
  <c r="AD7" i="221"/>
  <c r="E89" i="221" s="1"/>
  <c r="AB7" i="221"/>
  <c r="C89" i="221" s="1"/>
  <c r="AF6" i="221"/>
  <c r="G88" i="221" s="1"/>
  <c r="AD6" i="221"/>
  <c r="D88" i="221" s="1"/>
  <c r="AB6" i="221"/>
  <c r="C88" i="221" s="1"/>
  <c r="AF5" i="221"/>
  <c r="F87" i="221" s="1"/>
  <c r="AD5" i="221"/>
  <c r="E87" i="221" s="1"/>
  <c r="AB5" i="221"/>
  <c r="C87" i="221" s="1"/>
  <c r="AF4" i="221"/>
  <c r="G86" i="221" s="1"/>
  <c r="AD4" i="221"/>
  <c r="E86" i="221" s="1"/>
  <c r="AB4" i="221"/>
  <c r="D8" i="221" s="1"/>
  <c r="N85" i="221"/>
  <c r="F85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3" i="221"/>
  <c r="O9" i="221"/>
  <c r="A7" i="221"/>
  <c r="A4" i="221"/>
  <c r="AB2" i="221"/>
  <c r="A2" i="221"/>
  <c r="AD128" i="220"/>
  <c r="O10" i="220" s="1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O14" i="220" s="1"/>
  <c r="AD111" i="220"/>
  <c r="D16" i="220"/>
  <c r="AB111" i="220"/>
  <c r="AD110" i="220"/>
  <c r="D15" i="220" s="1"/>
  <c r="AB110" i="220"/>
  <c r="AD109" i="220"/>
  <c r="D14" i="220" s="1"/>
  <c r="AB109" i="220"/>
  <c r="AD108" i="220"/>
  <c r="D13" i="220" s="1"/>
  <c r="AB108" i="220"/>
  <c r="AD105" i="220"/>
  <c r="D10" i="220" s="1"/>
  <c r="AB105" i="220"/>
  <c r="AD104" i="220"/>
  <c r="D9" i="220" s="1"/>
  <c r="AB104" i="220"/>
  <c r="K91" i="220"/>
  <c r="AF9" i="220"/>
  <c r="G91" i="220" s="1"/>
  <c r="AD9" i="220"/>
  <c r="E91" i="220" s="1"/>
  <c r="AB9" i="220"/>
  <c r="C91" i="220" s="1"/>
  <c r="AF8" i="220"/>
  <c r="G90" i="220" s="1"/>
  <c r="AD8" i="220"/>
  <c r="E90" i="220" s="1"/>
  <c r="AB8" i="220"/>
  <c r="C90" i="220" s="1"/>
  <c r="AF7" i="220"/>
  <c r="G89" i="220" s="1"/>
  <c r="AD7" i="220"/>
  <c r="E89" i="220" s="1"/>
  <c r="AB7" i="220"/>
  <c r="O8" i="220" s="1"/>
  <c r="AF6" i="220"/>
  <c r="G88" i="220" s="1"/>
  <c r="AD6" i="220"/>
  <c r="E88" i="220" s="1"/>
  <c r="AB6" i="220"/>
  <c r="C88" i="220" s="1"/>
  <c r="AF5" i="220"/>
  <c r="G87" i="220" s="1"/>
  <c r="AD5" i="220"/>
  <c r="E87" i="220" s="1"/>
  <c r="AB5" i="220"/>
  <c r="C87" i="220" s="1"/>
  <c r="M86" i="220"/>
  <c r="AF4" i="220"/>
  <c r="F86" i="220" s="1"/>
  <c r="AD4" i="220"/>
  <c r="E86" i="220" s="1"/>
  <c r="AB4" i="220"/>
  <c r="C86" i="220" s="1"/>
  <c r="N85" i="220"/>
  <c r="F85" i="220"/>
  <c r="C83" i="220"/>
  <c r="A6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B17" i="220"/>
  <c r="AB16" i="220"/>
  <c r="AB15" i="220"/>
  <c r="O9" i="220"/>
  <c r="A7" i="220"/>
  <c r="A4" i="220"/>
  <c r="AB2" i="220"/>
  <c r="A2" i="220"/>
  <c r="AD128" i="219"/>
  <c r="O10" i="219" s="1"/>
  <c r="AB128" i="219"/>
  <c r="AD127" i="219"/>
  <c r="O9" i="219" s="1"/>
  <c r="AB127" i="219"/>
  <c r="AD125" i="219"/>
  <c r="AB125" i="219"/>
  <c r="AD124" i="219"/>
  <c r="AB124" i="219"/>
  <c r="AB122" i="219"/>
  <c r="AB121" i="219"/>
  <c r="AB120" i="219"/>
  <c r="AB118" i="219"/>
  <c r="O14" i="219" s="1"/>
  <c r="AD111" i="219"/>
  <c r="D16" i="219" s="1"/>
  <c r="AB111" i="219"/>
  <c r="AD110" i="219"/>
  <c r="D15" i="219" s="1"/>
  <c r="AB110" i="219"/>
  <c r="AD109" i="219"/>
  <c r="D14" i="219" s="1"/>
  <c r="AB109" i="219"/>
  <c r="AD108" i="219"/>
  <c r="D13" i="219" s="1"/>
  <c r="AB108" i="219"/>
  <c r="AD105" i="219"/>
  <c r="D10" i="219" s="1"/>
  <c r="AB105" i="219"/>
  <c r="AD104" i="219"/>
  <c r="AB104" i="219"/>
  <c r="AF9" i="219"/>
  <c r="G91" i="219" s="1"/>
  <c r="AD9" i="219"/>
  <c r="E91" i="219" s="1"/>
  <c r="AB9" i="219"/>
  <c r="C91" i="219" s="1"/>
  <c r="AF8" i="219"/>
  <c r="G90" i="219" s="1"/>
  <c r="AD8" i="219"/>
  <c r="E90" i="219" s="1"/>
  <c r="AB8" i="219"/>
  <c r="C90" i="219" s="1"/>
  <c r="J89" i="219"/>
  <c r="AF7" i="219"/>
  <c r="G89" i="219" s="1"/>
  <c r="AD7" i="219"/>
  <c r="E89" i="219" s="1"/>
  <c r="AB7" i="219"/>
  <c r="O8" i="219" s="1"/>
  <c r="AF6" i="219"/>
  <c r="G88" i="219" s="1"/>
  <c r="AD6" i="219"/>
  <c r="E88" i="219" s="1"/>
  <c r="AB6" i="219"/>
  <c r="C88" i="219" s="1"/>
  <c r="AF5" i="219"/>
  <c r="F87" i="219" s="1"/>
  <c r="AD5" i="219"/>
  <c r="E87" i="219" s="1"/>
  <c r="AB5" i="219"/>
  <c r="C87" i="219" s="1"/>
  <c r="M86" i="219"/>
  <c r="AF4" i="219"/>
  <c r="G86" i="219" s="1"/>
  <c r="AD4" i="219"/>
  <c r="E86" i="219" s="1"/>
  <c r="AB4" i="219"/>
  <c r="C86" i="219" s="1"/>
  <c r="N85" i="219"/>
  <c r="F85" i="219"/>
  <c r="C83" i="219"/>
  <c r="A65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B17" i="219"/>
  <c r="AB16" i="219"/>
  <c r="AB15" i="219"/>
  <c r="D9" i="219"/>
  <c r="A7" i="219"/>
  <c r="A4" i="219"/>
  <c r="AB2" i="219"/>
  <c r="A2" i="219"/>
  <c r="AD128" i="218"/>
  <c r="AB128" i="218"/>
  <c r="AD127" i="218"/>
  <c r="O9" i="218" s="1"/>
  <c r="AB127" i="218"/>
  <c r="AD125" i="218"/>
  <c r="AB125" i="218"/>
  <c r="AD124" i="218"/>
  <c r="AB124" i="218"/>
  <c r="AB122" i="218"/>
  <c r="AB121" i="218"/>
  <c r="AB120" i="218"/>
  <c r="AB118" i="218"/>
  <c r="O14" i="218" s="1"/>
  <c r="AD111" i="218"/>
  <c r="D16" i="218" s="1"/>
  <c r="AB111" i="218"/>
  <c r="AD110" i="218"/>
  <c r="D15" i="218" s="1"/>
  <c r="AB110" i="218"/>
  <c r="AD109" i="218"/>
  <c r="D14" i="218" s="1"/>
  <c r="AB109" i="218"/>
  <c r="AD108" i="218"/>
  <c r="AB108" i="218"/>
  <c r="AD105" i="218"/>
  <c r="D10" i="218" s="1"/>
  <c r="AB105" i="218"/>
  <c r="AD104" i="218"/>
  <c r="D9" i="218" s="1"/>
  <c r="AB104" i="218"/>
  <c r="AF9" i="218"/>
  <c r="F91" i="218" s="1"/>
  <c r="AD9" i="218"/>
  <c r="D91" i="218" s="1"/>
  <c r="AB9" i="218"/>
  <c r="C91" i="218" s="1"/>
  <c r="AF8" i="218"/>
  <c r="G90" i="218" s="1"/>
  <c r="AD8" i="218"/>
  <c r="E90" i="218" s="1"/>
  <c r="D90" i="218"/>
  <c r="AB8" i="218"/>
  <c r="C90" i="218" s="1"/>
  <c r="AF7" i="218"/>
  <c r="G89" i="218" s="1"/>
  <c r="AD7" i="218"/>
  <c r="E89" i="218" s="1"/>
  <c r="AB7" i="218"/>
  <c r="O8" i="218" s="1"/>
  <c r="AF6" i="218"/>
  <c r="F88" i="218"/>
  <c r="AD6" i="218"/>
  <c r="E88" i="218" s="1"/>
  <c r="AB6" i="218"/>
  <c r="C88" i="218" s="1"/>
  <c r="J87" i="218"/>
  <c r="AF5" i="218"/>
  <c r="F87" i="218" s="1"/>
  <c r="AD5" i="218"/>
  <c r="E87" i="218" s="1"/>
  <c r="AB5" i="218"/>
  <c r="C87" i="218" s="1"/>
  <c r="AF4" i="218"/>
  <c r="F86" i="218" s="1"/>
  <c r="AD4" i="218"/>
  <c r="D86" i="218" s="1"/>
  <c r="AB4" i="218"/>
  <c r="C86" i="218" s="1"/>
  <c r="N85" i="218"/>
  <c r="F85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3" i="218"/>
  <c r="O10" i="218"/>
  <c r="A7" i="218"/>
  <c r="A4" i="218"/>
  <c r="AB2" i="218"/>
  <c r="A2" i="218"/>
  <c r="AD128" i="217"/>
  <c r="O10" i="217" s="1"/>
  <c r="AB128" i="217"/>
  <c r="AD127" i="217"/>
  <c r="O9" i="217" s="1"/>
  <c r="AB127" i="217"/>
  <c r="AD125" i="217"/>
  <c r="AB125" i="217"/>
  <c r="AD124" i="217"/>
  <c r="AB124" i="217"/>
  <c r="AB122" i="217"/>
  <c r="AB121" i="217"/>
  <c r="AB120" i="217"/>
  <c r="AB118" i="217"/>
  <c r="AD111" i="217"/>
  <c r="D16" i="217" s="1"/>
  <c r="AB111" i="217"/>
  <c r="AD110" i="217"/>
  <c r="D15" i="217" s="1"/>
  <c r="AB110" i="217"/>
  <c r="AD109" i="217"/>
  <c r="D14" i="217" s="1"/>
  <c r="AB109" i="217"/>
  <c r="AD108" i="217"/>
  <c r="D13" i="217" s="1"/>
  <c r="AB108" i="217"/>
  <c r="AD105" i="217"/>
  <c r="D10" i="217" s="1"/>
  <c r="AB105" i="217"/>
  <c r="AD104" i="217"/>
  <c r="D9" i="217" s="1"/>
  <c r="AB104" i="217"/>
  <c r="AF9" i="217"/>
  <c r="G91" i="217" s="1"/>
  <c r="AD9" i="217"/>
  <c r="E91" i="217" s="1"/>
  <c r="AB9" i="217"/>
  <c r="C91" i="217" s="1"/>
  <c r="AF8" i="217"/>
  <c r="F90" i="217" s="1"/>
  <c r="AD8" i="217"/>
  <c r="E90" i="217" s="1"/>
  <c r="AB8" i="217"/>
  <c r="C90" i="217" s="1"/>
  <c r="J89" i="217"/>
  <c r="AF7" i="217"/>
  <c r="G89" i="217" s="1"/>
  <c r="AD7" i="217"/>
  <c r="D89" i="217" s="1"/>
  <c r="AB7" i="217"/>
  <c r="C89" i="217" s="1"/>
  <c r="AF6" i="217"/>
  <c r="G88" i="217" s="1"/>
  <c r="AD6" i="217"/>
  <c r="E88" i="217" s="1"/>
  <c r="AB6" i="217"/>
  <c r="C88" i="217" s="1"/>
  <c r="AF5" i="217"/>
  <c r="G87" i="217" s="1"/>
  <c r="AD5" i="217"/>
  <c r="E87" i="217" s="1"/>
  <c r="D87" i="217"/>
  <c r="AB5" i="217"/>
  <c r="C87" i="217" s="1"/>
  <c r="AF4" i="217"/>
  <c r="G86" i="217" s="1"/>
  <c r="AD4" i="217"/>
  <c r="D86" i="217" s="1"/>
  <c r="AB4" i="217"/>
  <c r="C86" i="217" s="1"/>
  <c r="N85" i="217"/>
  <c r="F85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O14" i="217"/>
  <c r="A7" i="217"/>
  <c r="A4" i="217"/>
  <c r="AB2" i="217"/>
  <c r="A2" i="217"/>
  <c r="AD128" i="216"/>
  <c r="AB128" i="216"/>
  <c r="AD127" i="216"/>
  <c r="O9" i="216" s="1"/>
  <c r="AB127" i="216"/>
  <c r="AD125" i="216"/>
  <c r="AB125" i="216"/>
  <c r="AD124" i="216"/>
  <c r="AB124" i="216"/>
  <c r="AB122" i="216"/>
  <c r="AB121" i="216"/>
  <c r="AB120" i="216"/>
  <c r="AB118" i="216"/>
  <c r="O14" i="216" s="1"/>
  <c r="AD111" i="216"/>
  <c r="D16" i="216" s="1"/>
  <c r="AB111" i="216"/>
  <c r="AD110" i="216"/>
  <c r="D15" i="216" s="1"/>
  <c r="AB110" i="216"/>
  <c r="AD109" i="216"/>
  <c r="D14" i="216" s="1"/>
  <c r="AB109" i="216"/>
  <c r="AD108" i="216"/>
  <c r="D13" i="216" s="1"/>
  <c r="AB108" i="216"/>
  <c r="AD105" i="216"/>
  <c r="D10" i="216" s="1"/>
  <c r="AB105" i="216"/>
  <c r="AD104" i="216"/>
  <c r="D9" i="216" s="1"/>
  <c r="AB104" i="216"/>
  <c r="AF9" i="216"/>
  <c r="G91" i="216" s="1"/>
  <c r="AD9" i="216"/>
  <c r="E91" i="216" s="1"/>
  <c r="AB9" i="216"/>
  <c r="C91" i="216" s="1"/>
  <c r="AF8" i="216"/>
  <c r="F90" i="216" s="1"/>
  <c r="AD8" i="216"/>
  <c r="E90" i="216" s="1"/>
  <c r="AB8" i="216"/>
  <c r="C90" i="216" s="1"/>
  <c r="AF7" i="216"/>
  <c r="F89" i="216" s="1"/>
  <c r="AD7" i="216"/>
  <c r="E89" i="216" s="1"/>
  <c r="AB7" i="216"/>
  <c r="C89" i="216" s="1"/>
  <c r="AF6" i="216"/>
  <c r="G88" i="216" s="1"/>
  <c r="AD6" i="216"/>
  <c r="E88" i="216" s="1"/>
  <c r="AB6" i="216"/>
  <c r="C88" i="216"/>
  <c r="AF5" i="216"/>
  <c r="G87" i="216" s="1"/>
  <c r="AD5" i="216"/>
  <c r="E87" i="216" s="1"/>
  <c r="D87" i="216"/>
  <c r="AB5" i="216"/>
  <c r="C87" i="216" s="1"/>
  <c r="L86" i="216"/>
  <c r="J86" i="216"/>
  <c r="AF4" i="216"/>
  <c r="G86" i="216" s="1"/>
  <c r="AD4" i="216"/>
  <c r="D86" i="216" s="1"/>
  <c r="AB4" i="216"/>
  <c r="D8" i="216" s="1"/>
  <c r="N85" i="216"/>
  <c r="F85" i="216"/>
  <c r="J83" i="216"/>
  <c r="C83" i="216"/>
  <c r="A65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B17" i="216"/>
  <c r="AB16" i="216"/>
  <c r="AB15" i="216"/>
  <c r="O10" i="216"/>
  <c r="A7" i="216"/>
  <c r="A4" i="216"/>
  <c r="AB2" i="216"/>
  <c r="A2" i="216"/>
  <c r="AD128" i="215"/>
  <c r="O10" i="215" s="1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O14" i="215" s="1"/>
  <c r="AD111" i="215"/>
  <c r="D16" i="215" s="1"/>
  <c r="AB111" i="215"/>
  <c r="AD110" i="215"/>
  <c r="D15" i="215" s="1"/>
  <c r="AB110" i="215"/>
  <c r="AD109" i="215"/>
  <c r="D14" i="215" s="1"/>
  <c r="AB109" i="215"/>
  <c r="AD108" i="215"/>
  <c r="D13" i="215" s="1"/>
  <c r="AB108" i="215"/>
  <c r="AD105" i="215"/>
  <c r="AB105" i="215"/>
  <c r="AD104" i="215"/>
  <c r="AB104" i="215"/>
  <c r="AF9" i="215"/>
  <c r="G91" i="215" s="1"/>
  <c r="AD9" i="215"/>
  <c r="E91" i="215" s="1"/>
  <c r="AB9" i="215"/>
  <c r="C91" i="215" s="1"/>
  <c r="AF8" i="215"/>
  <c r="G90" i="215" s="1"/>
  <c r="AD8" i="215"/>
  <c r="E90" i="215" s="1"/>
  <c r="AB8" i="215"/>
  <c r="C90" i="215" s="1"/>
  <c r="AF7" i="215"/>
  <c r="F89" i="215" s="1"/>
  <c r="AD7" i="215"/>
  <c r="D89" i="215" s="1"/>
  <c r="AB7" i="215"/>
  <c r="O8" i="215" s="1"/>
  <c r="AF6" i="215"/>
  <c r="G88" i="215" s="1"/>
  <c r="AD6" i="215"/>
  <c r="E88" i="215" s="1"/>
  <c r="AB6" i="215"/>
  <c r="C88" i="215" s="1"/>
  <c r="AF5" i="215"/>
  <c r="G87" i="215" s="1"/>
  <c r="AD5" i="215"/>
  <c r="E87" i="215" s="1"/>
  <c r="AB5" i="215"/>
  <c r="C87" i="215" s="1"/>
  <c r="M86" i="215"/>
  <c r="J86" i="215"/>
  <c r="AF4" i="215"/>
  <c r="G86" i="215" s="1"/>
  <c r="AD4" i="215"/>
  <c r="D86" i="215" s="1"/>
  <c r="AB4" i="215"/>
  <c r="C86" i="215" s="1"/>
  <c r="N85" i="215"/>
  <c r="F85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0" i="215"/>
  <c r="O9" i="215"/>
  <c r="D9" i="215"/>
  <c r="A7" i="215"/>
  <c r="A4" i="215"/>
  <c r="AB2" i="215"/>
  <c r="A2" i="215"/>
  <c r="AD128" i="214"/>
  <c r="O10" i="214" s="1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O14" i="214" s="1"/>
  <c r="AD111" i="214"/>
  <c r="D16" i="214" s="1"/>
  <c r="AB111" i="214"/>
  <c r="AD110" i="214"/>
  <c r="D15" i="214" s="1"/>
  <c r="AB110" i="214"/>
  <c r="AD109" i="214"/>
  <c r="D14" i="214" s="1"/>
  <c r="AB109" i="214"/>
  <c r="AD108" i="214"/>
  <c r="D13" i="214" s="1"/>
  <c r="AB108" i="214"/>
  <c r="AD105" i="214"/>
  <c r="D10" i="214" s="1"/>
  <c r="AB105" i="214"/>
  <c r="AD104" i="214"/>
  <c r="D9" i="214" s="1"/>
  <c r="AB104" i="214"/>
  <c r="K91" i="214"/>
  <c r="AF9" i="214"/>
  <c r="G91" i="214" s="1"/>
  <c r="AD9" i="214"/>
  <c r="E91" i="214" s="1"/>
  <c r="AB9" i="214"/>
  <c r="C91" i="214" s="1"/>
  <c r="AF8" i="214"/>
  <c r="G90" i="214" s="1"/>
  <c r="AD8" i="214"/>
  <c r="E90" i="214" s="1"/>
  <c r="AB8" i="214"/>
  <c r="C90" i="214" s="1"/>
  <c r="AF7" i="214"/>
  <c r="G89" i="214" s="1"/>
  <c r="AD7" i="214"/>
  <c r="E89" i="214" s="1"/>
  <c r="D89" i="214"/>
  <c r="AB7" i="214"/>
  <c r="C89" i="214" s="1"/>
  <c r="AF6" i="214"/>
  <c r="G88" i="214" s="1"/>
  <c r="AD6" i="214"/>
  <c r="E88" i="214" s="1"/>
  <c r="AB6" i="214"/>
  <c r="C88" i="214" s="1"/>
  <c r="AF5" i="214"/>
  <c r="G87" i="214" s="1"/>
  <c r="AD5" i="214"/>
  <c r="E87" i="214" s="1"/>
  <c r="AB5" i="214"/>
  <c r="C87" i="214" s="1"/>
  <c r="M86" i="214"/>
  <c r="AF4" i="214"/>
  <c r="G86" i="214" s="1"/>
  <c r="AD4" i="214"/>
  <c r="D86" i="214" s="1"/>
  <c r="AB4" i="214"/>
  <c r="D8" i="214" s="1"/>
  <c r="N85" i="214"/>
  <c r="F85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O9" i="214"/>
  <c r="A7" i="214"/>
  <c r="A4" i="214"/>
  <c r="AB2" i="214"/>
  <c r="A2" i="214"/>
  <c r="AD128" i="213"/>
  <c r="O10" i="213" s="1"/>
  <c r="AB128" i="213"/>
  <c r="AD127" i="213"/>
  <c r="O9" i="213" s="1"/>
  <c r="AB127" i="213"/>
  <c r="AD125" i="213"/>
  <c r="AB125" i="213"/>
  <c r="AD124" i="213"/>
  <c r="AB124" i="213"/>
  <c r="AB122" i="213"/>
  <c r="AB121" i="213"/>
  <c r="AB120" i="213"/>
  <c r="AB118" i="213"/>
  <c r="O14" i="213" s="1"/>
  <c r="AD111" i="213"/>
  <c r="D16" i="213" s="1"/>
  <c r="AB111" i="213"/>
  <c r="AD110" i="213"/>
  <c r="D15" i="213" s="1"/>
  <c r="AB110" i="213"/>
  <c r="AD109" i="213"/>
  <c r="D14" i="213" s="1"/>
  <c r="AB109" i="213"/>
  <c r="AD108" i="213"/>
  <c r="D13" i="213" s="1"/>
  <c r="AB108" i="213"/>
  <c r="AD105" i="213"/>
  <c r="D10" i="213" s="1"/>
  <c r="AB105" i="213"/>
  <c r="AD104" i="213"/>
  <c r="AB104" i="213"/>
  <c r="AF9" i="213"/>
  <c r="G91" i="213" s="1"/>
  <c r="AD9" i="213"/>
  <c r="E91" i="213" s="1"/>
  <c r="AB9" i="213"/>
  <c r="C91" i="213" s="1"/>
  <c r="AF8" i="213"/>
  <c r="G90" i="213" s="1"/>
  <c r="AD8" i="213"/>
  <c r="E90" i="213" s="1"/>
  <c r="AB8" i="213"/>
  <c r="C90" i="213" s="1"/>
  <c r="J89" i="213"/>
  <c r="AF7" i="213"/>
  <c r="G89" i="213" s="1"/>
  <c r="AD7" i="213"/>
  <c r="D89" i="213" s="1"/>
  <c r="AB7" i="213"/>
  <c r="C89" i="213" s="1"/>
  <c r="N88" i="213"/>
  <c r="L88" i="213"/>
  <c r="AF6" i="213"/>
  <c r="G88" i="213" s="1"/>
  <c r="AD6" i="213"/>
  <c r="E88" i="213" s="1"/>
  <c r="AB6" i="213"/>
  <c r="C88" i="213" s="1"/>
  <c r="O87" i="213"/>
  <c r="AF5" i="213"/>
  <c r="G87" i="213" s="1"/>
  <c r="AD5" i="213"/>
  <c r="D87" i="213" s="1"/>
  <c r="AB5" i="213"/>
  <c r="C87" i="213" s="1"/>
  <c r="AF4" i="213"/>
  <c r="F86" i="213" s="1"/>
  <c r="AD4" i="213"/>
  <c r="E86" i="213" s="1"/>
  <c r="AB4" i="213"/>
  <c r="C86" i="213" s="1"/>
  <c r="N85" i="213"/>
  <c r="F85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9" i="213"/>
  <c r="A7" i="213"/>
  <c r="A4" i="213"/>
  <c r="AB2" i="213"/>
  <c r="A2" i="213"/>
  <c r="AD128" i="212"/>
  <c r="O10" i="212" s="1"/>
  <c r="AB128" i="212"/>
  <c r="AD127" i="212"/>
  <c r="O9" i="212" s="1"/>
  <c r="AB127" i="212"/>
  <c r="AD125" i="212"/>
  <c r="AB125" i="212"/>
  <c r="AD124" i="212"/>
  <c r="AB124" i="212"/>
  <c r="AB122" i="212"/>
  <c r="AB121" i="212"/>
  <c r="AB120" i="212"/>
  <c r="AB118" i="212"/>
  <c r="O14" i="212" s="1"/>
  <c r="AD111" i="212"/>
  <c r="D16" i="212" s="1"/>
  <c r="AB111" i="212"/>
  <c r="AD110" i="212"/>
  <c r="D15" i="212" s="1"/>
  <c r="AB110" i="212"/>
  <c r="AD109" i="212"/>
  <c r="D14" i="212" s="1"/>
  <c r="AB109" i="212"/>
  <c r="AD108" i="212"/>
  <c r="D13" i="212" s="1"/>
  <c r="AB108" i="212"/>
  <c r="AD105" i="212"/>
  <c r="D10" i="212" s="1"/>
  <c r="AB105" i="212"/>
  <c r="AD104" i="212"/>
  <c r="D9" i="212" s="1"/>
  <c r="AB104" i="212"/>
  <c r="AF9" i="212"/>
  <c r="F91" i="212" s="1"/>
  <c r="AD9" i="212"/>
  <c r="E91" i="212" s="1"/>
  <c r="AB9" i="212"/>
  <c r="C91" i="212" s="1"/>
  <c r="AF8" i="212"/>
  <c r="G90" i="212" s="1"/>
  <c r="AD8" i="212"/>
  <c r="E90" i="212" s="1"/>
  <c r="AB8" i="212"/>
  <c r="C90" i="212" s="1"/>
  <c r="J89" i="212"/>
  <c r="AF7" i="212"/>
  <c r="G89" i="212" s="1"/>
  <c r="AD7" i="212"/>
  <c r="E89" i="212" s="1"/>
  <c r="AB7" i="212"/>
  <c r="C89" i="212" s="1"/>
  <c r="AF6" i="212"/>
  <c r="F88" i="212" s="1"/>
  <c r="AD6" i="212"/>
  <c r="E88" i="212" s="1"/>
  <c r="AB6" i="212"/>
  <c r="C88" i="212" s="1"/>
  <c r="AF5" i="212"/>
  <c r="F87" i="212" s="1"/>
  <c r="AD5" i="212"/>
  <c r="E87" i="212" s="1"/>
  <c r="AB5" i="212"/>
  <c r="C87" i="212" s="1"/>
  <c r="AF4" i="212"/>
  <c r="F86" i="212" s="1"/>
  <c r="AD4" i="212"/>
  <c r="D86" i="212" s="1"/>
  <c r="AB4" i="212"/>
  <c r="C86" i="212" s="1"/>
  <c r="N85" i="212"/>
  <c r="F85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A7" i="212"/>
  <c r="A4" i="212"/>
  <c r="AB2" i="212"/>
  <c r="A2" i="212"/>
  <c r="AD128" i="211"/>
  <c r="AB128" i="211"/>
  <c r="AD127" i="211"/>
  <c r="O9" i="211" s="1"/>
  <c r="AB127" i="211"/>
  <c r="AD125" i="211"/>
  <c r="AB125" i="211"/>
  <c r="AD124" i="211"/>
  <c r="AB124" i="211"/>
  <c r="AB122" i="211"/>
  <c r="AB121" i="211"/>
  <c r="AB120" i="211"/>
  <c r="AB118" i="211"/>
  <c r="O14" i="211" s="1"/>
  <c r="AD111" i="211"/>
  <c r="D16" i="211" s="1"/>
  <c r="AB111" i="211"/>
  <c r="AD110" i="211"/>
  <c r="D15" i="211" s="1"/>
  <c r="AB110" i="211"/>
  <c r="AD109" i="211"/>
  <c r="D14" i="211" s="1"/>
  <c r="AB109" i="211"/>
  <c r="AD108" i="211"/>
  <c r="D13" i="211" s="1"/>
  <c r="AB108" i="211"/>
  <c r="AD105" i="211"/>
  <c r="D10" i="211" s="1"/>
  <c r="AB105" i="211"/>
  <c r="AD104" i="211"/>
  <c r="D9" i="211" s="1"/>
  <c r="AB104" i="211"/>
  <c r="AF9" i="211"/>
  <c r="F91" i="211" s="1"/>
  <c r="AD9" i="211"/>
  <c r="D91" i="211" s="1"/>
  <c r="AB9" i="211"/>
  <c r="C91" i="211" s="1"/>
  <c r="O90" i="211"/>
  <c r="AF8" i="211"/>
  <c r="G90" i="211" s="1"/>
  <c r="AD8" i="211"/>
  <c r="E90" i="211" s="1"/>
  <c r="AB8" i="211"/>
  <c r="C90" i="211" s="1"/>
  <c r="AF7" i="211"/>
  <c r="F89" i="211" s="1"/>
  <c r="AD7" i="211"/>
  <c r="E89" i="211" s="1"/>
  <c r="AB7" i="211"/>
  <c r="C89" i="211" s="1"/>
  <c r="AF6" i="211"/>
  <c r="G88" i="211" s="1"/>
  <c r="AD6" i="211"/>
  <c r="E88" i="211" s="1"/>
  <c r="AB6" i="211"/>
  <c r="C88" i="211" s="1"/>
  <c r="AF5" i="211"/>
  <c r="G87" i="211" s="1"/>
  <c r="AD5" i="211"/>
  <c r="E87" i="211" s="1"/>
  <c r="AB5" i="211"/>
  <c r="C87" i="211" s="1"/>
  <c r="AF4" i="211"/>
  <c r="G86" i="211" s="1"/>
  <c r="AD4" i="211"/>
  <c r="E86" i="211" s="1"/>
  <c r="AB4" i="211"/>
  <c r="D8" i="211" s="1"/>
  <c r="N85" i="211"/>
  <c r="F85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O10" i="211"/>
  <c r="A7" i="211"/>
  <c r="A4" i="211"/>
  <c r="AB2" i="211"/>
  <c r="A2" i="211"/>
  <c r="AD128" i="210"/>
  <c r="O10" i="210" s="1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O14" i="210" s="1"/>
  <c r="AD111" i="210"/>
  <c r="D16" i="210" s="1"/>
  <c r="AB111" i="210"/>
  <c r="AD110" i="210"/>
  <c r="AB110" i="210"/>
  <c r="AD109" i="210"/>
  <c r="D14" i="210" s="1"/>
  <c r="AB109" i="210"/>
  <c r="AD108" i="210"/>
  <c r="AB108" i="210"/>
  <c r="AD105" i="210"/>
  <c r="AB105" i="210"/>
  <c r="AD104" i="210"/>
  <c r="D9" i="210" s="1"/>
  <c r="AB104" i="210"/>
  <c r="AF9" i="210"/>
  <c r="F91" i="210" s="1"/>
  <c r="AD9" i="210"/>
  <c r="E91" i="210" s="1"/>
  <c r="AB9" i="210"/>
  <c r="C91" i="210" s="1"/>
  <c r="AF8" i="210"/>
  <c r="G90" i="210" s="1"/>
  <c r="AD8" i="210"/>
  <c r="E90" i="210" s="1"/>
  <c r="AB8" i="210"/>
  <c r="C90" i="210" s="1"/>
  <c r="AF7" i="210"/>
  <c r="G89" i="210" s="1"/>
  <c r="AD7" i="210"/>
  <c r="D89" i="210" s="1"/>
  <c r="AB7" i="210"/>
  <c r="C89" i="210" s="1"/>
  <c r="AF6" i="210"/>
  <c r="G88" i="210" s="1"/>
  <c r="AD6" i="210"/>
  <c r="E88" i="210" s="1"/>
  <c r="AB6" i="210"/>
  <c r="C88" i="210" s="1"/>
  <c r="J87" i="210"/>
  <c r="AF5" i="210"/>
  <c r="G87" i="210" s="1"/>
  <c r="AD5" i="210"/>
  <c r="E87" i="210" s="1"/>
  <c r="AB5" i="210"/>
  <c r="C87" i="210" s="1"/>
  <c r="AF4" i="210"/>
  <c r="F86" i="210" s="1"/>
  <c r="AD4" i="210"/>
  <c r="D86" i="210" s="1"/>
  <c r="AB4" i="210"/>
  <c r="C86" i="210" s="1"/>
  <c r="N85" i="210"/>
  <c r="F85" i="210"/>
  <c r="C83" i="210"/>
  <c r="A6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9" i="210"/>
  <c r="AB17" i="210"/>
  <c r="AB16" i="210"/>
  <c r="AB15" i="210"/>
  <c r="D15" i="210"/>
  <c r="D13" i="210"/>
  <c r="D10" i="210"/>
  <c r="O9" i="210"/>
  <c r="A7" i="210"/>
  <c r="A4" i="210"/>
  <c r="AB2" i="210"/>
  <c r="A2" i="210"/>
  <c r="AD128" i="209"/>
  <c r="O10" i="209" s="1"/>
  <c r="AB128" i="209"/>
  <c r="AD127" i="209"/>
  <c r="O9" i="209" s="1"/>
  <c r="AB127" i="209"/>
  <c r="AD125" i="209"/>
  <c r="AB125" i="209"/>
  <c r="AD124" i="209"/>
  <c r="AB124" i="209"/>
  <c r="AB122" i="209"/>
  <c r="AB121" i="209"/>
  <c r="AB120" i="209"/>
  <c r="AB118" i="209"/>
  <c r="O14" i="209" s="1"/>
  <c r="AD111" i="209"/>
  <c r="D16" i="209" s="1"/>
  <c r="AB111" i="209"/>
  <c r="AD110" i="209"/>
  <c r="D15" i="209" s="1"/>
  <c r="AB110" i="209"/>
  <c r="AD109" i="209"/>
  <c r="D14" i="209" s="1"/>
  <c r="AB109" i="209"/>
  <c r="AD108" i="209"/>
  <c r="D13" i="209" s="1"/>
  <c r="AB108" i="209"/>
  <c r="AD105" i="209"/>
  <c r="D10" i="209" s="1"/>
  <c r="AB105" i="209"/>
  <c r="AD104" i="209"/>
  <c r="D9" i="209" s="1"/>
  <c r="AB104" i="209"/>
  <c r="AF9" i="209"/>
  <c r="G91" i="209" s="1"/>
  <c r="AD9" i="209"/>
  <c r="D91" i="209" s="1"/>
  <c r="AB9" i="209"/>
  <c r="C91" i="209" s="1"/>
  <c r="AF8" i="209"/>
  <c r="G90" i="209" s="1"/>
  <c r="AD8" i="209"/>
  <c r="D90" i="209" s="1"/>
  <c r="AB8" i="209"/>
  <c r="C90" i="209" s="1"/>
  <c r="J89" i="209"/>
  <c r="AF7" i="209"/>
  <c r="F89" i="209" s="1"/>
  <c r="AD7" i="209"/>
  <c r="E89" i="209" s="1"/>
  <c r="AB7" i="209"/>
  <c r="C89" i="209" s="1"/>
  <c r="AF6" i="209"/>
  <c r="F88" i="209" s="1"/>
  <c r="AD6" i="209"/>
  <c r="E88" i="209" s="1"/>
  <c r="AB6" i="209"/>
  <c r="C88" i="209" s="1"/>
  <c r="AF5" i="209"/>
  <c r="G87" i="209" s="1"/>
  <c r="AD5" i="209"/>
  <c r="D87" i="209" s="1"/>
  <c r="AB5" i="209"/>
  <c r="C87" i="209" s="1"/>
  <c r="AF4" i="209"/>
  <c r="F86" i="209" s="1"/>
  <c r="AD4" i="209"/>
  <c r="D86" i="209" s="1"/>
  <c r="AB4" i="209"/>
  <c r="C86" i="209" s="1"/>
  <c r="N85" i="209"/>
  <c r="F85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A7" i="209"/>
  <c r="A4" i="209"/>
  <c r="AB2" i="209"/>
  <c r="A2" i="209"/>
  <c r="AD128" i="208"/>
  <c r="AB128" i="208"/>
  <c r="AD127" i="208"/>
  <c r="O9" i="208" s="1"/>
  <c r="AB127" i="208"/>
  <c r="AD125" i="208"/>
  <c r="AB125" i="208"/>
  <c r="AD124" i="208"/>
  <c r="AB124" i="208"/>
  <c r="AB122" i="208"/>
  <c r="AB121" i="208"/>
  <c r="AB120" i="208"/>
  <c r="AB118" i="208"/>
  <c r="O14" i="208" s="1"/>
  <c r="AD111" i="208"/>
  <c r="D16" i="208" s="1"/>
  <c r="AB111" i="208"/>
  <c r="AD110" i="208"/>
  <c r="D15" i="208" s="1"/>
  <c r="AB110" i="208"/>
  <c r="AD109" i="208"/>
  <c r="D14" i="208" s="1"/>
  <c r="AB109" i="208"/>
  <c r="AD108" i="208"/>
  <c r="D13" i="208" s="1"/>
  <c r="AB108" i="208"/>
  <c r="AD105" i="208"/>
  <c r="D10" i="208" s="1"/>
  <c r="AB105" i="208"/>
  <c r="AD104" i="208"/>
  <c r="D9" i="208" s="1"/>
  <c r="AB104" i="208"/>
  <c r="K91" i="208"/>
  <c r="AF9" i="208"/>
  <c r="F91" i="208" s="1"/>
  <c r="AD9" i="208"/>
  <c r="E91" i="208" s="1"/>
  <c r="AB9" i="208"/>
  <c r="C91" i="208" s="1"/>
  <c r="O90" i="208"/>
  <c r="AF8" i="208"/>
  <c r="G90" i="208" s="1"/>
  <c r="AD8" i="208"/>
  <c r="E90" i="208" s="1"/>
  <c r="AB8" i="208"/>
  <c r="C90" i="208" s="1"/>
  <c r="J89" i="208"/>
  <c r="AF7" i="208"/>
  <c r="G89" i="208" s="1"/>
  <c r="AD7" i="208"/>
  <c r="D89" i="208" s="1"/>
  <c r="AB7" i="208"/>
  <c r="O8" i="208" s="1"/>
  <c r="AF6" i="208"/>
  <c r="G88" i="208" s="1"/>
  <c r="AD6" i="208"/>
  <c r="E88" i="208" s="1"/>
  <c r="AB6" i="208"/>
  <c r="C88" i="208" s="1"/>
  <c r="AF5" i="208"/>
  <c r="F87" i="208" s="1"/>
  <c r="AD5" i="208"/>
  <c r="E87" i="208" s="1"/>
  <c r="AB5" i="208"/>
  <c r="C87" i="208" s="1"/>
  <c r="AF4" i="208"/>
  <c r="G86" i="208" s="1"/>
  <c r="AD4" i="208"/>
  <c r="E86" i="208" s="1"/>
  <c r="AB4" i="208"/>
  <c r="C86" i="208" s="1"/>
  <c r="N85" i="208"/>
  <c r="F85" i="208"/>
  <c r="C83" i="208"/>
  <c r="A6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B17" i="208"/>
  <c r="AB16" i="208"/>
  <c r="AB15" i="208"/>
  <c r="O10" i="208"/>
  <c r="A7" i="208"/>
  <c r="A4" i="208"/>
  <c r="AB2" i="208"/>
  <c r="A2" i="208"/>
  <c r="AD128" i="207"/>
  <c r="O10" i="207" s="1"/>
  <c r="AB128" i="207"/>
  <c r="AD127" i="207"/>
  <c r="O9" i="207" s="1"/>
  <c r="AB127" i="207"/>
  <c r="AD125" i="207"/>
  <c r="AB125" i="207"/>
  <c r="AD124" i="207"/>
  <c r="AB124" i="207"/>
  <c r="AB122" i="207"/>
  <c r="AB121" i="207"/>
  <c r="AB120" i="207"/>
  <c r="AB118" i="207"/>
  <c r="O14" i="207" s="1"/>
  <c r="AD111" i="207"/>
  <c r="D16" i="207" s="1"/>
  <c r="AB111" i="207"/>
  <c r="AD110" i="207"/>
  <c r="D15" i="207" s="1"/>
  <c r="AB110" i="207"/>
  <c r="AD109" i="207"/>
  <c r="D14" i="207" s="1"/>
  <c r="AB109" i="207"/>
  <c r="AD108" i="207"/>
  <c r="D13" i="207" s="1"/>
  <c r="AB108" i="207"/>
  <c r="AD105" i="207"/>
  <c r="D10" i="207" s="1"/>
  <c r="AB105" i="207"/>
  <c r="AD104" i="207"/>
  <c r="D9" i="207" s="1"/>
  <c r="AB104" i="207"/>
  <c r="AF9" i="207"/>
  <c r="G91" i="207" s="1"/>
  <c r="AD9" i="207"/>
  <c r="E91" i="207" s="1"/>
  <c r="AB9" i="207"/>
  <c r="C91" i="207" s="1"/>
  <c r="AF8" i="207"/>
  <c r="F90" i="207" s="1"/>
  <c r="AD8" i="207"/>
  <c r="D90" i="207" s="1"/>
  <c r="AB8" i="207"/>
  <c r="C90" i="207" s="1"/>
  <c r="J89" i="207"/>
  <c r="AF7" i="207"/>
  <c r="G89" i="207" s="1"/>
  <c r="AD7" i="207"/>
  <c r="E89" i="207"/>
  <c r="AB7" i="207"/>
  <c r="C89" i="207" s="1"/>
  <c r="AF6" i="207"/>
  <c r="G88" i="207"/>
  <c r="AD6" i="207"/>
  <c r="E88" i="207" s="1"/>
  <c r="AB6" i="207"/>
  <c r="C88" i="207" s="1"/>
  <c r="AF5" i="207"/>
  <c r="F87" i="207" s="1"/>
  <c r="AD5" i="207"/>
  <c r="D87" i="207" s="1"/>
  <c r="AB5" i="207"/>
  <c r="C87" i="207" s="1"/>
  <c r="AF4" i="207"/>
  <c r="G86" i="207" s="1"/>
  <c r="AD4" i="207"/>
  <c r="E86" i="207" s="1"/>
  <c r="AB4" i="207"/>
  <c r="C86" i="207" s="1"/>
  <c r="N85" i="207"/>
  <c r="F85" i="207"/>
  <c r="C83" i="207"/>
  <c r="A65" i="207"/>
  <c r="A50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19" i="207"/>
  <c r="AB17" i="207"/>
  <c r="AB16" i="207"/>
  <c r="AB15" i="207"/>
  <c r="A7" i="207"/>
  <c r="A4" i="207"/>
  <c r="AB2" i="207"/>
  <c r="A2" i="207"/>
  <c r="AD128" i="206"/>
  <c r="O10" i="206" s="1"/>
  <c r="AB128" i="206"/>
  <c r="AD127" i="206"/>
  <c r="O9" i="206" s="1"/>
  <c r="AB127" i="206"/>
  <c r="AD125" i="206"/>
  <c r="AB125" i="206"/>
  <c r="AD124" i="206"/>
  <c r="AB124" i="206"/>
  <c r="AB122" i="206"/>
  <c r="AB121" i="206"/>
  <c r="AB120" i="206"/>
  <c r="AB118" i="206"/>
  <c r="O14" i="206" s="1"/>
  <c r="AD111" i="206"/>
  <c r="D16" i="206" s="1"/>
  <c r="AB111" i="206"/>
  <c r="AD110" i="206"/>
  <c r="D15" i="206" s="1"/>
  <c r="AB110" i="206"/>
  <c r="AD109" i="206"/>
  <c r="D14" i="206" s="1"/>
  <c r="AB109" i="206"/>
  <c r="AD108" i="206"/>
  <c r="D13" i="206" s="1"/>
  <c r="AB108" i="206"/>
  <c r="AD105" i="206"/>
  <c r="D10" i="206" s="1"/>
  <c r="AB105" i="206"/>
  <c r="AD104" i="206"/>
  <c r="D9" i="206" s="1"/>
  <c r="AB104" i="206"/>
  <c r="AF9" i="206"/>
  <c r="G91" i="206" s="1"/>
  <c r="AD9" i="206"/>
  <c r="D91" i="206" s="1"/>
  <c r="AB9" i="206"/>
  <c r="C91" i="206" s="1"/>
  <c r="O90" i="206"/>
  <c r="AF8" i="206"/>
  <c r="G90" i="206" s="1"/>
  <c r="AD8" i="206"/>
  <c r="E90" i="206" s="1"/>
  <c r="AB8" i="206"/>
  <c r="C90" i="206" s="1"/>
  <c r="AF7" i="206"/>
  <c r="F89" i="206" s="1"/>
  <c r="AD7" i="206"/>
  <c r="D89" i="206" s="1"/>
  <c r="AB7" i="206"/>
  <c r="C89" i="206" s="1"/>
  <c r="J88" i="206"/>
  <c r="AF6" i="206"/>
  <c r="F88" i="206" s="1"/>
  <c r="AD6" i="206"/>
  <c r="E88" i="206" s="1"/>
  <c r="AB6" i="206"/>
  <c r="C88" i="206" s="1"/>
  <c r="AF5" i="206"/>
  <c r="F87" i="206" s="1"/>
  <c r="AD5" i="206"/>
  <c r="D87" i="206" s="1"/>
  <c r="AB5" i="206"/>
  <c r="C87" i="206" s="1"/>
  <c r="M86" i="206"/>
  <c r="AF4" i="206"/>
  <c r="G86" i="206" s="1"/>
  <c r="AD4" i="206"/>
  <c r="E86" i="206" s="1"/>
  <c r="AB4" i="206"/>
  <c r="C86" i="206" s="1"/>
  <c r="N85" i="206"/>
  <c r="F85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A7" i="206"/>
  <c r="A4" i="206"/>
  <c r="AB2" i="206"/>
  <c r="A2" i="206"/>
  <c r="AD128" i="205"/>
  <c r="O10" i="205" s="1"/>
  <c r="AB128" i="205"/>
  <c r="AD127" i="205"/>
  <c r="O9" i="205" s="1"/>
  <c r="AB127" i="205"/>
  <c r="AD125" i="205"/>
  <c r="AB125" i="205"/>
  <c r="AD124" i="205"/>
  <c r="AB124" i="205"/>
  <c r="AB122" i="205"/>
  <c r="AB121" i="205"/>
  <c r="AB120" i="205"/>
  <c r="AB118" i="205"/>
  <c r="O14" i="205" s="1"/>
  <c r="AD111" i="205"/>
  <c r="AB111" i="205"/>
  <c r="AD110" i="205"/>
  <c r="D15" i="205" s="1"/>
  <c r="AB110" i="205"/>
  <c r="AD109" i="205"/>
  <c r="D14" i="205" s="1"/>
  <c r="AB109" i="205"/>
  <c r="AD108" i="205"/>
  <c r="D13" i="205" s="1"/>
  <c r="AB108" i="205"/>
  <c r="AD105" i="205"/>
  <c r="D10" i="205" s="1"/>
  <c r="AB105" i="205"/>
  <c r="AD104" i="205"/>
  <c r="D9" i="205" s="1"/>
  <c r="AB104" i="205"/>
  <c r="K91" i="205"/>
  <c r="AF9" i="205"/>
  <c r="G91" i="205" s="1"/>
  <c r="AD9" i="205"/>
  <c r="E91" i="205" s="1"/>
  <c r="AB9" i="205"/>
  <c r="C91" i="205" s="1"/>
  <c r="AF8" i="205"/>
  <c r="F90" i="205" s="1"/>
  <c r="AD8" i="205"/>
  <c r="E90" i="205"/>
  <c r="AB8" i="205"/>
  <c r="C90" i="205" s="1"/>
  <c r="J89" i="205"/>
  <c r="AF7" i="205"/>
  <c r="G89" i="205" s="1"/>
  <c r="AD7" i="205"/>
  <c r="D89" i="205" s="1"/>
  <c r="AB7" i="205"/>
  <c r="C89" i="205" s="1"/>
  <c r="AF6" i="205"/>
  <c r="F88" i="205" s="1"/>
  <c r="AD6" i="205"/>
  <c r="E88" i="205" s="1"/>
  <c r="AB6" i="205"/>
  <c r="C88" i="205" s="1"/>
  <c r="AF5" i="205"/>
  <c r="F87" i="205" s="1"/>
  <c r="AD5" i="205"/>
  <c r="E87" i="205" s="1"/>
  <c r="AB5" i="205"/>
  <c r="C87" i="205" s="1"/>
  <c r="AF4" i="205"/>
  <c r="G86" i="205" s="1"/>
  <c r="AD4" i="205"/>
  <c r="E86" i="205" s="1"/>
  <c r="AB4" i="205"/>
  <c r="C86" i="205" s="1"/>
  <c r="N85" i="205"/>
  <c r="F85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A7" i="205"/>
  <c r="A4" i="205"/>
  <c r="AB2" i="205"/>
  <c r="A2" i="205"/>
  <c r="AD128" i="204"/>
  <c r="AB128" i="204"/>
  <c r="AD127" i="204"/>
  <c r="O9" i="204" s="1"/>
  <c r="AB127" i="204"/>
  <c r="AD125" i="204"/>
  <c r="AB125" i="204"/>
  <c r="AD124" i="204"/>
  <c r="AB124" i="204"/>
  <c r="AB122" i="204"/>
  <c r="AB121" i="204"/>
  <c r="AB120" i="204"/>
  <c r="AB118" i="204"/>
  <c r="O14" i="204" s="1"/>
  <c r="AD111" i="204"/>
  <c r="D16" i="204" s="1"/>
  <c r="AB111" i="204"/>
  <c r="AD110" i="204"/>
  <c r="D15" i="204" s="1"/>
  <c r="AB110" i="204"/>
  <c r="AD109" i="204"/>
  <c r="D14" i="204" s="1"/>
  <c r="AB109" i="204"/>
  <c r="AD108" i="204"/>
  <c r="D13" i="204" s="1"/>
  <c r="AB108" i="204"/>
  <c r="AD105" i="204"/>
  <c r="D10" i="204" s="1"/>
  <c r="AB105" i="204"/>
  <c r="AD104" i="204"/>
  <c r="D9" i="204" s="1"/>
  <c r="AB104" i="204"/>
  <c r="AF9" i="204"/>
  <c r="G91" i="204" s="1"/>
  <c r="AD9" i="204"/>
  <c r="D91" i="204" s="1"/>
  <c r="AB9" i="204"/>
  <c r="C91" i="204" s="1"/>
  <c r="K90" i="204"/>
  <c r="AF8" i="204"/>
  <c r="F90" i="204" s="1"/>
  <c r="AD8" i="204"/>
  <c r="E90" i="204" s="1"/>
  <c r="AB8" i="204"/>
  <c r="C90" i="204" s="1"/>
  <c r="AF7" i="204"/>
  <c r="G89" i="204" s="1"/>
  <c r="AD7" i="204"/>
  <c r="E89" i="204" s="1"/>
  <c r="AB7" i="204"/>
  <c r="C89" i="204" s="1"/>
  <c r="AF6" i="204"/>
  <c r="G88" i="204" s="1"/>
  <c r="AD6" i="204"/>
  <c r="E88" i="204" s="1"/>
  <c r="AB6" i="204"/>
  <c r="C88" i="204" s="1"/>
  <c r="AF5" i="204"/>
  <c r="G87" i="204" s="1"/>
  <c r="AD5" i="204"/>
  <c r="D87" i="204" s="1"/>
  <c r="AB5" i="204"/>
  <c r="C87" i="204" s="1"/>
  <c r="AF4" i="204"/>
  <c r="G86" i="204" s="1"/>
  <c r="AD4" i="204"/>
  <c r="E86" i="204" s="1"/>
  <c r="AB4" i="204"/>
  <c r="C86" i="204" s="1"/>
  <c r="N85" i="204"/>
  <c r="F85" i="204"/>
  <c r="C83" i="204"/>
  <c r="A65" i="204"/>
  <c r="A50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19" i="204"/>
  <c r="AB17" i="204"/>
  <c r="AB16" i="204"/>
  <c r="AB15" i="204"/>
  <c r="O10" i="204"/>
  <c r="A7" i="204"/>
  <c r="A4" i="204"/>
  <c r="AB2" i="204"/>
  <c r="A2" i="204"/>
  <c r="AD128" i="203"/>
  <c r="O10" i="203" s="1"/>
  <c r="AB128" i="203"/>
  <c r="AD127" i="203"/>
  <c r="O9" i="203" s="1"/>
  <c r="AB127" i="203"/>
  <c r="AD125" i="203"/>
  <c r="AB125" i="203"/>
  <c r="AD124" i="203"/>
  <c r="AB124" i="203"/>
  <c r="AB122" i="203"/>
  <c r="AB121" i="203"/>
  <c r="AB120" i="203"/>
  <c r="AB118" i="203"/>
  <c r="O14" i="203" s="1"/>
  <c r="AD111" i="203"/>
  <c r="D16" i="203" s="1"/>
  <c r="AB111" i="203"/>
  <c r="AD110" i="203"/>
  <c r="D15" i="203" s="1"/>
  <c r="AB110" i="203"/>
  <c r="AD109" i="203"/>
  <c r="D14" i="203" s="1"/>
  <c r="AB109" i="203"/>
  <c r="AD108" i="203"/>
  <c r="D13" i="203" s="1"/>
  <c r="AB108" i="203"/>
  <c r="AD105" i="203"/>
  <c r="D10" i="203" s="1"/>
  <c r="AB105" i="203"/>
  <c r="AD104" i="203"/>
  <c r="D9" i="203" s="1"/>
  <c r="AB104" i="203"/>
  <c r="AF9" i="203"/>
  <c r="F91" i="203" s="1"/>
  <c r="AD9" i="203"/>
  <c r="E91" i="203" s="1"/>
  <c r="AB9" i="203"/>
  <c r="C91" i="203" s="1"/>
  <c r="AF8" i="203"/>
  <c r="G90" i="203" s="1"/>
  <c r="AD8" i="203"/>
  <c r="D90" i="203" s="1"/>
  <c r="AB8" i="203"/>
  <c r="C90" i="203" s="1"/>
  <c r="J89" i="203"/>
  <c r="AF7" i="203"/>
  <c r="G89" i="203" s="1"/>
  <c r="AD7" i="203"/>
  <c r="E89" i="203" s="1"/>
  <c r="AB7" i="203"/>
  <c r="C89" i="203" s="1"/>
  <c r="AF6" i="203"/>
  <c r="G88" i="203" s="1"/>
  <c r="AD6" i="203"/>
  <c r="E88" i="203" s="1"/>
  <c r="AB6" i="203"/>
  <c r="C88" i="203" s="1"/>
  <c r="O87" i="203"/>
  <c r="AF5" i="203"/>
  <c r="G87" i="203" s="1"/>
  <c r="AD5" i="203"/>
  <c r="D87" i="203" s="1"/>
  <c r="AB5" i="203"/>
  <c r="C87" i="203" s="1"/>
  <c r="AF4" i="203"/>
  <c r="G86" i="203" s="1"/>
  <c r="AD4" i="203"/>
  <c r="D86" i="203" s="1"/>
  <c r="AB4" i="203"/>
  <c r="D8" i="203" s="1"/>
  <c r="N85" i="203"/>
  <c r="F85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A7" i="203"/>
  <c r="A4" i="203"/>
  <c r="AB2" i="203"/>
  <c r="A2" i="203"/>
  <c r="AD128" i="202"/>
  <c r="AB128" i="202"/>
  <c r="AD127" i="202"/>
  <c r="O9" i="202" s="1"/>
  <c r="AB127" i="202"/>
  <c r="AD125" i="202"/>
  <c r="AB125" i="202"/>
  <c r="AD124" i="202"/>
  <c r="AB124" i="202"/>
  <c r="AB122" i="202"/>
  <c r="AB121" i="202"/>
  <c r="AB120" i="202"/>
  <c r="AB118" i="202"/>
  <c r="O14" i="202" s="1"/>
  <c r="AD111" i="202"/>
  <c r="D16" i="202" s="1"/>
  <c r="AB111" i="202"/>
  <c r="AD110" i="202"/>
  <c r="AB110" i="202"/>
  <c r="AD109" i="202"/>
  <c r="D14" i="202" s="1"/>
  <c r="AB109" i="202"/>
  <c r="AD108" i="202"/>
  <c r="D13" i="202" s="1"/>
  <c r="AB108" i="202"/>
  <c r="AD105" i="202"/>
  <c r="D10" i="202" s="1"/>
  <c r="AB105" i="202"/>
  <c r="AD104" i="202"/>
  <c r="D9" i="202" s="1"/>
  <c r="AB104" i="202"/>
  <c r="AF9" i="202"/>
  <c r="F91" i="202" s="1"/>
  <c r="AD9" i="202"/>
  <c r="D91" i="202" s="1"/>
  <c r="AB9" i="202"/>
  <c r="C91" i="202" s="1"/>
  <c r="K90" i="202"/>
  <c r="AF8" i="202"/>
  <c r="G90" i="202" s="1"/>
  <c r="AD8" i="202"/>
  <c r="D90" i="202" s="1"/>
  <c r="AB8" i="202"/>
  <c r="C90" i="202" s="1"/>
  <c r="N89" i="202"/>
  <c r="AF7" i="202"/>
  <c r="G89" i="202" s="1"/>
  <c r="AD7" i="202"/>
  <c r="D89" i="202" s="1"/>
  <c r="AB7" i="202"/>
  <c r="O8" i="202" s="1"/>
  <c r="C89" i="202"/>
  <c r="O88" i="202"/>
  <c r="AF6" i="202"/>
  <c r="F88" i="202" s="1"/>
  <c r="AD6" i="202"/>
  <c r="E88" i="202" s="1"/>
  <c r="AB6" i="202"/>
  <c r="C88" i="202" s="1"/>
  <c r="J87" i="202"/>
  <c r="AF5" i="202"/>
  <c r="F87" i="202" s="1"/>
  <c r="AD5" i="202"/>
  <c r="E87" i="202" s="1"/>
  <c r="AB5" i="202"/>
  <c r="C87" i="202" s="1"/>
  <c r="AF4" i="202"/>
  <c r="F86" i="202" s="1"/>
  <c r="G86" i="202"/>
  <c r="AD4" i="202"/>
  <c r="D86" i="202" s="1"/>
  <c r="AB4" i="202"/>
  <c r="C86" i="202" s="1"/>
  <c r="N85" i="202"/>
  <c r="F85" i="202"/>
  <c r="C83" i="202"/>
  <c r="A6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B17" i="202"/>
  <c r="AB16" i="202"/>
  <c r="AB15" i="202"/>
  <c r="D15" i="202"/>
  <c r="O10" i="202"/>
  <c r="A7" i="202"/>
  <c r="A4" i="202"/>
  <c r="AB2" i="202"/>
  <c r="A2" i="202"/>
  <c r="AD128" i="201"/>
  <c r="O10" i="201" s="1"/>
  <c r="AB128" i="201"/>
  <c r="AD127" i="201"/>
  <c r="O9" i="201" s="1"/>
  <c r="AB127" i="201"/>
  <c r="AD125" i="201"/>
  <c r="AB125" i="201"/>
  <c r="AD124" i="201"/>
  <c r="AB124" i="201"/>
  <c r="AB122" i="201"/>
  <c r="AB121" i="201"/>
  <c r="AB120" i="201"/>
  <c r="AB118" i="201"/>
  <c r="O14" i="201" s="1"/>
  <c r="AD111" i="201"/>
  <c r="D16" i="201" s="1"/>
  <c r="AB111" i="201"/>
  <c r="AD110" i="201"/>
  <c r="D15" i="201" s="1"/>
  <c r="AB110" i="201"/>
  <c r="AD109" i="201"/>
  <c r="D14" i="201" s="1"/>
  <c r="AB109" i="201"/>
  <c r="AD108" i="201"/>
  <c r="D13" i="201" s="1"/>
  <c r="AB108" i="201"/>
  <c r="AD105" i="201"/>
  <c r="D10" i="201" s="1"/>
  <c r="AB105" i="201"/>
  <c r="AD104" i="201"/>
  <c r="D9" i="201" s="1"/>
  <c r="AB104" i="201"/>
  <c r="AF9" i="201"/>
  <c r="F91" i="201" s="1"/>
  <c r="AD9" i="201"/>
  <c r="E91" i="201" s="1"/>
  <c r="AB9" i="201"/>
  <c r="C91" i="201" s="1"/>
  <c r="AF8" i="201"/>
  <c r="F90" i="201" s="1"/>
  <c r="AD8" i="201"/>
  <c r="E90" i="201" s="1"/>
  <c r="AB8" i="201"/>
  <c r="C90" i="201" s="1"/>
  <c r="J89" i="201"/>
  <c r="AF7" i="201"/>
  <c r="G89" i="201" s="1"/>
  <c r="AD7" i="201"/>
  <c r="D89" i="201" s="1"/>
  <c r="AB7" i="201"/>
  <c r="C89" i="201" s="1"/>
  <c r="AF6" i="201"/>
  <c r="G88" i="201" s="1"/>
  <c r="AD6" i="201"/>
  <c r="E88" i="201" s="1"/>
  <c r="AB6" i="201"/>
  <c r="C88" i="201" s="1"/>
  <c r="AF5" i="201"/>
  <c r="G87" i="201" s="1"/>
  <c r="AD5" i="201"/>
  <c r="E87" i="201" s="1"/>
  <c r="AB5" i="201"/>
  <c r="C87" i="201" s="1"/>
  <c r="L86" i="201"/>
  <c r="AF4" i="201"/>
  <c r="G86" i="201" s="1"/>
  <c r="AD4" i="201"/>
  <c r="E86" i="201" s="1"/>
  <c r="AB4" i="201"/>
  <c r="D8" i="201" s="1"/>
  <c r="N85" i="201"/>
  <c r="F85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A7" i="201"/>
  <c r="A4" i="201"/>
  <c r="AB2" i="201"/>
  <c r="A2" i="201"/>
  <c r="AD128" i="200"/>
  <c r="O10" i="200" s="1"/>
  <c r="AB128" i="200"/>
  <c r="AD127" i="200"/>
  <c r="O9" i="200" s="1"/>
  <c r="AB127" i="200"/>
  <c r="AD125" i="200"/>
  <c r="AB125" i="200"/>
  <c r="AD124" i="200"/>
  <c r="AB124" i="200"/>
  <c r="AB122" i="200"/>
  <c r="AB121" i="200"/>
  <c r="AB120" i="200"/>
  <c r="AB118" i="200"/>
  <c r="AD111" i="200"/>
  <c r="D16" i="200" s="1"/>
  <c r="AB111" i="200"/>
  <c r="AD110" i="200"/>
  <c r="D15" i="200" s="1"/>
  <c r="AB110" i="200"/>
  <c r="AD109" i="200"/>
  <c r="D14" i="200" s="1"/>
  <c r="AB109" i="200"/>
  <c r="AD108" i="200"/>
  <c r="D13" i="200" s="1"/>
  <c r="AB108" i="200"/>
  <c r="AD105" i="200"/>
  <c r="D10" i="200" s="1"/>
  <c r="AB105" i="200"/>
  <c r="AD104" i="200"/>
  <c r="D9" i="200" s="1"/>
  <c r="AB104" i="200"/>
  <c r="AF9" i="200"/>
  <c r="G91" i="200" s="1"/>
  <c r="AD9" i="200"/>
  <c r="E91" i="200" s="1"/>
  <c r="AB9" i="200"/>
  <c r="C91" i="200" s="1"/>
  <c r="AF8" i="200"/>
  <c r="F90" i="200" s="1"/>
  <c r="AD8" i="200"/>
  <c r="E90" i="200" s="1"/>
  <c r="AB8" i="200"/>
  <c r="C90" i="200" s="1"/>
  <c r="AF7" i="200"/>
  <c r="G89" i="200" s="1"/>
  <c r="F89" i="200"/>
  <c r="AD7" i="200"/>
  <c r="E89" i="200" s="1"/>
  <c r="AB7" i="200"/>
  <c r="O8" i="200" s="1"/>
  <c r="AF6" i="200"/>
  <c r="F88" i="200" s="1"/>
  <c r="AD6" i="200"/>
  <c r="D88" i="200" s="1"/>
  <c r="AB6" i="200"/>
  <c r="C88" i="200" s="1"/>
  <c r="AF5" i="200"/>
  <c r="G87" i="200" s="1"/>
  <c r="AD5" i="200"/>
  <c r="E87" i="200" s="1"/>
  <c r="AB5" i="200"/>
  <c r="C87" i="200" s="1"/>
  <c r="M86" i="200"/>
  <c r="AF4" i="200"/>
  <c r="F86" i="200" s="1"/>
  <c r="AD4" i="200"/>
  <c r="D86" i="200" s="1"/>
  <c r="AB4" i="200"/>
  <c r="C86" i="200" s="1"/>
  <c r="N85" i="200"/>
  <c r="F85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O14" i="200"/>
  <c r="A7" i="200"/>
  <c r="A4" i="200"/>
  <c r="AB2" i="200"/>
  <c r="A2" i="200"/>
  <c r="AD128" i="199"/>
  <c r="AB128" i="199"/>
  <c r="AD127" i="199"/>
  <c r="O9" i="199" s="1"/>
  <c r="AB127" i="199"/>
  <c r="AD125" i="199"/>
  <c r="AB125" i="199"/>
  <c r="AD124" i="199"/>
  <c r="AB124" i="199"/>
  <c r="AB122" i="199"/>
  <c r="AB121" i="199"/>
  <c r="AB120" i="199"/>
  <c r="AB118" i="199"/>
  <c r="O14" i="199" s="1"/>
  <c r="AD111" i="199"/>
  <c r="D16" i="199"/>
  <c r="AB111" i="199"/>
  <c r="AD110" i="199"/>
  <c r="D15" i="199" s="1"/>
  <c r="AB110" i="199"/>
  <c r="AD109" i="199"/>
  <c r="D14" i="199" s="1"/>
  <c r="AB109" i="199"/>
  <c r="AD108" i="199"/>
  <c r="D13" i="199" s="1"/>
  <c r="AB108" i="199"/>
  <c r="AD105" i="199"/>
  <c r="D10" i="199" s="1"/>
  <c r="AB105" i="199"/>
  <c r="AD104" i="199"/>
  <c r="D9" i="199" s="1"/>
  <c r="AB104" i="199"/>
  <c r="AF9" i="199"/>
  <c r="F91" i="199" s="1"/>
  <c r="AD9" i="199"/>
  <c r="E91" i="199" s="1"/>
  <c r="AB9" i="199"/>
  <c r="C91" i="199" s="1"/>
  <c r="K90" i="199"/>
  <c r="AF8" i="199"/>
  <c r="G90" i="199" s="1"/>
  <c r="AD8" i="199"/>
  <c r="E90" i="199" s="1"/>
  <c r="AB8" i="199"/>
  <c r="C90" i="199" s="1"/>
  <c r="AF7" i="199"/>
  <c r="G89" i="199" s="1"/>
  <c r="AD7" i="199"/>
  <c r="D89" i="199" s="1"/>
  <c r="AB7" i="199"/>
  <c r="C89" i="199" s="1"/>
  <c r="AF6" i="199"/>
  <c r="F88" i="199" s="1"/>
  <c r="AD6" i="199"/>
  <c r="E88" i="199" s="1"/>
  <c r="AB6" i="199"/>
  <c r="C88" i="199" s="1"/>
  <c r="J87" i="199"/>
  <c r="AF5" i="199"/>
  <c r="F87" i="199" s="1"/>
  <c r="AD5" i="199"/>
  <c r="E87" i="199" s="1"/>
  <c r="AB5" i="199"/>
  <c r="C87" i="199" s="1"/>
  <c r="AF4" i="199"/>
  <c r="G86" i="199" s="1"/>
  <c r="AD4" i="199"/>
  <c r="E86" i="199" s="1"/>
  <c r="AB4" i="199"/>
  <c r="D8" i="199" s="1"/>
  <c r="N85" i="199"/>
  <c r="F85" i="199"/>
  <c r="C83" i="199"/>
  <c r="A65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O10" i="199"/>
  <c r="A7" i="199"/>
  <c r="A4" i="199"/>
  <c r="AB2" i="199"/>
  <c r="A2" i="199"/>
  <c r="AD128" i="198"/>
  <c r="O10" i="198" s="1"/>
  <c r="AB128" i="198"/>
  <c r="AD127" i="198"/>
  <c r="O9" i="198" s="1"/>
  <c r="AB127" i="198"/>
  <c r="AD125" i="198"/>
  <c r="AB125" i="198"/>
  <c r="AD124" i="198"/>
  <c r="AB124" i="198"/>
  <c r="AB122" i="198"/>
  <c r="AB121" i="198"/>
  <c r="AB120" i="198"/>
  <c r="AB118" i="198"/>
  <c r="O14" i="198" s="1"/>
  <c r="AD111" i="198"/>
  <c r="D16" i="198" s="1"/>
  <c r="AB111" i="198"/>
  <c r="AD110" i="198"/>
  <c r="D15" i="198" s="1"/>
  <c r="AB110" i="198"/>
  <c r="AD109" i="198"/>
  <c r="D14" i="198" s="1"/>
  <c r="AB109" i="198"/>
  <c r="AD108" i="198"/>
  <c r="D13" i="198" s="1"/>
  <c r="AB108" i="198"/>
  <c r="AD105" i="198"/>
  <c r="D10" i="198" s="1"/>
  <c r="AB105" i="198"/>
  <c r="AD104" i="198"/>
  <c r="D9" i="198" s="1"/>
  <c r="AB104" i="198"/>
  <c r="AF9" i="198"/>
  <c r="G91" i="198" s="1"/>
  <c r="AD9" i="198"/>
  <c r="D91" i="198" s="1"/>
  <c r="AB9" i="198"/>
  <c r="C91" i="198" s="1"/>
  <c r="N90" i="198"/>
  <c r="AF8" i="198"/>
  <c r="G90" i="198" s="1"/>
  <c r="AD8" i="198"/>
  <c r="E90" i="198" s="1"/>
  <c r="AB8" i="198"/>
  <c r="C90" i="198" s="1"/>
  <c r="AF7" i="198"/>
  <c r="G89" i="198" s="1"/>
  <c r="AD7" i="198"/>
  <c r="D89" i="198" s="1"/>
  <c r="AB7" i="198"/>
  <c r="C89" i="198" s="1"/>
  <c r="AF6" i="198"/>
  <c r="F88" i="198" s="1"/>
  <c r="AD6" i="198"/>
  <c r="D88" i="198" s="1"/>
  <c r="AB6" i="198"/>
  <c r="C88" i="198" s="1"/>
  <c r="J87" i="198"/>
  <c r="AF5" i="198"/>
  <c r="F87" i="198" s="1"/>
  <c r="AD5" i="198"/>
  <c r="D87" i="198" s="1"/>
  <c r="AB5" i="198"/>
  <c r="C87" i="198" s="1"/>
  <c r="AF4" i="198"/>
  <c r="F86" i="198" s="1"/>
  <c r="AD4" i="198"/>
  <c r="D86" i="198" s="1"/>
  <c r="AB4" i="198"/>
  <c r="D8" i="198" s="1"/>
  <c r="N85" i="198"/>
  <c r="F85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A7" i="198"/>
  <c r="A4" i="198"/>
  <c r="AB2" i="198"/>
  <c r="A2" i="198"/>
  <c r="AD128" i="197"/>
  <c r="O10" i="197" s="1"/>
  <c r="AB128" i="197"/>
  <c r="AD127" i="197"/>
  <c r="O9" i="197" s="1"/>
  <c r="AB127" i="197"/>
  <c r="AD125" i="197"/>
  <c r="AB125" i="197"/>
  <c r="AD124" i="197"/>
  <c r="AB124" i="197"/>
  <c r="AB122" i="197"/>
  <c r="AB121" i="197"/>
  <c r="AB120" i="197"/>
  <c r="AB118" i="197"/>
  <c r="O14" i="197" s="1"/>
  <c r="AD111" i="197"/>
  <c r="D16" i="197" s="1"/>
  <c r="AB111" i="197"/>
  <c r="AD110" i="197"/>
  <c r="D15" i="197" s="1"/>
  <c r="AB110" i="197"/>
  <c r="AD109" i="197"/>
  <c r="D14" i="197" s="1"/>
  <c r="AB109" i="197"/>
  <c r="AD108" i="197"/>
  <c r="D13" i="197" s="1"/>
  <c r="AB108" i="197"/>
  <c r="AD105" i="197"/>
  <c r="D10" i="197" s="1"/>
  <c r="AB105" i="197"/>
  <c r="AD104" i="197"/>
  <c r="D9" i="197" s="1"/>
  <c r="AB104" i="197"/>
  <c r="AF9" i="197"/>
  <c r="G91" i="197" s="1"/>
  <c r="AD9" i="197"/>
  <c r="D91" i="197" s="1"/>
  <c r="AB9" i="197"/>
  <c r="C91" i="197" s="1"/>
  <c r="N90" i="197"/>
  <c r="K90" i="197"/>
  <c r="AF8" i="197"/>
  <c r="F90" i="197" s="1"/>
  <c r="AD8" i="197"/>
  <c r="E90" i="197" s="1"/>
  <c r="AB8" i="197"/>
  <c r="C90" i="197" s="1"/>
  <c r="O89" i="197"/>
  <c r="AF7" i="197"/>
  <c r="G89" i="197" s="1"/>
  <c r="AD7" i="197"/>
  <c r="E89" i="197" s="1"/>
  <c r="AB7" i="197"/>
  <c r="O8" i="197" s="1"/>
  <c r="AF6" i="197"/>
  <c r="G88" i="197" s="1"/>
  <c r="AD6" i="197"/>
  <c r="E88" i="197" s="1"/>
  <c r="AB6" i="197"/>
  <c r="C88" i="197" s="1"/>
  <c r="N87" i="197"/>
  <c r="AF5" i="197"/>
  <c r="G87" i="197" s="1"/>
  <c r="AD5" i="197"/>
  <c r="E87" i="197" s="1"/>
  <c r="AB5" i="197"/>
  <c r="C87" i="197" s="1"/>
  <c r="M86" i="197"/>
  <c r="AF4" i="197"/>
  <c r="G86" i="197" s="1"/>
  <c r="AD4" i="197"/>
  <c r="D86" i="197" s="1"/>
  <c r="AB4" i="197"/>
  <c r="C86" i="197" s="1"/>
  <c r="N85" i="197"/>
  <c r="F85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A7" i="197"/>
  <c r="A4" i="197"/>
  <c r="AB2" i="197"/>
  <c r="A2" i="197"/>
  <c r="AD128" i="196"/>
  <c r="O10" i="196" s="1"/>
  <c r="AB128" i="196"/>
  <c r="AD127" i="196"/>
  <c r="O9" i="196" s="1"/>
  <c r="AB127" i="196"/>
  <c r="AD125" i="196"/>
  <c r="AB125" i="196"/>
  <c r="AD124" i="196"/>
  <c r="AB124" i="196"/>
  <c r="AB122" i="196"/>
  <c r="AB121" i="196"/>
  <c r="AB120" i="196"/>
  <c r="AB118" i="196"/>
  <c r="O14" i="196" s="1"/>
  <c r="AD111" i="196"/>
  <c r="D16" i="196" s="1"/>
  <c r="AB111" i="196"/>
  <c r="AD110" i="196"/>
  <c r="D15" i="196" s="1"/>
  <c r="AB110" i="196"/>
  <c r="AD109" i="196"/>
  <c r="D14" i="196" s="1"/>
  <c r="AB109" i="196"/>
  <c r="AD108" i="196"/>
  <c r="AB108" i="196"/>
  <c r="AD105" i="196"/>
  <c r="D10" i="196" s="1"/>
  <c r="AB105" i="196"/>
  <c r="AD104" i="196"/>
  <c r="D9" i="196" s="1"/>
  <c r="AB104" i="196"/>
  <c r="K91" i="196"/>
  <c r="AF9" i="196"/>
  <c r="G91" i="196" s="1"/>
  <c r="AD9" i="196"/>
  <c r="D91" i="196" s="1"/>
  <c r="AB9" i="196"/>
  <c r="C91" i="196" s="1"/>
  <c r="AF8" i="196"/>
  <c r="G90" i="196" s="1"/>
  <c r="AD8" i="196"/>
  <c r="D90" i="196" s="1"/>
  <c r="E90" i="196"/>
  <c r="AB8" i="196"/>
  <c r="C90" i="196" s="1"/>
  <c r="AF7" i="196"/>
  <c r="F89" i="196" s="1"/>
  <c r="AD7" i="196"/>
  <c r="E89" i="196" s="1"/>
  <c r="AB7" i="196"/>
  <c r="C89" i="196" s="1"/>
  <c r="J88" i="196"/>
  <c r="AF6" i="196"/>
  <c r="F88" i="196" s="1"/>
  <c r="AD6" i="196"/>
  <c r="D88" i="196" s="1"/>
  <c r="AB6" i="196"/>
  <c r="C88" i="196" s="1"/>
  <c r="N87" i="196"/>
  <c r="AF5" i="196"/>
  <c r="F87" i="196" s="1"/>
  <c r="AD5" i="196"/>
  <c r="D87" i="196" s="1"/>
  <c r="AB5" i="196"/>
  <c r="C87" i="196" s="1"/>
  <c r="L86" i="196"/>
  <c r="AF4" i="196"/>
  <c r="G86" i="196" s="1"/>
  <c r="AD4" i="196"/>
  <c r="E86" i="196" s="1"/>
  <c r="AB4" i="196"/>
  <c r="C86" i="196" s="1"/>
  <c r="N85" i="196"/>
  <c r="F85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3" i="196"/>
  <c r="A7" i="196"/>
  <c r="A4" i="196"/>
  <c r="AB2" i="196"/>
  <c r="A2" i="196"/>
  <c r="AD128" i="195"/>
  <c r="O10" i="195" s="1"/>
  <c r="AB128" i="195"/>
  <c r="AD127" i="195"/>
  <c r="O9" i="195" s="1"/>
  <c r="AB127" i="195"/>
  <c r="AD125" i="195"/>
  <c r="AB125" i="195"/>
  <c r="AD124" i="195"/>
  <c r="AB124" i="195"/>
  <c r="AB122" i="195"/>
  <c r="AB121" i="195"/>
  <c r="AB120" i="195"/>
  <c r="AB118" i="195"/>
  <c r="O14" i="195" s="1"/>
  <c r="AD111" i="195"/>
  <c r="D16" i="195" s="1"/>
  <c r="AB111" i="195"/>
  <c r="AD110" i="195"/>
  <c r="D15" i="195" s="1"/>
  <c r="AB110" i="195"/>
  <c r="AD109" i="195"/>
  <c r="D14" i="195" s="1"/>
  <c r="AB109" i="195"/>
  <c r="AD108" i="195"/>
  <c r="D13" i="195" s="1"/>
  <c r="AB108" i="195"/>
  <c r="AD105" i="195"/>
  <c r="D10" i="195" s="1"/>
  <c r="AB105" i="195"/>
  <c r="AD104" i="195"/>
  <c r="AB104" i="195"/>
  <c r="N91" i="195"/>
  <c r="AF9" i="195"/>
  <c r="G91" i="195" s="1"/>
  <c r="AD9" i="195"/>
  <c r="E91" i="195" s="1"/>
  <c r="AB9" i="195"/>
  <c r="C91" i="195" s="1"/>
  <c r="AF8" i="195"/>
  <c r="G90" i="195" s="1"/>
  <c r="AD8" i="195"/>
  <c r="D90" i="195" s="1"/>
  <c r="AB8" i="195"/>
  <c r="C90" i="195" s="1"/>
  <c r="AF7" i="195"/>
  <c r="G89" i="195" s="1"/>
  <c r="AD7" i="195"/>
  <c r="E89" i="195" s="1"/>
  <c r="AB7" i="195"/>
  <c r="C89" i="195" s="1"/>
  <c r="J88" i="195"/>
  <c r="AF6" i="195"/>
  <c r="F88" i="195" s="1"/>
  <c r="AD6" i="195"/>
  <c r="E88" i="195" s="1"/>
  <c r="AB6" i="195"/>
  <c r="C88" i="195" s="1"/>
  <c r="O87" i="195"/>
  <c r="AF5" i="195"/>
  <c r="F87" i="195" s="1"/>
  <c r="AD5" i="195"/>
  <c r="E87" i="195" s="1"/>
  <c r="AB5" i="195"/>
  <c r="C87" i="195" s="1"/>
  <c r="J86" i="195"/>
  <c r="AF4" i="195"/>
  <c r="F86" i="195" s="1"/>
  <c r="AD4" i="195"/>
  <c r="E86" i="195" s="1"/>
  <c r="AB4" i="195"/>
  <c r="C86" i="195" s="1"/>
  <c r="N85" i="195"/>
  <c r="F85" i="195"/>
  <c r="J83" i="195"/>
  <c r="C83" i="195"/>
  <c r="A65" i="195"/>
  <c r="A50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19" i="195"/>
  <c r="AB17" i="195"/>
  <c r="AB16" i="195"/>
  <c r="AB15" i="195"/>
  <c r="D9" i="195"/>
  <c r="A7" i="195"/>
  <c r="A4" i="195"/>
  <c r="AB2" i="195"/>
  <c r="A2" i="195"/>
  <c r="AD128" i="194"/>
  <c r="O10" i="194" s="1"/>
  <c r="AB128" i="194"/>
  <c r="AD127" i="194"/>
  <c r="O9" i="194" s="1"/>
  <c r="AB127" i="194"/>
  <c r="AD125" i="194"/>
  <c r="AB125" i="194"/>
  <c r="AD124" i="194"/>
  <c r="AB124" i="194"/>
  <c r="AB122" i="194"/>
  <c r="AB121" i="194"/>
  <c r="AB120" i="194"/>
  <c r="AB118" i="194"/>
  <c r="O14" i="194" s="1"/>
  <c r="AD111" i="194"/>
  <c r="D16" i="194" s="1"/>
  <c r="AB111" i="194"/>
  <c r="AD110" i="194"/>
  <c r="D15" i="194" s="1"/>
  <c r="AB110" i="194"/>
  <c r="AD109" i="194"/>
  <c r="D14" i="194" s="1"/>
  <c r="AB109" i="194"/>
  <c r="AD108" i="194"/>
  <c r="D13" i="194" s="1"/>
  <c r="AB108" i="194"/>
  <c r="AD105" i="194"/>
  <c r="D10" i="194" s="1"/>
  <c r="AB105" i="194"/>
  <c r="AD104" i="194"/>
  <c r="D9" i="194" s="1"/>
  <c r="AB104" i="194"/>
  <c r="AF9" i="194"/>
  <c r="G91" i="194" s="1"/>
  <c r="AD9" i="194"/>
  <c r="E91" i="194" s="1"/>
  <c r="AB9" i="194"/>
  <c r="C91" i="194" s="1"/>
  <c r="AF8" i="194"/>
  <c r="G90" i="194" s="1"/>
  <c r="AD8" i="194"/>
  <c r="D90" i="194" s="1"/>
  <c r="AB8" i="194"/>
  <c r="C90" i="194" s="1"/>
  <c r="AF7" i="194"/>
  <c r="G89" i="194" s="1"/>
  <c r="AD7" i="194"/>
  <c r="E89" i="194" s="1"/>
  <c r="AB7" i="194"/>
  <c r="C89" i="194" s="1"/>
  <c r="AF6" i="194"/>
  <c r="F88" i="194" s="1"/>
  <c r="AD6" i="194"/>
  <c r="D88" i="194" s="1"/>
  <c r="AB6" i="194"/>
  <c r="C88" i="194" s="1"/>
  <c r="J87" i="194"/>
  <c r="AF5" i="194"/>
  <c r="F87" i="194" s="1"/>
  <c r="AD5" i="194"/>
  <c r="D87" i="194" s="1"/>
  <c r="AB5" i="194"/>
  <c r="C87" i="194" s="1"/>
  <c r="AF4" i="194"/>
  <c r="G86" i="194" s="1"/>
  <c r="AD4" i="194"/>
  <c r="E86" i="194" s="1"/>
  <c r="AB4" i="194"/>
  <c r="C86" i="194" s="1"/>
  <c r="N85" i="194"/>
  <c r="F85" i="194"/>
  <c r="C83" i="194"/>
  <c r="A65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B17" i="194"/>
  <c r="AB16" i="194"/>
  <c r="AB15" i="194"/>
  <c r="A7" i="194"/>
  <c r="A4" i="194"/>
  <c r="AB2" i="194"/>
  <c r="A2" i="194"/>
  <c r="AD128" i="193"/>
  <c r="O10" i="193" s="1"/>
  <c r="AB128" i="193"/>
  <c r="AD127" i="193"/>
  <c r="O9" i="193" s="1"/>
  <c r="AB127" i="193"/>
  <c r="AD125" i="193"/>
  <c r="AB125" i="193"/>
  <c r="AD124" i="193"/>
  <c r="AB124" i="193"/>
  <c r="AB122" i="193"/>
  <c r="AB121" i="193"/>
  <c r="AB120" i="193"/>
  <c r="AB118" i="193"/>
  <c r="O14" i="193" s="1"/>
  <c r="AD111" i="193"/>
  <c r="D16" i="193" s="1"/>
  <c r="AB111" i="193"/>
  <c r="AD110" i="193"/>
  <c r="D15" i="193" s="1"/>
  <c r="AB110" i="193"/>
  <c r="AD109" i="193"/>
  <c r="D14" i="193" s="1"/>
  <c r="AB109" i="193"/>
  <c r="AD108" i="193"/>
  <c r="AB108" i="193"/>
  <c r="AD105" i="193"/>
  <c r="D10" i="193" s="1"/>
  <c r="AB105" i="193"/>
  <c r="AD104" i="193"/>
  <c r="D9" i="193" s="1"/>
  <c r="AB104" i="193"/>
  <c r="N91" i="193"/>
  <c r="K91" i="193"/>
  <c r="AF9" i="193"/>
  <c r="F91" i="193" s="1"/>
  <c r="AD9" i="193"/>
  <c r="E91" i="193" s="1"/>
  <c r="AB9" i="193"/>
  <c r="C91" i="193" s="1"/>
  <c r="AF8" i="193"/>
  <c r="F90" i="193" s="1"/>
  <c r="AD8" i="193"/>
  <c r="D90" i="193" s="1"/>
  <c r="AB8" i="193"/>
  <c r="C90" i="193" s="1"/>
  <c r="AF7" i="193"/>
  <c r="F89" i="193" s="1"/>
  <c r="AD7" i="193"/>
  <c r="D89" i="193" s="1"/>
  <c r="AB7" i="193"/>
  <c r="C89" i="193" s="1"/>
  <c r="N88" i="193"/>
  <c r="AF6" i="193"/>
  <c r="F88" i="193" s="1"/>
  <c r="AD6" i="193"/>
  <c r="D88" i="193" s="1"/>
  <c r="E88" i="193"/>
  <c r="AB6" i="193"/>
  <c r="C88" i="193" s="1"/>
  <c r="AF5" i="193"/>
  <c r="G87" i="193" s="1"/>
  <c r="AD5" i="193"/>
  <c r="E87" i="193" s="1"/>
  <c r="AB5" i="193"/>
  <c r="C87" i="193" s="1"/>
  <c r="M86" i="193"/>
  <c r="J86" i="193"/>
  <c r="AF4" i="193"/>
  <c r="G86" i="193" s="1"/>
  <c r="F86" i="193"/>
  <c r="AD4" i="193"/>
  <c r="E86" i="193" s="1"/>
  <c r="AB4" i="193"/>
  <c r="C86" i="193" s="1"/>
  <c r="N85" i="193"/>
  <c r="F85" i="193"/>
  <c r="C83" i="193"/>
  <c r="A65" i="193"/>
  <c r="A50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19" i="193"/>
  <c r="AB17" i="193"/>
  <c r="AB16" i="193"/>
  <c r="AB15" i="193"/>
  <c r="D13" i="193"/>
  <c r="A7" i="193"/>
  <c r="A4" i="193"/>
  <c r="AB2" i="193"/>
  <c r="A2" i="193"/>
  <c r="AD128" i="192"/>
  <c r="O10" i="192" s="1"/>
  <c r="AB128" i="192"/>
  <c r="AD127" i="192"/>
  <c r="O9" i="192" s="1"/>
  <c r="AB127" i="192"/>
  <c r="AD125" i="192"/>
  <c r="AB125" i="192"/>
  <c r="AD124" i="192"/>
  <c r="AB124" i="192"/>
  <c r="AB122" i="192"/>
  <c r="AB121" i="192"/>
  <c r="AB120" i="192"/>
  <c r="AB118" i="192"/>
  <c r="O14" i="192" s="1"/>
  <c r="AD111" i="192"/>
  <c r="D16" i="192" s="1"/>
  <c r="AB111" i="192"/>
  <c r="AD110" i="192"/>
  <c r="D15" i="192" s="1"/>
  <c r="AB110" i="192"/>
  <c r="AD109" i="192"/>
  <c r="D14" i="192" s="1"/>
  <c r="AB109" i="192"/>
  <c r="AD108" i="192"/>
  <c r="D13" i="192" s="1"/>
  <c r="AB108" i="192"/>
  <c r="AD105" i="192"/>
  <c r="D10" i="192" s="1"/>
  <c r="AB105" i="192"/>
  <c r="AD104" i="192"/>
  <c r="D9" i="192" s="1"/>
  <c r="AB104" i="192"/>
  <c r="AF9" i="192"/>
  <c r="F91" i="192" s="1"/>
  <c r="AD9" i="192"/>
  <c r="E91" i="192" s="1"/>
  <c r="AB9" i="192"/>
  <c r="C91" i="192" s="1"/>
  <c r="AF8" i="192"/>
  <c r="F90" i="192" s="1"/>
  <c r="AD8" i="192"/>
  <c r="E90" i="192" s="1"/>
  <c r="AB8" i="192"/>
  <c r="C90" i="192" s="1"/>
  <c r="J89" i="192"/>
  <c r="AF7" i="192"/>
  <c r="F89" i="192" s="1"/>
  <c r="AD7" i="192"/>
  <c r="D89" i="192" s="1"/>
  <c r="AB7" i="192"/>
  <c r="C89" i="192" s="1"/>
  <c r="AF6" i="192"/>
  <c r="G88" i="192" s="1"/>
  <c r="AD6" i="192"/>
  <c r="D88" i="192" s="1"/>
  <c r="AB6" i="192"/>
  <c r="C88" i="192" s="1"/>
  <c r="AF5" i="192"/>
  <c r="F87" i="192" s="1"/>
  <c r="AD5" i="192"/>
  <c r="E87" i="192" s="1"/>
  <c r="AB5" i="192"/>
  <c r="C87" i="192" s="1"/>
  <c r="N86" i="192"/>
  <c r="AF4" i="192"/>
  <c r="G86" i="192" s="1"/>
  <c r="AD4" i="192"/>
  <c r="E86" i="192" s="1"/>
  <c r="AB4" i="192"/>
  <c r="C86" i="192" s="1"/>
  <c r="N85" i="192"/>
  <c r="F85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A7" i="192"/>
  <c r="A4" i="192"/>
  <c r="AB2" i="192"/>
  <c r="A2" i="192"/>
  <c r="AD128" i="191"/>
  <c r="O10" i="191" s="1"/>
  <c r="AB128" i="191"/>
  <c r="AD127" i="191"/>
  <c r="O9" i="191" s="1"/>
  <c r="AB127" i="191"/>
  <c r="AD125" i="191"/>
  <c r="AB125" i="191"/>
  <c r="AD124" i="191"/>
  <c r="AB124" i="191"/>
  <c r="AB122" i="191"/>
  <c r="AB121" i="191"/>
  <c r="AB120" i="191"/>
  <c r="AB118" i="191"/>
  <c r="O14" i="191" s="1"/>
  <c r="AD111" i="191"/>
  <c r="D16" i="191" s="1"/>
  <c r="AB111" i="191"/>
  <c r="AD110" i="191"/>
  <c r="AB110" i="191"/>
  <c r="AD109" i="191"/>
  <c r="D14" i="191" s="1"/>
  <c r="AB109" i="191"/>
  <c r="AD108" i="191"/>
  <c r="D13" i="191" s="1"/>
  <c r="AB108" i="191"/>
  <c r="AD105" i="191"/>
  <c r="D10" i="191" s="1"/>
  <c r="AB105" i="191"/>
  <c r="AD104" i="191"/>
  <c r="D9" i="191" s="1"/>
  <c r="AB104" i="191"/>
  <c r="AF9" i="191"/>
  <c r="F91" i="191" s="1"/>
  <c r="AD9" i="191"/>
  <c r="E91" i="191" s="1"/>
  <c r="AB9" i="191"/>
  <c r="C91" i="191" s="1"/>
  <c r="O90" i="191"/>
  <c r="AF8" i="191"/>
  <c r="F90" i="191" s="1"/>
  <c r="AD8" i="191"/>
  <c r="E90" i="191" s="1"/>
  <c r="AB8" i="191"/>
  <c r="C90" i="191" s="1"/>
  <c r="AF7" i="191"/>
  <c r="F89" i="191" s="1"/>
  <c r="AD7" i="191"/>
  <c r="D89" i="191" s="1"/>
  <c r="AB7" i="191"/>
  <c r="C89" i="191" s="1"/>
  <c r="AF6" i="191"/>
  <c r="G88" i="191" s="1"/>
  <c r="AD6" i="191"/>
  <c r="E88" i="191" s="1"/>
  <c r="AB6" i="191"/>
  <c r="C88" i="191" s="1"/>
  <c r="J87" i="191"/>
  <c r="AF5" i="191"/>
  <c r="F87" i="191" s="1"/>
  <c r="AD5" i="191"/>
  <c r="D87" i="191" s="1"/>
  <c r="AB5" i="191"/>
  <c r="C87" i="191" s="1"/>
  <c r="O86" i="191"/>
  <c r="AF4" i="191"/>
  <c r="G86" i="191" s="1"/>
  <c r="AD4" i="191"/>
  <c r="E86" i="191" s="1"/>
  <c r="AB4" i="191"/>
  <c r="D8" i="191" s="1"/>
  <c r="N85" i="191"/>
  <c r="F85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15" i="191"/>
  <c r="A7" i="191"/>
  <c r="A4" i="191"/>
  <c r="AB2" i="191"/>
  <c r="A2" i="191"/>
  <c r="AD128" i="190"/>
  <c r="O10" i="190" s="1"/>
  <c r="AB128" i="190"/>
  <c r="AD127" i="190"/>
  <c r="O9" i="190" s="1"/>
  <c r="AB127" i="190"/>
  <c r="AD125" i="190"/>
  <c r="AB125" i="190"/>
  <c r="AD124" i="190"/>
  <c r="AB124" i="190"/>
  <c r="AB122" i="190"/>
  <c r="AB121" i="190"/>
  <c r="AB120" i="190"/>
  <c r="AB118" i="190"/>
  <c r="O14" i="190" s="1"/>
  <c r="AD111" i="190"/>
  <c r="D16" i="190" s="1"/>
  <c r="AB111" i="190"/>
  <c r="AD110" i="190"/>
  <c r="D15" i="190" s="1"/>
  <c r="AB110" i="190"/>
  <c r="AD109" i="190"/>
  <c r="D14" i="190" s="1"/>
  <c r="AB109" i="190"/>
  <c r="AD108" i="190"/>
  <c r="D13" i="190" s="1"/>
  <c r="AB108" i="190"/>
  <c r="AD105" i="190"/>
  <c r="D10" i="190" s="1"/>
  <c r="AB105" i="190"/>
  <c r="AD104" i="190"/>
  <c r="D9" i="190" s="1"/>
  <c r="AB104" i="190"/>
  <c r="AF9" i="190"/>
  <c r="G91" i="190" s="1"/>
  <c r="AD9" i="190"/>
  <c r="E91" i="190" s="1"/>
  <c r="AB9" i="190"/>
  <c r="C91" i="190" s="1"/>
  <c r="M90" i="190"/>
  <c r="AF8" i="190"/>
  <c r="G90" i="190" s="1"/>
  <c r="F90" i="190"/>
  <c r="AD8" i="190"/>
  <c r="D90" i="190" s="1"/>
  <c r="AB8" i="190"/>
  <c r="C90" i="190" s="1"/>
  <c r="N89" i="190"/>
  <c r="AF7" i="190"/>
  <c r="G89" i="190" s="1"/>
  <c r="AD7" i="190"/>
  <c r="E89" i="190" s="1"/>
  <c r="AB7" i="190"/>
  <c r="C89" i="190" s="1"/>
  <c r="J88" i="190"/>
  <c r="AF6" i="190"/>
  <c r="F88" i="190" s="1"/>
  <c r="AD6" i="190"/>
  <c r="E88" i="190" s="1"/>
  <c r="AB6" i="190"/>
  <c r="C88" i="190" s="1"/>
  <c r="AF5" i="190"/>
  <c r="G87" i="190" s="1"/>
  <c r="AD5" i="190"/>
  <c r="E87" i="190" s="1"/>
  <c r="AB5" i="190"/>
  <c r="C87" i="190" s="1"/>
  <c r="AF4" i="190"/>
  <c r="G86" i="190" s="1"/>
  <c r="AD4" i="190"/>
  <c r="D86" i="190" s="1"/>
  <c r="AB4" i="190"/>
  <c r="C86" i="190" s="1"/>
  <c r="N85" i="190"/>
  <c r="F85" i="190"/>
  <c r="C83" i="190"/>
  <c r="A65" i="190"/>
  <c r="A50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19" i="190"/>
  <c r="AB17" i="190"/>
  <c r="AB16" i="190"/>
  <c r="AB15" i="190"/>
  <c r="A7" i="190"/>
  <c r="A4" i="190"/>
  <c r="AB2" i="190"/>
  <c r="A2" i="190"/>
  <c r="AD128" i="189"/>
  <c r="O10" i="189" s="1"/>
  <c r="AB128" i="189"/>
  <c r="AD127" i="189"/>
  <c r="O9" i="189" s="1"/>
  <c r="AB127" i="189"/>
  <c r="AD125" i="189"/>
  <c r="AB125" i="189"/>
  <c r="AD124" i="189"/>
  <c r="AB124" i="189"/>
  <c r="AB122" i="189"/>
  <c r="AB121" i="189"/>
  <c r="AB120" i="189"/>
  <c r="AB118" i="189"/>
  <c r="O14" i="189" s="1"/>
  <c r="AD111" i="189"/>
  <c r="D16" i="189" s="1"/>
  <c r="AB111" i="189"/>
  <c r="AD110" i="189"/>
  <c r="D15" i="189" s="1"/>
  <c r="AB110" i="189"/>
  <c r="AD109" i="189"/>
  <c r="D14" i="189" s="1"/>
  <c r="AB109" i="189"/>
  <c r="AD108" i="189"/>
  <c r="AB108" i="189"/>
  <c r="AD105" i="189"/>
  <c r="D10" i="189" s="1"/>
  <c r="AB105" i="189"/>
  <c r="AD104" i="189"/>
  <c r="D9" i="189" s="1"/>
  <c r="AB104" i="189"/>
  <c r="O91" i="189"/>
  <c r="AF9" i="189"/>
  <c r="F91" i="189" s="1"/>
  <c r="AD9" i="189"/>
  <c r="E91" i="189" s="1"/>
  <c r="AB9" i="189"/>
  <c r="C91" i="189" s="1"/>
  <c r="K90" i="189"/>
  <c r="AF8" i="189"/>
  <c r="F90" i="189" s="1"/>
  <c r="AD8" i="189"/>
  <c r="E90" i="189" s="1"/>
  <c r="AB8" i="189"/>
  <c r="C90" i="189" s="1"/>
  <c r="AF7" i="189"/>
  <c r="F89" i="189" s="1"/>
  <c r="AD7" i="189"/>
  <c r="E89" i="189" s="1"/>
  <c r="AB7" i="189"/>
  <c r="C89" i="189" s="1"/>
  <c r="O88" i="189"/>
  <c r="AF6" i="189"/>
  <c r="G88" i="189" s="1"/>
  <c r="AD6" i="189"/>
  <c r="D88" i="189" s="1"/>
  <c r="AB6" i="189"/>
  <c r="C88" i="189" s="1"/>
  <c r="J87" i="189"/>
  <c r="AF5" i="189"/>
  <c r="G87" i="189" s="1"/>
  <c r="AD5" i="189"/>
  <c r="D87" i="189" s="1"/>
  <c r="AB5" i="189"/>
  <c r="C87" i="189" s="1"/>
  <c r="AF4" i="189"/>
  <c r="G86" i="189" s="1"/>
  <c r="AD4" i="189"/>
  <c r="D86" i="189" s="1"/>
  <c r="AB4" i="189"/>
  <c r="C86" i="189" s="1"/>
  <c r="N85" i="189"/>
  <c r="F85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3" i="189"/>
  <c r="A7" i="189"/>
  <c r="A4" i="189"/>
  <c r="AB2" i="189"/>
  <c r="A2" i="189"/>
  <c r="AD128" i="188"/>
  <c r="O10" i="188" s="1"/>
  <c r="AB128" i="188"/>
  <c r="AD127" i="188"/>
  <c r="O9" i="188" s="1"/>
  <c r="AB127" i="188"/>
  <c r="AD125" i="188"/>
  <c r="AB125" i="188"/>
  <c r="AD124" i="188"/>
  <c r="AB124" i="188"/>
  <c r="AB122" i="188"/>
  <c r="AB121" i="188"/>
  <c r="AB120" i="188"/>
  <c r="AB118" i="188"/>
  <c r="O14" i="188" s="1"/>
  <c r="AD111" i="188"/>
  <c r="AB111" i="188"/>
  <c r="AD110" i="188"/>
  <c r="D15" i="188" s="1"/>
  <c r="AB110" i="188"/>
  <c r="AD109" i="188"/>
  <c r="D14" i="188" s="1"/>
  <c r="AB109" i="188"/>
  <c r="AD108" i="188"/>
  <c r="D13" i="188" s="1"/>
  <c r="AB108" i="188"/>
  <c r="AD105" i="188"/>
  <c r="D10" i="188" s="1"/>
  <c r="AB105" i="188"/>
  <c r="AD104" i="188"/>
  <c r="D9" i="188" s="1"/>
  <c r="AB104" i="188"/>
  <c r="K91" i="188"/>
  <c r="AF9" i="188"/>
  <c r="G91" i="188" s="1"/>
  <c r="AD9" i="188"/>
  <c r="D91" i="188" s="1"/>
  <c r="AB9" i="188"/>
  <c r="C91" i="188" s="1"/>
  <c r="AF8" i="188"/>
  <c r="G90" i="188" s="1"/>
  <c r="AD8" i="188"/>
  <c r="E90" i="188" s="1"/>
  <c r="AB8" i="188"/>
  <c r="C90" i="188" s="1"/>
  <c r="AF7" i="188"/>
  <c r="G89" i="188" s="1"/>
  <c r="AD7" i="188"/>
  <c r="E89" i="188" s="1"/>
  <c r="AB7" i="188"/>
  <c r="O8" i="188" s="1"/>
  <c r="J88" i="188"/>
  <c r="AF6" i="188"/>
  <c r="F88" i="188" s="1"/>
  <c r="AD6" i="188"/>
  <c r="E88" i="188" s="1"/>
  <c r="AB6" i="188"/>
  <c r="C88" i="188" s="1"/>
  <c r="AF5" i="188"/>
  <c r="G87" i="188" s="1"/>
  <c r="AD5" i="188"/>
  <c r="D87" i="188" s="1"/>
  <c r="AB5" i="188"/>
  <c r="C87" i="188" s="1"/>
  <c r="AF4" i="188"/>
  <c r="G86" i="188" s="1"/>
  <c r="AD4" i="188"/>
  <c r="E86" i="188" s="1"/>
  <c r="AB4" i="188"/>
  <c r="C86" i="188" s="1"/>
  <c r="N85" i="188"/>
  <c r="F85" i="188"/>
  <c r="C83" i="188"/>
  <c r="A65" i="188"/>
  <c r="A50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19" i="188"/>
  <c r="AB17" i="188"/>
  <c r="AB16" i="188"/>
  <c r="AB15" i="188"/>
  <c r="D16" i="188"/>
  <c r="A7" i="188"/>
  <c r="A4" i="188"/>
  <c r="AB2" i="188"/>
  <c r="A2" i="188"/>
  <c r="AD128" i="187"/>
  <c r="O10" i="187" s="1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O14" i="187" s="1"/>
  <c r="AD111" i="187"/>
  <c r="D16" i="187" s="1"/>
  <c r="AB111" i="187"/>
  <c r="AD110" i="187"/>
  <c r="D15" i="187" s="1"/>
  <c r="AB110" i="187"/>
  <c r="AD109" i="187"/>
  <c r="D14" i="187" s="1"/>
  <c r="AB109" i="187"/>
  <c r="AD108" i="187"/>
  <c r="D13" i="187" s="1"/>
  <c r="AB108" i="187"/>
  <c r="AD105" i="187"/>
  <c r="D10" i="187" s="1"/>
  <c r="AB105" i="187"/>
  <c r="AD104" i="187"/>
  <c r="D9" i="187" s="1"/>
  <c r="AB104" i="187"/>
  <c r="K91" i="187"/>
  <c r="AF9" i="187"/>
  <c r="G91" i="187" s="1"/>
  <c r="AD9" i="187"/>
  <c r="E91" i="187" s="1"/>
  <c r="AB9" i="187"/>
  <c r="C91" i="187" s="1"/>
  <c r="AF8" i="187"/>
  <c r="G90" i="187" s="1"/>
  <c r="AD8" i="187"/>
  <c r="E90" i="187" s="1"/>
  <c r="AB8" i="187"/>
  <c r="C90" i="187" s="1"/>
  <c r="AF7" i="187"/>
  <c r="F89" i="187" s="1"/>
  <c r="AD7" i="187"/>
  <c r="E89" i="187" s="1"/>
  <c r="AB7" i="187"/>
  <c r="C89" i="187" s="1"/>
  <c r="O88" i="187"/>
  <c r="AF6" i="187"/>
  <c r="F88" i="187" s="1"/>
  <c r="AD6" i="187"/>
  <c r="E88" i="187" s="1"/>
  <c r="AB6" i="187"/>
  <c r="C88" i="187" s="1"/>
  <c r="J87" i="187"/>
  <c r="AF5" i="187"/>
  <c r="G87" i="187" s="1"/>
  <c r="AD5" i="187"/>
  <c r="D87" i="187" s="1"/>
  <c r="AB5" i="187"/>
  <c r="C87" i="187" s="1"/>
  <c r="AF4" i="187"/>
  <c r="G86" i="187" s="1"/>
  <c r="AD4" i="187"/>
  <c r="E86" i="187" s="1"/>
  <c r="AB4" i="187"/>
  <c r="C86" i="187" s="1"/>
  <c r="N85" i="187"/>
  <c r="F85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O9" i="187"/>
  <c r="A7" i="187"/>
  <c r="A4" i="187"/>
  <c r="AB2" i="187"/>
  <c r="A2" i="187"/>
  <c r="AD128" i="186"/>
  <c r="O10" i="186" s="1"/>
  <c r="AB128" i="186"/>
  <c r="AD127" i="186"/>
  <c r="O9" i="186" s="1"/>
  <c r="AB127" i="186"/>
  <c r="AD125" i="186"/>
  <c r="AB125" i="186"/>
  <c r="AD124" i="186"/>
  <c r="AB124" i="186"/>
  <c r="AB122" i="186"/>
  <c r="AB121" i="186"/>
  <c r="AB120" i="186"/>
  <c r="AB118" i="186"/>
  <c r="O14" i="186" s="1"/>
  <c r="AD111" i="186"/>
  <c r="D16" i="186"/>
  <c r="AB111" i="186"/>
  <c r="AD110" i="186"/>
  <c r="D15" i="186" s="1"/>
  <c r="AB110" i="186"/>
  <c r="AD109" i="186"/>
  <c r="D14" i="186" s="1"/>
  <c r="AB109" i="186"/>
  <c r="AD108" i="186"/>
  <c r="D13" i="186" s="1"/>
  <c r="AB108" i="186"/>
  <c r="AD105" i="186"/>
  <c r="D10" i="186" s="1"/>
  <c r="AB105" i="186"/>
  <c r="AD104" i="186"/>
  <c r="D9" i="186" s="1"/>
  <c r="AB104" i="186"/>
  <c r="AF9" i="186"/>
  <c r="G91" i="186" s="1"/>
  <c r="AD9" i="186"/>
  <c r="E91" i="186" s="1"/>
  <c r="AB9" i="186"/>
  <c r="C91" i="186" s="1"/>
  <c r="AF8" i="186"/>
  <c r="G90" i="186" s="1"/>
  <c r="AD8" i="186"/>
  <c r="E90" i="186" s="1"/>
  <c r="AB8" i="186"/>
  <c r="C90" i="186" s="1"/>
  <c r="N89" i="186"/>
  <c r="AF7" i="186"/>
  <c r="G89" i="186" s="1"/>
  <c r="AD7" i="186"/>
  <c r="E89" i="186" s="1"/>
  <c r="AB7" i="186"/>
  <c r="O8" i="186" s="1"/>
  <c r="AF6" i="186"/>
  <c r="G88" i="186" s="1"/>
  <c r="AD6" i="186"/>
  <c r="D88" i="186" s="1"/>
  <c r="AB6" i="186"/>
  <c r="C88" i="186" s="1"/>
  <c r="J87" i="186"/>
  <c r="AF5" i="186"/>
  <c r="G87" i="186" s="1"/>
  <c r="AD5" i="186"/>
  <c r="E87" i="186" s="1"/>
  <c r="AB5" i="186"/>
  <c r="C87" i="186" s="1"/>
  <c r="L86" i="186"/>
  <c r="AF4" i="186"/>
  <c r="G86" i="186" s="1"/>
  <c r="AD4" i="186"/>
  <c r="E86" i="186" s="1"/>
  <c r="AB4" i="186"/>
  <c r="C86" i="186" s="1"/>
  <c r="N85" i="186"/>
  <c r="F85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A7" i="186"/>
  <c r="A4" i="186"/>
  <c r="AB2" i="186"/>
  <c r="A2" i="186"/>
  <c r="AD128" i="185"/>
  <c r="O10" i="185" s="1"/>
  <c r="AB128" i="185"/>
  <c r="AD127" i="185"/>
  <c r="O9" i="185" s="1"/>
  <c r="AB127" i="185"/>
  <c r="AD125" i="185"/>
  <c r="AB125" i="185"/>
  <c r="AD124" i="185"/>
  <c r="AB124" i="185"/>
  <c r="AB122" i="185"/>
  <c r="AB121" i="185"/>
  <c r="AB120" i="185"/>
  <c r="AB118" i="185"/>
  <c r="O14" i="185" s="1"/>
  <c r="AD111" i="185"/>
  <c r="D16" i="185" s="1"/>
  <c r="AB111" i="185"/>
  <c r="AD110" i="185"/>
  <c r="D15" i="185" s="1"/>
  <c r="AB110" i="185"/>
  <c r="AD109" i="185"/>
  <c r="D14" i="185" s="1"/>
  <c r="AB109" i="185"/>
  <c r="AD108" i="185"/>
  <c r="D13" i="185" s="1"/>
  <c r="AB108" i="185"/>
  <c r="AD105" i="185"/>
  <c r="D10" i="185" s="1"/>
  <c r="AB105" i="185"/>
  <c r="AD104" i="185"/>
  <c r="D9" i="185" s="1"/>
  <c r="AB104" i="185"/>
  <c r="O91" i="185"/>
  <c r="AF9" i="185"/>
  <c r="G91" i="185" s="1"/>
  <c r="AD9" i="185"/>
  <c r="E91" i="185" s="1"/>
  <c r="AB9" i="185"/>
  <c r="C91" i="185" s="1"/>
  <c r="AF8" i="185"/>
  <c r="F90" i="185" s="1"/>
  <c r="AD8" i="185"/>
  <c r="D90" i="185" s="1"/>
  <c r="AB8" i="185"/>
  <c r="C90" i="185" s="1"/>
  <c r="J89" i="185"/>
  <c r="AF7" i="185"/>
  <c r="G89" i="185" s="1"/>
  <c r="AD7" i="185"/>
  <c r="D89" i="185" s="1"/>
  <c r="AB7" i="185"/>
  <c r="C89" i="185" s="1"/>
  <c r="O88" i="185"/>
  <c r="AF6" i="185"/>
  <c r="G88" i="185" s="1"/>
  <c r="AD6" i="185"/>
  <c r="E88" i="185" s="1"/>
  <c r="AB6" i="185"/>
  <c r="C88" i="185" s="1"/>
  <c r="M87" i="185"/>
  <c r="AF5" i="185"/>
  <c r="G87" i="185" s="1"/>
  <c r="AD5" i="185"/>
  <c r="E87" i="185" s="1"/>
  <c r="AB5" i="185"/>
  <c r="C87" i="185" s="1"/>
  <c r="L86" i="185"/>
  <c r="J86" i="185"/>
  <c r="AF4" i="185"/>
  <c r="G86" i="185" s="1"/>
  <c r="AD4" i="185"/>
  <c r="E86" i="185" s="1"/>
  <c r="AB4" i="185"/>
  <c r="C86" i="185" s="1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A7" i="185"/>
  <c r="A4" i="185"/>
  <c r="AB2" i="185"/>
  <c r="A2" i="185"/>
  <c r="AD128" i="184"/>
  <c r="O10" i="184" s="1"/>
  <c r="AB128" i="184"/>
  <c r="AD127" i="184"/>
  <c r="O9" i="184" s="1"/>
  <c r="AB127" i="184"/>
  <c r="AD125" i="184"/>
  <c r="AB125" i="184"/>
  <c r="AD124" i="184"/>
  <c r="AB124" i="184"/>
  <c r="AB122" i="184"/>
  <c r="AB121" i="184"/>
  <c r="AB120" i="184"/>
  <c r="AB118" i="184"/>
  <c r="O14" i="184" s="1"/>
  <c r="AD111" i="184"/>
  <c r="AB111" i="184"/>
  <c r="AD110" i="184"/>
  <c r="D15" i="184" s="1"/>
  <c r="AB110" i="184"/>
  <c r="AD109" i="184"/>
  <c r="D14" i="184" s="1"/>
  <c r="AB109" i="184"/>
  <c r="AD108" i="184"/>
  <c r="D13" i="184"/>
  <c r="AB108" i="184"/>
  <c r="AD105" i="184"/>
  <c r="D10" i="184" s="1"/>
  <c r="AB105" i="184"/>
  <c r="AD104" i="184"/>
  <c r="D9" i="184" s="1"/>
  <c r="AB104" i="184"/>
  <c r="AF9" i="184"/>
  <c r="G91" i="184" s="1"/>
  <c r="AD9" i="184"/>
  <c r="D91" i="184" s="1"/>
  <c r="AB9" i="184"/>
  <c r="C91" i="184" s="1"/>
  <c r="N90" i="184"/>
  <c r="AF8" i="184"/>
  <c r="G90" i="184" s="1"/>
  <c r="AD8" i="184"/>
  <c r="E90" i="184" s="1"/>
  <c r="AB8" i="184"/>
  <c r="C90" i="184" s="1"/>
  <c r="AF7" i="184"/>
  <c r="F89" i="184" s="1"/>
  <c r="AD7" i="184"/>
  <c r="E89" i="184" s="1"/>
  <c r="AB7" i="184"/>
  <c r="O8" i="184" s="1"/>
  <c r="AF6" i="184"/>
  <c r="F88" i="184" s="1"/>
  <c r="AD6" i="184"/>
  <c r="E88" i="184" s="1"/>
  <c r="AB6" i="184"/>
  <c r="C88" i="184" s="1"/>
  <c r="N87" i="184"/>
  <c r="AF5" i="184"/>
  <c r="F87" i="184" s="1"/>
  <c r="AD5" i="184"/>
  <c r="D87" i="184" s="1"/>
  <c r="AB5" i="184"/>
  <c r="C87" i="184" s="1"/>
  <c r="J86" i="184"/>
  <c r="AF4" i="184"/>
  <c r="F86" i="184" s="1"/>
  <c r="AD4" i="184"/>
  <c r="D86" i="184" s="1"/>
  <c r="AB4" i="184"/>
  <c r="C86" i="184" s="1"/>
  <c r="N85" i="184"/>
  <c r="F85" i="184"/>
  <c r="J83" i="184"/>
  <c r="C83" i="184"/>
  <c r="A65" i="184"/>
  <c r="A50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19" i="184"/>
  <c r="AB17" i="184"/>
  <c r="AB16" i="184"/>
  <c r="AB15" i="184"/>
  <c r="D16" i="184"/>
  <c r="A7" i="184"/>
  <c r="A4" i="184"/>
  <c r="AB2" i="184"/>
  <c r="A2" i="184"/>
  <c r="AD128" i="183"/>
  <c r="AB128" i="183"/>
  <c r="AD127" i="183"/>
  <c r="O9" i="183" s="1"/>
  <c r="AB127" i="183"/>
  <c r="AD125" i="183"/>
  <c r="AB125" i="183"/>
  <c r="AD124" i="183"/>
  <c r="AB124" i="183"/>
  <c r="AB122" i="183"/>
  <c r="AB121" i="183"/>
  <c r="AB120" i="183"/>
  <c r="AB118" i="183"/>
  <c r="O14" i="183" s="1"/>
  <c r="AD111" i="183"/>
  <c r="D16" i="183" s="1"/>
  <c r="AB111" i="183"/>
  <c r="AD110" i="183"/>
  <c r="D15" i="183" s="1"/>
  <c r="AB110" i="183"/>
  <c r="AD109" i="183"/>
  <c r="D14" i="183" s="1"/>
  <c r="AB109" i="183"/>
  <c r="AD108" i="183"/>
  <c r="AB108" i="183"/>
  <c r="AD105" i="183"/>
  <c r="D10" i="183" s="1"/>
  <c r="AB105" i="183"/>
  <c r="AD104" i="183"/>
  <c r="AB104" i="183"/>
  <c r="N91" i="183"/>
  <c r="AF9" i="183"/>
  <c r="G91" i="183" s="1"/>
  <c r="AD9" i="183"/>
  <c r="E91" i="183" s="1"/>
  <c r="AB9" i="183"/>
  <c r="C91" i="183" s="1"/>
  <c r="N90" i="183"/>
  <c r="K90" i="183"/>
  <c r="AF8" i="183"/>
  <c r="G90" i="183" s="1"/>
  <c r="AD8" i="183"/>
  <c r="E90" i="183" s="1"/>
  <c r="AB8" i="183"/>
  <c r="C90" i="183" s="1"/>
  <c r="N89" i="183"/>
  <c r="AF7" i="183"/>
  <c r="F89" i="183" s="1"/>
  <c r="AD7" i="183"/>
  <c r="E89" i="183" s="1"/>
  <c r="AB7" i="183"/>
  <c r="C89" i="183" s="1"/>
  <c r="N88" i="183"/>
  <c r="AF6" i="183"/>
  <c r="G88" i="183" s="1"/>
  <c r="AD6" i="183"/>
  <c r="D88" i="183" s="1"/>
  <c r="AB6" i="183"/>
  <c r="C88" i="183" s="1"/>
  <c r="N87" i="183"/>
  <c r="J87" i="183"/>
  <c r="AF5" i="183"/>
  <c r="G87" i="183" s="1"/>
  <c r="AD5" i="183"/>
  <c r="D87" i="183" s="1"/>
  <c r="AB5" i="183"/>
  <c r="C87" i="183" s="1"/>
  <c r="AF4" i="183"/>
  <c r="G86" i="183" s="1"/>
  <c r="AD4" i="183"/>
  <c r="E86" i="183" s="1"/>
  <c r="AB4" i="183"/>
  <c r="C86" i="183" s="1"/>
  <c r="N85" i="183"/>
  <c r="F85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3" i="183"/>
  <c r="O10" i="183"/>
  <c r="D9" i="183"/>
  <c r="A7" i="183"/>
  <c r="A4" i="183"/>
  <c r="AB2" i="183"/>
  <c r="A2" i="183"/>
  <c r="AD128" i="182"/>
  <c r="O10" i="182" s="1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O14" i="182" s="1"/>
  <c r="AD111" i="182"/>
  <c r="D16" i="182" s="1"/>
  <c r="AB111" i="182"/>
  <c r="AD110" i="182"/>
  <c r="D15" i="182"/>
  <c r="AB110" i="182"/>
  <c r="AD109" i="182"/>
  <c r="D14" i="182" s="1"/>
  <c r="AB109" i="182"/>
  <c r="AD108" i="182"/>
  <c r="D13" i="182" s="1"/>
  <c r="AB108" i="182"/>
  <c r="AD105" i="182"/>
  <c r="D10" i="182" s="1"/>
  <c r="AB105" i="182"/>
  <c r="AD104" i="182"/>
  <c r="D9" i="182" s="1"/>
  <c r="AB104" i="182"/>
  <c r="N91" i="182"/>
  <c r="AF9" i="182"/>
  <c r="F91" i="182" s="1"/>
  <c r="G91" i="182"/>
  <c r="AD9" i="182"/>
  <c r="D91" i="182" s="1"/>
  <c r="AB9" i="182"/>
  <c r="C91" i="182" s="1"/>
  <c r="O90" i="182"/>
  <c r="AF8" i="182"/>
  <c r="F90" i="182" s="1"/>
  <c r="AD8" i="182"/>
  <c r="E90" i="182" s="1"/>
  <c r="AB8" i="182"/>
  <c r="C90" i="182" s="1"/>
  <c r="O89" i="182"/>
  <c r="AF7" i="182"/>
  <c r="F89" i="182" s="1"/>
  <c r="AD7" i="182"/>
  <c r="E89" i="182" s="1"/>
  <c r="AB7" i="182"/>
  <c r="C89" i="182" s="1"/>
  <c r="O88" i="182"/>
  <c r="L88" i="182"/>
  <c r="AF6" i="182"/>
  <c r="F88" i="182" s="1"/>
  <c r="AD6" i="182"/>
  <c r="D88" i="182" s="1"/>
  <c r="AB6" i="182"/>
  <c r="C88" i="182" s="1"/>
  <c r="AF5" i="182"/>
  <c r="F87" i="182" s="1"/>
  <c r="AD5" i="182"/>
  <c r="D87" i="182" s="1"/>
  <c r="AB5" i="182"/>
  <c r="C87" i="182" s="1"/>
  <c r="O86" i="182"/>
  <c r="L86" i="182"/>
  <c r="AF4" i="182"/>
  <c r="F86" i="182" s="1"/>
  <c r="AD4" i="182"/>
  <c r="D86" i="182" s="1"/>
  <c r="AB4" i="182"/>
  <c r="D8" i="182" s="1"/>
  <c r="N85" i="182"/>
  <c r="F85" i="182"/>
  <c r="C83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B17" i="182"/>
  <c r="AB16" i="182"/>
  <c r="AB15" i="182"/>
  <c r="O9" i="182"/>
  <c r="A7" i="182"/>
  <c r="A4" i="182"/>
  <c r="AB2" i="182"/>
  <c r="A2" i="182"/>
  <c r="AD128" i="181"/>
  <c r="O10" i="181" s="1"/>
  <c r="AB128" i="181"/>
  <c r="AD127" i="181"/>
  <c r="O9" i="181" s="1"/>
  <c r="AB127" i="181"/>
  <c r="AD125" i="181"/>
  <c r="AB125" i="181"/>
  <c r="AD124" i="181"/>
  <c r="AB124" i="181"/>
  <c r="AB122" i="181"/>
  <c r="AB121" i="181"/>
  <c r="AB120" i="181"/>
  <c r="AB118" i="181"/>
  <c r="O14" i="181" s="1"/>
  <c r="AD111" i="181"/>
  <c r="D16" i="181" s="1"/>
  <c r="AB111" i="181"/>
  <c r="AD110" i="181"/>
  <c r="D15" i="181" s="1"/>
  <c r="AB110" i="181"/>
  <c r="AD109" i="181"/>
  <c r="D14" i="181" s="1"/>
  <c r="AB109" i="181"/>
  <c r="AD108" i="181"/>
  <c r="D13" i="181" s="1"/>
  <c r="AB108" i="181"/>
  <c r="AD105" i="181"/>
  <c r="D10" i="181" s="1"/>
  <c r="AB105" i="181"/>
  <c r="AD104" i="181"/>
  <c r="D9" i="181" s="1"/>
  <c r="AB104" i="181"/>
  <c r="N91" i="181"/>
  <c r="AF9" i="181"/>
  <c r="G91" i="181" s="1"/>
  <c r="AD9" i="181"/>
  <c r="E91" i="181" s="1"/>
  <c r="AB9" i="181"/>
  <c r="C91" i="181" s="1"/>
  <c r="N90" i="181"/>
  <c r="L90" i="181"/>
  <c r="AF8" i="181"/>
  <c r="F90" i="181" s="1"/>
  <c r="AD8" i="181"/>
  <c r="E90" i="181" s="1"/>
  <c r="AB8" i="181"/>
  <c r="C90" i="181" s="1"/>
  <c r="O89" i="181"/>
  <c r="J89" i="181"/>
  <c r="AF7" i="181"/>
  <c r="G89" i="181" s="1"/>
  <c r="AD7" i="181"/>
  <c r="D89" i="181" s="1"/>
  <c r="AB7" i="181"/>
  <c r="O8" i="181" s="1"/>
  <c r="O88" i="181"/>
  <c r="AF6" i="181"/>
  <c r="G88" i="181" s="1"/>
  <c r="AD6" i="181"/>
  <c r="D88" i="181" s="1"/>
  <c r="AB6" i="181"/>
  <c r="C88" i="181" s="1"/>
  <c r="N87" i="181"/>
  <c r="J87" i="181"/>
  <c r="AF5" i="181"/>
  <c r="F87" i="181" s="1"/>
  <c r="AD5" i="181"/>
  <c r="E87" i="181" s="1"/>
  <c r="AB5" i="181"/>
  <c r="C87" i="181" s="1"/>
  <c r="AF4" i="181"/>
  <c r="G86" i="181" s="1"/>
  <c r="AD4" i="181"/>
  <c r="D86" i="181" s="1"/>
  <c r="E86" i="181"/>
  <c r="AB4" i="181"/>
  <c r="C86" i="181" s="1"/>
  <c r="N85" i="181"/>
  <c r="F85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19" i="181"/>
  <c r="AB17" i="181"/>
  <c r="AB16" i="181"/>
  <c r="AB15" i="181"/>
  <c r="A7" i="181"/>
  <c r="A4" i="181"/>
  <c r="AB2" i="181"/>
  <c r="A2" i="181"/>
  <c r="AD128" i="180"/>
  <c r="AB128" i="180"/>
  <c r="AD127" i="180"/>
  <c r="O9" i="180" s="1"/>
  <c r="AB127" i="180"/>
  <c r="AD125" i="180"/>
  <c r="AB125" i="180"/>
  <c r="AD124" i="180"/>
  <c r="AB124" i="180"/>
  <c r="AB122" i="180"/>
  <c r="AB121" i="180"/>
  <c r="AB120" i="180"/>
  <c r="AB118" i="180"/>
  <c r="O14" i="180" s="1"/>
  <c r="AD111" i="180"/>
  <c r="D16" i="180" s="1"/>
  <c r="AB111" i="180"/>
  <c r="AD110" i="180"/>
  <c r="D15" i="180" s="1"/>
  <c r="AB110" i="180"/>
  <c r="AD109" i="180"/>
  <c r="D14" i="180" s="1"/>
  <c r="AB109" i="180"/>
  <c r="AD108" i="180"/>
  <c r="D13" i="180" s="1"/>
  <c r="AB108" i="180"/>
  <c r="AD105" i="180"/>
  <c r="D10" i="180" s="1"/>
  <c r="AB105" i="180"/>
  <c r="AD104" i="180"/>
  <c r="D9" i="180" s="1"/>
  <c r="AB104" i="180"/>
  <c r="O91" i="180"/>
  <c r="AF9" i="180"/>
  <c r="G91" i="180" s="1"/>
  <c r="AD9" i="180"/>
  <c r="D91" i="180" s="1"/>
  <c r="AB9" i="180"/>
  <c r="C91" i="180" s="1"/>
  <c r="O90" i="180"/>
  <c r="AF8" i="180"/>
  <c r="F90" i="180" s="1"/>
  <c r="AD8" i="180"/>
  <c r="D90" i="180" s="1"/>
  <c r="AB8" i="180"/>
  <c r="C90" i="180" s="1"/>
  <c r="O89" i="180"/>
  <c r="AF7" i="180"/>
  <c r="G89" i="180" s="1"/>
  <c r="AD7" i="180"/>
  <c r="D89" i="180" s="1"/>
  <c r="AB7" i="180"/>
  <c r="C89" i="180" s="1"/>
  <c r="O88" i="180"/>
  <c r="J88" i="180"/>
  <c r="AF6" i="180"/>
  <c r="F88" i="180" s="1"/>
  <c r="AD6" i="180"/>
  <c r="E88" i="180" s="1"/>
  <c r="AB6" i="180"/>
  <c r="C88" i="180" s="1"/>
  <c r="AF5" i="180"/>
  <c r="F87" i="180" s="1"/>
  <c r="AD5" i="180"/>
  <c r="D87" i="180" s="1"/>
  <c r="AB5" i="180"/>
  <c r="C87" i="180" s="1"/>
  <c r="N86" i="180"/>
  <c r="AF4" i="180"/>
  <c r="G86" i="180" s="1"/>
  <c r="AD4" i="180"/>
  <c r="E86" i="180" s="1"/>
  <c r="AB4" i="180"/>
  <c r="C86" i="180" s="1"/>
  <c r="N85" i="180"/>
  <c r="F85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O10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L87" i="252"/>
  <c r="M87" i="243"/>
  <c r="M87" i="235"/>
  <c r="M87" i="224"/>
  <c r="M87" i="217"/>
  <c r="M87" i="216"/>
  <c r="M87" i="207"/>
  <c r="M87" i="206"/>
  <c r="M87" i="199"/>
  <c r="M87" i="198"/>
  <c r="L91" i="250"/>
  <c r="M91" i="243"/>
  <c r="M91" i="236"/>
  <c r="M91" i="200"/>
  <c r="M91" i="193"/>
  <c r="L87" i="183"/>
  <c r="M87" i="184"/>
  <c r="L87" i="185"/>
  <c r="L87" i="189"/>
  <c r="L87" i="190"/>
  <c r="L87" i="192"/>
  <c r="M87" i="193"/>
  <c r="L87" i="195"/>
  <c r="L87" i="199"/>
  <c r="L87" i="201"/>
  <c r="L91" i="201"/>
  <c r="L87" i="203"/>
  <c r="L87" i="205"/>
  <c r="L87" i="209"/>
  <c r="L87" i="211"/>
  <c r="L87" i="213"/>
  <c r="L91" i="215"/>
  <c r="L87" i="219"/>
  <c r="L91" i="221"/>
  <c r="L87" i="223"/>
  <c r="L87" i="225"/>
  <c r="L87" i="227"/>
  <c r="M87" i="228"/>
  <c r="L87" i="231"/>
  <c r="L87" i="233"/>
  <c r="M87" i="234"/>
  <c r="L87" i="235"/>
  <c r="L91" i="235"/>
  <c r="L87" i="239"/>
  <c r="L87" i="241"/>
  <c r="L87" i="243"/>
  <c r="L91" i="243"/>
  <c r="M87" i="246"/>
  <c r="M87" i="248"/>
  <c r="M87" i="250"/>
  <c r="M87" i="252"/>
  <c r="M91" i="253"/>
  <c r="M87" i="254"/>
  <c r="L89" i="256"/>
  <c r="L89" i="244"/>
  <c r="L89" i="236"/>
  <c r="L89" i="226"/>
  <c r="L89" i="216"/>
  <c r="L89" i="200"/>
  <c r="M86" i="258"/>
  <c r="M86" i="257"/>
  <c r="L86" i="256"/>
  <c r="M86" i="255"/>
  <c r="M86" i="253"/>
  <c r="L86" i="252"/>
  <c r="L86" i="251"/>
  <c r="M86" i="250"/>
  <c r="L86" i="249"/>
  <c r="M86" i="247"/>
  <c r="L86" i="246"/>
  <c r="M86" i="245"/>
  <c r="M88" i="249"/>
  <c r="M90" i="258"/>
  <c r="L90" i="249"/>
  <c r="A19" i="258"/>
  <c r="A50" i="258"/>
  <c r="A19" i="257"/>
  <c r="A50" i="257"/>
  <c r="A19" i="255"/>
  <c r="A50" i="255"/>
  <c r="A19" i="253"/>
  <c r="A50" i="253"/>
  <c r="A19" i="250"/>
  <c r="A50" i="250"/>
  <c r="A19" i="248"/>
  <c r="A50" i="248"/>
  <c r="A19" i="247"/>
  <c r="A50" i="247"/>
  <c r="A19" i="245"/>
  <c r="A50" i="245"/>
  <c r="A19" i="244"/>
  <c r="A50" i="244"/>
  <c r="A19" i="243"/>
  <c r="A50" i="243"/>
  <c r="A19" i="242"/>
  <c r="A50" i="242"/>
  <c r="A19" i="240"/>
  <c r="A50" i="240"/>
  <c r="A19" i="239"/>
  <c r="A50" i="239"/>
  <c r="A19" i="238"/>
  <c r="A50" i="238"/>
  <c r="A19" i="237"/>
  <c r="A50" i="237"/>
  <c r="A19" i="236"/>
  <c r="A50" i="236"/>
  <c r="A19" i="233"/>
  <c r="A50" i="233"/>
  <c r="A19" i="232"/>
  <c r="A50" i="232"/>
  <c r="A19" i="231"/>
  <c r="A50" i="231"/>
  <c r="A19" i="230"/>
  <c r="A50" i="230"/>
  <c r="A19" i="229"/>
  <c r="A50" i="229"/>
  <c r="A19" i="227"/>
  <c r="A50" i="227"/>
  <c r="A19" i="226"/>
  <c r="A50" i="226"/>
  <c r="A19" i="224"/>
  <c r="A50" i="224"/>
  <c r="A19" i="223"/>
  <c r="A50" i="223"/>
  <c r="A19" i="222"/>
  <c r="A50" i="222"/>
  <c r="A19" i="221"/>
  <c r="A50" i="221"/>
  <c r="A19" i="220"/>
  <c r="A50" i="220"/>
  <c r="A19" i="219"/>
  <c r="A50" i="219"/>
  <c r="A19" i="218"/>
  <c r="A50" i="218"/>
  <c r="A19" i="217"/>
  <c r="A50" i="217"/>
  <c r="A19" i="216"/>
  <c r="A50" i="216"/>
  <c r="F91" i="215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8"/>
  <c r="A50" i="208"/>
  <c r="A19" i="206"/>
  <c r="A50" i="206"/>
  <c r="A19" i="205"/>
  <c r="A50" i="205"/>
  <c r="A19" i="203"/>
  <c r="A50" i="203"/>
  <c r="A19" i="202"/>
  <c r="A50" i="202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4"/>
  <c r="A50" i="194"/>
  <c r="A19" i="192"/>
  <c r="A50" i="192"/>
  <c r="A19" i="191"/>
  <c r="A50" i="191"/>
  <c r="A19" i="189"/>
  <c r="A50" i="189"/>
  <c r="A19" i="187"/>
  <c r="A50" i="187"/>
  <c r="A19" i="186"/>
  <c r="A50" i="186"/>
  <c r="A19" i="185"/>
  <c r="A50" i="185"/>
  <c r="F90" i="184"/>
  <c r="A19" i="183"/>
  <c r="A50" i="183"/>
  <c r="A65" i="182"/>
  <c r="A19" i="182"/>
  <c r="A50" i="182"/>
  <c r="A50" i="181"/>
  <c r="A19" i="180"/>
  <c r="A50" i="180"/>
  <c r="M89" i="218"/>
  <c r="M89" i="205"/>
  <c r="M89" i="192"/>
  <c r="L89" i="180"/>
  <c r="L89" i="255"/>
  <c r="L89" i="223"/>
  <c r="L89" i="203"/>
  <c r="M89" i="236"/>
  <c r="M89" i="229"/>
  <c r="M89" i="214"/>
  <c r="M89" i="188"/>
  <c r="M89" i="256"/>
  <c r="L89" i="254"/>
  <c r="M89" i="223"/>
  <c r="L89" i="188"/>
  <c r="M89" i="247"/>
  <c r="L89" i="241"/>
  <c r="L89" i="221"/>
  <c r="L89" i="205"/>
  <c r="L88" i="256"/>
  <c r="M88" i="236"/>
  <c r="M88" i="232"/>
  <c r="M88" i="228"/>
  <c r="M88" i="214"/>
  <c r="M88" i="199"/>
  <c r="L88" i="185"/>
  <c r="M88" i="257"/>
  <c r="L88" i="242"/>
  <c r="L88" i="233"/>
  <c r="L88" i="229"/>
  <c r="L88" i="214"/>
  <c r="L88" i="208"/>
  <c r="L88" i="199"/>
  <c r="M88" i="184"/>
  <c r="L88" i="237"/>
  <c r="M88" i="217"/>
  <c r="L88" i="207"/>
  <c r="M88" i="203"/>
  <c r="M88" i="198"/>
  <c r="M88" i="189"/>
  <c r="M88" i="252"/>
  <c r="E88" i="256"/>
  <c r="F91" i="256"/>
  <c r="D88" i="254"/>
  <c r="D86" i="253"/>
  <c r="D87" i="253"/>
  <c r="D87" i="251"/>
  <c r="D88" i="251"/>
  <c r="D87" i="249"/>
  <c r="G89" i="249"/>
  <c r="F87" i="247"/>
  <c r="F88" i="247"/>
  <c r="D90" i="247"/>
  <c r="F87" i="246"/>
  <c r="D89" i="246"/>
  <c r="O8" i="246"/>
  <c r="D86" i="246"/>
  <c r="D87" i="246"/>
  <c r="F91" i="242"/>
  <c r="D91" i="238"/>
  <c r="F86" i="235"/>
  <c r="F88" i="235"/>
  <c r="D87" i="234"/>
  <c r="F86" i="230"/>
  <c r="D91" i="227"/>
  <c r="F91" i="225"/>
  <c r="G91" i="221"/>
  <c r="D8" i="219"/>
  <c r="D89" i="219"/>
  <c r="G86" i="218"/>
  <c r="D91" i="215"/>
  <c r="D88" i="213"/>
  <c r="F89" i="213"/>
  <c r="D87" i="212"/>
  <c r="D91" i="210"/>
  <c r="F89" i="208"/>
  <c r="F88" i="207"/>
  <c r="F86" i="206"/>
  <c r="D91" i="205"/>
  <c r="D90" i="204"/>
  <c r="D8" i="197"/>
  <c r="D86" i="191"/>
  <c r="D86" i="185"/>
  <c r="D91" i="185"/>
  <c r="F86" i="214"/>
  <c r="D89" i="204"/>
  <c r="F90" i="198"/>
  <c r="F91" i="194"/>
  <c r="D8" i="185"/>
  <c r="G88" i="257"/>
  <c r="O8" i="256"/>
  <c r="F87" i="243"/>
  <c r="D8" i="242"/>
  <c r="D89" i="241"/>
  <c r="D90" i="224"/>
  <c r="D88" i="207"/>
  <c r="D89" i="200"/>
  <c r="F91" i="200"/>
  <c r="D91" i="190"/>
  <c r="D91" i="186"/>
  <c r="D8" i="252"/>
  <c r="D89" i="251"/>
  <c r="G88" i="248"/>
  <c r="G86" i="244"/>
  <c r="D8" i="235"/>
  <c r="G89" i="235"/>
  <c r="O8" i="223"/>
  <c r="G88" i="218"/>
  <c r="D89" i="216"/>
  <c r="G86" i="213"/>
  <c r="E90" i="195"/>
  <c r="O8" i="192"/>
  <c r="E86" i="256"/>
  <c r="D89" i="255"/>
  <c r="O8" i="252"/>
  <c r="D8" i="251"/>
  <c r="F87" i="245"/>
  <c r="D90" i="245"/>
  <c r="O8" i="244"/>
  <c r="G86" i="241"/>
  <c r="G88" i="239"/>
  <c r="D89" i="237"/>
  <c r="G89" i="237"/>
  <c r="F88" i="236"/>
  <c r="F90" i="232"/>
  <c r="G90" i="231"/>
  <c r="O8" i="229"/>
  <c r="G87" i="229"/>
  <c r="D86" i="229"/>
  <c r="F89" i="227"/>
  <c r="F87" i="216"/>
  <c r="G89" i="215"/>
  <c r="E89" i="208"/>
  <c r="G87" i="208"/>
  <c r="D90" i="205"/>
  <c r="F89" i="205"/>
  <c r="F89" i="204"/>
  <c r="G88" i="190"/>
  <c r="D8" i="189"/>
  <c r="O8" i="189"/>
  <c r="G89" i="187"/>
  <c r="D88" i="180"/>
  <c r="F89" i="258"/>
  <c r="E89" i="258"/>
  <c r="D8" i="256"/>
  <c r="F89" i="254"/>
  <c r="G90" i="253"/>
  <c r="G89" i="251"/>
  <c r="G91" i="249"/>
  <c r="F89" i="246"/>
  <c r="E87" i="242"/>
  <c r="F87" i="239"/>
  <c r="G90" i="239"/>
  <c r="F91" i="238"/>
  <c r="F87" i="238"/>
  <c r="D90" i="236"/>
  <c r="F91" i="236"/>
  <c r="D89" i="235"/>
  <c r="F91" i="235"/>
  <c r="D90" i="235"/>
  <c r="F87" i="234"/>
  <c r="F89" i="226"/>
  <c r="F90" i="226"/>
  <c r="F91" i="224"/>
  <c r="F88" i="223"/>
  <c r="E89" i="223"/>
  <c r="E88" i="222"/>
  <c r="G91" i="222"/>
  <c r="D90" i="221"/>
  <c r="G90" i="221"/>
  <c r="F89" i="220"/>
  <c r="F89" i="219"/>
  <c r="F90" i="219"/>
  <c r="F90" i="215"/>
  <c r="D90" i="215"/>
  <c r="G87" i="212"/>
  <c r="F87" i="210"/>
  <c r="D90" i="210"/>
  <c r="D8" i="209"/>
  <c r="G90" i="207"/>
  <c r="D90" i="206"/>
  <c r="E87" i="204"/>
  <c r="F89" i="203"/>
  <c r="E89" i="198"/>
  <c r="D89" i="196"/>
  <c r="D91" i="195"/>
  <c r="D90" i="189"/>
  <c r="E87" i="187"/>
  <c r="G90" i="185"/>
  <c r="G89" i="182"/>
  <c r="J88" i="256"/>
  <c r="M89" i="220"/>
  <c r="J83" i="256"/>
  <c r="J83" i="247"/>
  <c r="J83" i="235"/>
  <c r="J83" i="231"/>
  <c r="J83" i="217"/>
  <c r="J83" i="248"/>
  <c r="J83" i="228"/>
  <c r="J83" i="224"/>
  <c r="J83" i="257"/>
  <c r="J83" i="241"/>
  <c r="J83" i="220"/>
  <c r="N88" i="254"/>
  <c r="N88" i="246"/>
  <c r="N88" i="241"/>
  <c r="O88" i="236"/>
  <c r="O88" i="224"/>
  <c r="O88" i="218"/>
  <c r="N88" i="258"/>
  <c r="N88" i="255"/>
  <c r="O88" i="250"/>
  <c r="N88" i="243"/>
  <c r="N88" i="238"/>
  <c r="O88" i="233"/>
  <c r="O88" i="226"/>
  <c r="O88" i="223"/>
  <c r="N88" i="219"/>
  <c r="N88" i="257"/>
  <c r="N88" i="250"/>
  <c r="O88" i="247"/>
  <c r="N88" i="239"/>
  <c r="N88" i="233"/>
  <c r="N88" i="229"/>
  <c r="N88" i="226"/>
  <c r="O88" i="221"/>
  <c r="N88" i="214"/>
  <c r="M91" i="248"/>
  <c r="L91" i="230"/>
  <c r="M91" i="252"/>
  <c r="L91" i="224"/>
  <c r="M91" i="244"/>
  <c r="J88" i="258"/>
  <c r="J88" i="248"/>
  <c r="J88" i="232"/>
  <c r="J88" i="215"/>
  <c r="J88" i="235"/>
  <c r="J88" i="213"/>
  <c r="J88" i="253"/>
  <c r="J88" i="238"/>
  <c r="J88" i="224"/>
  <c r="J88" i="216"/>
  <c r="N90" i="257"/>
  <c r="O90" i="248"/>
  <c r="N90" i="242"/>
  <c r="O90" i="236"/>
  <c r="N90" i="231"/>
  <c r="N90" i="226"/>
  <c r="N90" i="222"/>
  <c r="N90" i="258"/>
  <c r="O90" i="250"/>
  <c r="O90" i="246"/>
  <c r="O90" i="243"/>
  <c r="N90" i="236"/>
  <c r="O90" i="228"/>
  <c r="N90" i="224"/>
  <c r="N90" i="255"/>
  <c r="O90" i="251"/>
  <c r="N90" i="246"/>
  <c r="N90" i="240"/>
  <c r="O90" i="233"/>
  <c r="N90" i="228"/>
  <c r="N90" i="220"/>
  <c r="O90" i="215"/>
  <c r="O91" i="258"/>
  <c r="L86" i="257"/>
  <c r="O8" i="254"/>
  <c r="G91" i="252"/>
  <c r="D90" i="252"/>
  <c r="D91" i="252"/>
  <c r="F91" i="245"/>
  <c r="D87" i="244"/>
  <c r="D86" i="242"/>
  <c r="O8" i="242"/>
  <c r="O8" i="241"/>
  <c r="G91" i="241"/>
  <c r="E86" i="238"/>
  <c r="D87" i="238"/>
  <c r="F87" i="235"/>
  <c r="D88" i="235"/>
  <c r="G90" i="235"/>
  <c r="G86" i="233"/>
  <c r="G87" i="232"/>
  <c r="F89" i="230"/>
  <c r="G88" i="230"/>
  <c r="D91" i="228"/>
  <c r="D8" i="227"/>
  <c r="F87" i="227"/>
  <c r="D88" i="227"/>
  <c r="D86" i="226"/>
  <c r="E88" i="226"/>
  <c r="F89" i="225"/>
  <c r="F86" i="221"/>
  <c r="D86" i="220"/>
  <c r="F88" i="220"/>
  <c r="E86" i="218"/>
  <c r="D89" i="218"/>
  <c r="F87" i="217"/>
  <c r="D88" i="217"/>
  <c r="E86" i="215"/>
  <c r="D88" i="215"/>
  <c r="F88" i="215"/>
  <c r="F89" i="214"/>
  <c r="F91" i="213"/>
  <c r="D89" i="212"/>
  <c r="F90" i="211"/>
  <c r="D87" i="211"/>
  <c r="D90" i="211"/>
  <c r="F89" i="210"/>
  <c r="E86" i="210"/>
  <c r="D88" i="210"/>
  <c r="O8" i="209"/>
  <c r="D90" i="208"/>
  <c r="D91" i="208"/>
  <c r="O8" i="207"/>
  <c r="D89" i="207"/>
  <c r="F91" i="205"/>
  <c r="D86" i="204"/>
  <c r="F86" i="203"/>
  <c r="F87" i="200"/>
  <c r="F87" i="197"/>
  <c r="D89" i="197"/>
  <c r="O8" i="195"/>
  <c r="G90" i="193"/>
  <c r="F87" i="186"/>
  <c r="G86" i="184"/>
  <c r="E88" i="183"/>
  <c r="F86" i="181"/>
  <c r="J86" i="206" l="1"/>
  <c r="K90" i="215"/>
  <c r="J87" i="221"/>
  <c r="J86" i="222"/>
  <c r="J89" i="223"/>
  <c r="J89" i="228"/>
  <c r="J89" i="230"/>
  <c r="K91" i="238"/>
  <c r="K91" i="239"/>
  <c r="K91" i="242"/>
  <c r="J88" i="240"/>
  <c r="J88" i="227"/>
  <c r="J83" i="245"/>
  <c r="J83" i="225"/>
  <c r="J83" i="249"/>
  <c r="J83" i="232"/>
  <c r="J83" i="250"/>
  <c r="J87" i="257"/>
  <c r="K90" i="180"/>
  <c r="J89" i="183"/>
  <c r="K91" i="184"/>
  <c r="K90" i="185"/>
  <c r="J88" i="186"/>
  <c r="J83" i="188"/>
  <c r="J86" i="188"/>
  <c r="J89" i="188"/>
  <c r="J83" i="191"/>
  <c r="J86" i="191"/>
  <c r="J89" i="191"/>
  <c r="J87" i="192"/>
  <c r="K90" i="192"/>
  <c r="J89" i="193"/>
  <c r="J89" i="194"/>
  <c r="J87" i="195"/>
  <c r="J83" i="197"/>
  <c r="J86" i="197"/>
  <c r="J89" i="197"/>
  <c r="J89" i="198"/>
  <c r="J87" i="203"/>
  <c r="K90" i="203"/>
  <c r="J89" i="206"/>
  <c r="K90" i="207"/>
  <c r="K90" i="208"/>
  <c r="K90" i="209"/>
  <c r="K90" i="212"/>
  <c r="K90" i="213"/>
  <c r="K90" i="217"/>
  <c r="K91" i="218"/>
  <c r="K90" i="219"/>
  <c r="J89" i="220"/>
  <c r="J89" i="221"/>
  <c r="K91" i="222"/>
  <c r="J86" i="224"/>
  <c r="K90" i="226"/>
  <c r="J89" i="227"/>
  <c r="K91" i="233"/>
  <c r="K91" i="234"/>
  <c r="K91" i="235"/>
  <c r="J89" i="236"/>
  <c r="K90" i="237"/>
  <c r="K90" i="241"/>
  <c r="J88" i="211"/>
  <c r="K91" i="216"/>
  <c r="K91" i="225"/>
  <c r="K90" i="229"/>
  <c r="K91" i="257"/>
  <c r="K90" i="257"/>
  <c r="J88" i="217"/>
  <c r="J88" i="221"/>
  <c r="J88" i="249"/>
  <c r="J89" i="257"/>
  <c r="J88" i="222"/>
  <c r="J88" i="241"/>
  <c r="J88" i="230"/>
  <c r="J88" i="228"/>
  <c r="J88" i="251"/>
  <c r="J83" i="251"/>
  <c r="J83" i="227"/>
  <c r="J83" i="253"/>
  <c r="J83" i="233"/>
  <c r="J83" i="254"/>
  <c r="J89" i="180"/>
  <c r="J88" i="183"/>
  <c r="K90" i="187"/>
  <c r="J83" i="189"/>
  <c r="J86" i="189"/>
  <c r="J89" i="189"/>
  <c r="J87" i="190"/>
  <c r="J83" i="192"/>
  <c r="J86" i="192"/>
  <c r="J83" i="194"/>
  <c r="J86" i="194"/>
  <c r="J83" i="198"/>
  <c r="J86" i="198"/>
  <c r="J83" i="199"/>
  <c r="J86" i="199"/>
  <c r="J89" i="199"/>
  <c r="K91" i="201"/>
  <c r="J86" i="202"/>
  <c r="J89" i="204"/>
  <c r="J86" i="205"/>
  <c r="J87" i="211"/>
  <c r="K90" i="211"/>
  <c r="J87" i="212"/>
  <c r="J89" i="214"/>
  <c r="J89" i="215"/>
  <c r="K90" i="216"/>
  <c r="K90" i="225"/>
  <c r="J86" i="228"/>
  <c r="K91" i="228"/>
  <c r="J87" i="232"/>
  <c r="K91" i="236"/>
  <c r="J87" i="238"/>
  <c r="K90" i="238"/>
  <c r="K90" i="239"/>
  <c r="K91" i="243"/>
  <c r="J83" i="201"/>
  <c r="J83" i="226"/>
  <c r="J83" i="204"/>
  <c r="J83" i="193"/>
  <c r="J83" i="187"/>
  <c r="J83" i="183"/>
  <c r="J83" i="182"/>
  <c r="J83" i="181"/>
  <c r="J83" i="180"/>
  <c r="J83" i="255"/>
  <c r="J83" i="238"/>
  <c r="J83" i="221"/>
  <c r="J83" i="239"/>
  <c r="J87" i="253"/>
  <c r="J87" i="228"/>
  <c r="J87" i="219"/>
  <c r="J87" i="200"/>
  <c r="J87" i="197"/>
  <c r="J87" i="193"/>
  <c r="J87" i="184"/>
  <c r="J87" i="182"/>
  <c r="J89" i="256"/>
  <c r="J89" i="254"/>
  <c r="J89" i="243"/>
  <c r="J89" i="235"/>
  <c r="J89" i="196"/>
  <c r="J89" i="187"/>
  <c r="K91" i="253"/>
  <c r="K91" i="247"/>
  <c r="K91" i="240"/>
  <c r="K91" i="230"/>
  <c r="K91" i="229"/>
  <c r="K91" i="211"/>
  <c r="K91" i="204"/>
  <c r="K91" i="202"/>
  <c r="K91" i="198"/>
  <c r="K91" i="197"/>
  <c r="K91" i="194"/>
  <c r="K91" i="190"/>
  <c r="K91" i="189"/>
  <c r="K91" i="186"/>
  <c r="K91" i="183"/>
  <c r="K91" i="180"/>
  <c r="K91" i="256"/>
  <c r="J88" i="234"/>
  <c r="J88" i="254"/>
  <c r="J88" i="244"/>
  <c r="J88" i="239"/>
  <c r="J83" i="223"/>
  <c r="J83" i="213"/>
  <c r="J83" i="229"/>
  <c r="J83" i="219"/>
  <c r="J83" i="243"/>
  <c r="J83" i="258"/>
  <c r="K90" i="182"/>
  <c r="K91" i="182"/>
  <c r="J88" i="185"/>
  <c r="J83" i="186"/>
  <c r="J86" i="186"/>
  <c r="K90" i="186"/>
  <c r="J83" i="190"/>
  <c r="J86" i="190"/>
  <c r="J89" i="190"/>
  <c r="K90" i="190"/>
  <c r="K91" i="191"/>
  <c r="J89" i="195"/>
  <c r="J87" i="196"/>
  <c r="J88" i="199"/>
  <c r="K91" i="199"/>
  <c r="J83" i="200"/>
  <c r="J86" i="200"/>
  <c r="J89" i="200"/>
  <c r="K90" i="201"/>
  <c r="J88" i="202"/>
  <c r="J89" i="202"/>
  <c r="J83" i="203"/>
  <c r="K91" i="206"/>
  <c r="J88" i="207"/>
  <c r="J83" i="208"/>
  <c r="J86" i="208"/>
  <c r="J83" i="209"/>
  <c r="J86" i="209"/>
  <c r="J89" i="210"/>
  <c r="J83" i="211"/>
  <c r="J86" i="211"/>
  <c r="J89" i="211"/>
  <c r="J83" i="212"/>
  <c r="J86" i="212"/>
  <c r="K91" i="215"/>
  <c r="J89" i="216"/>
  <c r="J86" i="217"/>
  <c r="J87" i="222"/>
  <c r="J87" i="223"/>
  <c r="J89" i="225"/>
  <c r="K90" i="228"/>
  <c r="K90" i="230"/>
  <c r="K91" i="232"/>
  <c r="J89" i="233"/>
  <c r="J89" i="238"/>
  <c r="J89" i="239"/>
  <c r="J89" i="244"/>
  <c r="L86" i="258"/>
  <c r="M86" i="217"/>
  <c r="M86" i="205"/>
  <c r="M86" i="191"/>
  <c r="L86" i="254"/>
  <c r="M86" i="248"/>
  <c r="M87" i="251"/>
  <c r="M87" i="191"/>
  <c r="M87" i="225"/>
  <c r="M87" i="200"/>
  <c r="L87" i="197"/>
  <c r="L87" i="207"/>
  <c r="L87" i="221"/>
  <c r="L87" i="229"/>
  <c r="L87" i="237"/>
  <c r="M87" i="256"/>
  <c r="M88" i="180"/>
  <c r="M88" i="245"/>
  <c r="M88" i="192"/>
  <c r="M88" i="224"/>
  <c r="L88" i="223"/>
  <c r="M88" i="183"/>
  <c r="M89" i="204"/>
  <c r="L89" i="208"/>
  <c r="M89" i="240"/>
  <c r="L89" i="239"/>
  <c r="M89" i="194"/>
  <c r="M89" i="182"/>
  <c r="L90" i="188"/>
  <c r="L90" i="254"/>
  <c r="M91" i="229"/>
  <c r="M91" i="207"/>
  <c r="L91" i="188"/>
  <c r="M91" i="247"/>
  <c r="J86" i="253"/>
  <c r="J86" i="238"/>
  <c r="J86" i="230"/>
  <c r="J86" i="229"/>
  <c r="J86" i="204"/>
  <c r="J86" i="187"/>
  <c r="J86" i="183"/>
  <c r="J86" i="182"/>
  <c r="J86" i="180"/>
  <c r="J88" i="226"/>
  <c r="J88" i="194"/>
  <c r="K90" i="258"/>
  <c r="K90" i="236"/>
  <c r="K90" i="232"/>
  <c r="K90" i="224"/>
  <c r="K90" i="218"/>
  <c r="K90" i="214"/>
  <c r="K90" i="210"/>
  <c r="K90" i="200"/>
  <c r="K90" i="195"/>
  <c r="K90" i="184"/>
  <c r="J89" i="255"/>
  <c r="J88" i="236"/>
  <c r="J88" i="255"/>
  <c r="J88" i="246"/>
  <c r="J88" i="247"/>
  <c r="J83" i="230"/>
  <c r="J83" i="215"/>
  <c r="J83" i="236"/>
  <c r="J83" i="222"/>
  <c r="J83" i="246"/>
  <c r="J87" i="180"/>
  <c r="J86" i="181"/>
  <c r="K90" i="181"/>
  <c r="K91" i="181"/>
  <c r="J88" i="182"/>
  <c r="J89" i="182"/>
  <c r="J89" i="184"/>
  <c r="J87" i="185"/>
  <c r="K91" i="185"/>
  <c r="J89" i="186"/>
  <c r="J87" i="188"/>
  <c r="K90" i="188"/>
  <c r="K90" i="191"/>
  <c r="J88" i="192"/>
  <c r="K91" i="192"/>
  <c r="K90" i="193"/>
  <c r="K90" i="194"/>
  <c r="K91" i="195"/>
  <c r="J83" i="196"/>
  <c r="J86" i="196"/>
  <c r="K90" i="196"/>
  <c r="K90" i="198"/>
  <c r="K91" i="200"/>
  <c r="K91" i="203"/>
  <c r="K90" i="205"/>
  <c r="J87" i="206"/>
  <c r="K90" i="206"/>
  <c r="K91" i="207"/>
  <c r="J88" i="208"/>
  <c r="J88" i="209"/>
  <c r="K91" i="209"/>
  <c r="K91" i="210"/>
  <c r="K91" i="212"/>
  <c r="K91" i="213"/>
  <c r="K91" i="217"/>
  <c r="J83" i="218"/>
  <c r="J86" i="218"/>
  <c r="J89" i="218"/>
  <c r="K91" i="219"/>
  <c r="K90" i="220"/>
  <c r="K90" i="221"/>
  <c r="J89" i="222"/>
  <c r="J86" i="223"/>
  <c r="K90" i="223"/>
  <c r="K91" i="224"/>
  <c r="J86" i="225"/>
  <c r="K91" i="226"/>
  <c r="K90" i="227"/>
  <c r="K90" i="231"/>
  <c r="J89" i="234"/>
  <c r="J87" i="235"/>
  <c r="K91" i="237"/>
  <c r="K90" i="240"/>
  <c r="K91" i="241"/>
  <c r="K91" i="244"/>
  <c r="F88" i="258"/>
  <c r="F90" i="258"/>
  <c r="E90" i="258"/>
  <c r="D89" i="257"/>
  <c r="G86" i="256"/>
  <c r="G90" i="256"/>
  <c r="E86" i="255"/>
  <c r="F88" i="255"/>
  <c r="F86" i="255"/>
  <c r="D87" i="254"/>
  <c r="D91" i="253"/>
  <c r="D8" i="253"/>
  <c r="F90" i="251"/>
  <c r="G86" i="251"/>
  <c r="O8" i="251"/>
  <c r="E90" i="250"/>
  <c r="F90" i="250"/>
  <c r="C86" i="250"/>
  <c r="G88" i="246"/>
  <c r="F91" i="243"/>
  <c r="D88" i="243"/>
  <c r="O8" i="243"/>
  <c r="D86" i="241"/>
  <c r="D89" i="239"/>
  <c r="D88" i="239"/>
  <c r="D87" i="239"/>
  <c r="E86" i="237"/>
  <c r="D87" i="237"/>
  <c r="D87" i="236"/>
  <c r="F91" i="234"/>
  <c r="D90" i="234"/>
  <c r="G88" i="234"/>
  <c r="D89" i="234"/>
  <c r="G88" i="233"/>
  <c r="G91" i="232"/>
  <c r="D8" i="231"/>
  <c r="F91" i="229"/>
  <c r="D86" i="228"/>
  <c r="D89" i="227"/>
  <c r="E87" i="227"/>
  <c r="F86" i="226"/>
  <c r="C89" i="226"/>
  <c r="G90" i="225"/>
  <c r="D8" i="225"/>
  <c r="F87" i="225"/>
  <c r="D90" i="225"/>
  <c r="G90" i="222"/>
  <c r="G87" i="222"/>
  <c r="E87" i="222"/>
  <c r="O8" i="221"/>
  <c r="D87" i="221"/>
  <c r="D87" i="220"/>
  <c r="E89" i="215"/>
  <c r="D87" i="215"/>
  <c r="D90" i="214"/>
  <c r="D87" i="214"/>
  <c r="F88" i="214"/>
  <c r="F87" i="213"/>
  <c r="G88" i="212"/>
  <c r="E86" i="212"/>
  <c r="D88" i="209"/>
  <c r="E86" i="203"/>
  <c r="E88" i="200"/>
  <c r="G86" i="200"/>
  <c r="F89" i="198"/>
  <c r="F88" i="197"/>
  <c r="D87" i="197"/>
  <c r="E88" i="196"/>
  <c r="E87" i="196"/>
  <c r="D86" i="196"/>
  <c r="E88" i="192"/>
  <c r="F88" i="192"/>
  <c r="D91" i="191"/>
  <c r="C89" i="188"/>
  <c r="D89" i="188"/>
  <c r="O8" i="187"/>
  <c r="D90" i="186"/>
  <c r="F91" i="186"/>
  <c r="E88" i="186"/>
  <c r="G88" i="184"/>
  <c r="E87" i="184"/>
  <c r="E87" i="183"/>
  <c r="F87" i="183"/>
  <c r="D90" i="181"/>
  <c r="D8" i="180"/>
  <c r="O8" i="180"/>
  <c r="F86" i="180"/>
  <c r="M87" i="210"/>
  <c r="M87" i="218"/>
  <c r="L87" i="228"/>
  <c r="M87" i="236"/>
  <c r="L87" i="245"/>
  <c r="L87" i="253"/>
  <c r="M86" i="182"/>
  <c r="M87" i="182"/>
  <c r="M86" i="185"/>
  <c r="M86" i="186"/>
  <c r="M91" i="187"/>
  <c r="M86" i="196"/>
  <c r="L86" i="199"/>
  <c r="M86" i="201"/>
  <c r="L87" i="204"/>
  <c r="L86" i="208"/>
  <c r="L86" i="210"/>
  <c r="L87" i="210"/>
  <c r="L86" i="212"/>
  <c r="L87" i="212"/>
  <c r="M86" i="216"/>
  <c r="L86" i="221"/>
  <c r="L86" i="226"/>
  <c r="L86" i="227"/>
  <c r="L86" i="231"/>
  <c r="L86" i="235"/>
  <c r="L86" i="236"/>
  <c r="M86" i="237"/>
  <c r="M86" i="239"/>
  <c r="M86" i="244"/>
  <c r="L87" i="188"/>
  <c r="L87" i="182"/>
  <c r="M91" i="215"/>
  <c r="L91" i="257"/>
  <c r="M87" i="201"/>
  <c r="M87" i="211"/>
  <c r="M87" i="219"/>
  <c r="M87" i="229"/>
  <c r="M87" i="237"/>
  <c r="L87" i="246"/>
  <c r="L87" i="254"/>
  <c r="L86" i="184"/>
  <c r="M86" i="199"/>
  <c r="L86" i="202"/>
  <c r="L87" i="202"/>
  <c r="L86" i="203"/>
  <c r="L86" i="204"/>
  <c r="M86" i="208"/>
  <c r="M86" i="210"/>
  <c r="M86" i="212"/>
  <c r="L86" i="213"/>
  <c r="L86" i="218"/>
  <c r="M86" i="221"/>
  <c r="L86" i="224"/>
  <c r="M86" i="226"/>
  <c r="M86" i="227"/>
  <c r="L86" i="228"/>
  <c r="L86" i="229"/>
  <c r="M86" i="231"/>
  <c r="M86" i="235"/>
  <c r="M86" i="236"/>
  <c r="J87" i="242"/>
  <c r="J86" i="243"/>
  <c r="J89" i="251"/>
  <c r="K90" i="253"/>
  <c r="L87" i="187"/>
  <c r="M87" i="181"/>
  <c r="M91" i="222"/>
  <c r="M87" i="194"/>
  <c r="M87" i="204"/>
  <c r="M87" i="212"/>
  <c r="M87" i="222"/>
  <c r="M87" i="230"/>
  <c r="M87" i="240"/>
  <c r="L87" i="247"/>
  <c r="L87" i="257"/>
  <c r="L86" i="181"/>
  <c r="L87" i="181"/>
  <c r="L86" i="183"/>
  <c r="M87" i="183"/>
  <c r="M86" i="184"/>
  <c r="L86" i="187"/>
  <c r="L86" i="190"/>
  <c r="M87" i="190"/>
  <c r="M89" i="196"/>
  <c r="M86" i="202"/>
  <c r="M86" i="203"/>
  <c r="M86" i="204"/>
  <c r="L86" i="207"/>
  <c r="M86" i="213"/>
  <c r="M86" i="218"/>
  <c r="M86" i="224"/>
  <c r="M86" i="228"/>
  <c r="M86" i="229"/>
  <c r="L86" i="230"/>
  <c r="L86" i="233"/>
  <c r="J83" i="242"/>
  <c r="J86" i="242"/>
  <c r="M86" i="243"/>
  <c r="L86" i="248"/>
  <c r="J86" i="250"/>
  <c r="J86" i="251"/>
  <c r="L86" i="255"/>
  <c r="L87" i="191"/>
  <c r="L87" i="186"/>
  <c r="L87" i="180"/>
  <c r="M87" i="195"/>
  <c r="M87" i="205"/>
  <c r="M87" i="213"/>
  <c r="M87" i="223"/>
  <c r="M87" i="231"/>
  <c r="M87" i="241"/>
  <c r="L87" i="248"/>
  <c r="M87" i="258"/>
  <c r="L86" i="180"/>
  <c r="M86" i="181"/>
  <c r="M86" i="183"/>
  <c r="M86" i="187"/>
  <c r="L86" i="188"/>
  <c r="L86" i="189"/>
  <c r="M86" i="190"/>
  <c r="L86" i="192"/>
  <c r="L86" i="194"/>
  <c r="L87" i="194"/>
  <c r="L86" i="195"/>
  <c r="L86" i="198"/>
  <c r="M86" i="207"/>
  <c r="L86" i="209"/>
  <c r="L86" i="211"/>
  <c r="L87" i="214"/>
  <c r="L87" i="220"/>
  <c r="L86" i="222"/>
  <c r="L86" i="225"/>
  <c r="M86" i="230"/>
  <c r="L86" i="232"/>
  <c r="M86" i="233"/>
  <c r="L86" i="234"/>
  <c r="M86" i="242"/>
  <c r="L86" i="245"/>
  <c r="J86" i="247"/>
  <c r="K90" i="248"/>
  <c r="M87" i="249"/>
  <c r="K91" i="250"/>
  <c r="M86" i="251"/>
  <c r="K90" i="252"/>
  <c r="L87" i="234"/>
  <c r="M87" i="242"/>
  <c r="L87" i="251"/>
  <c r="M86" i="180"/>
  <c r="M87" i="180"/>
  <c r="M86" i="188"/>
  <c r="M86" i="189"/>
  <c r="L86" i="191"/>
  <c r="M86" i="192"/>
  <c r="L86" i="193"/>
  <c r="M86" i="194"/>
  <c r="M86" i="195"/>
  <c r="L86" i="197"/>
  <c r="M86" i="198"/>
  <c r="L86" i="200"/>
  <c r="L87" i="200"/>
  <c r="L86" i="205"/>
  <c r="L86" i="206"/>
  <c r="L87" i="206"/>
  <c r="M86" i="209"/>
  <c r="M86" i="211"/>
  <c r="L86" i="214"/>
  <c r="L86" i="215"/>
  <c r="L86" i="217"/>
  <c r="L86" i="219"/>
  <c r="L86" i="220"/>
  <c r="M86" i="222"/>
  <c r="L86" i="223"/>
  <c r="M86" i="225"/>
  <c r="M86" i="232"/>
  <c r="M86" i="234"/>
  <c r="L86" i="240"/>
  <c r="M86" i="241"/>
  <c r="D88" i="253"/>
  <c r="G86" i="253"/>
  <c r="E87" i="252"/>
  <c r="F88" i="251"/>
  <c r="D88" i="249"/>
  <c r="O8" i="248"/>
  <c r="D8" i="248"/>
  <c r="E87" i="248"/>
  <c r="E88" i="247"/>
  <c r="E87" i="247"/>
  <c r="D8" i="246"/>
  <c r="D88" i="245"/>
  <c r="G86" i="245"/>
  <c r="G89" i="245"/>
  <c r="E86" i="244"/>
  <c r="D8" i="243"/>
  <c r="D89" i="243"/>
  <c r="F86" i="239"/>
  <c r="D88" i="237"/>
  <c r="F91" i="237"/>
  <c r="F88" i="237"/>
  <c r="D88" i="234"/>
  <c r="E91" i="234"/>
  <c r="F89" i="234"/>
  <c r="G90" i="233"/>
  <c r="D91" i="233"/>
  <c r="F87" i="224"/>
  <c r="F89" i="224"/>
  <c r="E86" i="216"/>
  <c r="F88" i="211"/>
  <c r="G91" i="211"/>
  <c r="D88" i="211"/>
  <c r="G91" i="210"/>
  <c r="G88" i="209"/>
  <c r="F88" i="208"/>
  <c r="D88" i="208"/>
  <c r="D91" i="203"/>
  <c r="C86" i="203"/>
  <c r="D88" i="203"/>
  <c r="E87" i="203"/>
  <c r="O8" i="203"/>
  <c r="G91" i="202"/>
  <c r="F89" i="202"/>
  <c r="F91" i="197"/>
  <c r="D90" i="197"/>
  <c r="G88" i="193"/>
  <c r="D8" i="192"/>
  <c r="G87" i="192"/>
  <c r="E86" i="190"/>
  <c r="D91" i="189"/>
  <c r="F86" i="188"/>
  <c r="E87" i="188"/>
  <c r="G88" i="188"/>
  <c r="G88" i="187"/>
  <c r="D86" i="186"/>
  <c r="D89" i="186"/>
  <c r="F88" i="186"/>
  <c r="F89" i="186"/>
  <c r="G90" i="182"/>
  <c r="E87" i="182"/>
  <c r="O87" i="258"/>
  <c r="O87" i="247"/>
  <c r="O87" i="243"/>
  <c r="N87" i="242"/>
  <c r="O87" i="238"/>
  <c r="N87" i="236"/>
  <c r="N87" i="231"/>
  <c r="O87" i="229"/>
  <c r="N87" i="220"/>
  <c r="O87" i="218"/>
  <c r="N87" i="213"/>
  <c r="N87" i="210"/>
  <c r="O87" i="205"/>
  <c r="N87" i="204"/>
  <c r="N87" i="203"/>
  <c r="N87" i="202"/>
  <c r="N87" i="201"/>
  <c r="O87" i="200"/>
  <c r="O87" i="196"/>
  <c r="N87" i="195"/>
  <c r="O87" i="189"/>
  <c r="N87" i="188"/>
  <c r="N87" i="187"/>
  <c r="N87" i="186"/>
  <c r="N87" i="252"/>
  <c r="N87" i="243"/>
  <c r="N87" i="238"/>
  <c r="O87" i="235"/>
  <c r="N87" i="229"/>
  <c r="N87" i="225"/>
  <c r="O87" i="224"/>
  <c r="N87" i="218"/>
  <c r="O87" i="207"/>
  <c r="N87" i="205"/>
  <c r="O87" i="250"/>
  <c r="N87" i="248"/>
  <c r="O87" i="240"/>
  <c r="O87" i="237"/>
  <c r="O87" i="233"/>
  <c r="O87" i="227"/>
  <c r="O87" i="226"/>
  <c r="N87" i="224"/>
  <c r="N87" i="223"/>
  <c r="O87" i="219"/>
  <c r="N87" i="208"/>
  <c r="N87" i="207"/>
  <c r="O87" i="194"/>
  <c r="O87" i="192"/>
  <c r="N87" i="185"/>
  <c r="O87" i="254"/>
  <c r="O87" i="251"/>
  <c r="O87" i="249"/>
  <c r="O87" i="244"/>
  <c r="N87" i="240"/>
  <c r="N87" i="239"/>
  <c r="N87" i="237"/>
  <c r="N87" i="233"/>
  <c r="O87" i="228"/>
  <c r="N87" i="227"/>
  <c r="O87" i="217"/>
  <c r="O87" i="214"/>
  <c r="O87" i="206"/>
  <c r="O87" i="199"/>
  <c r="O87" i="198"/>
  <c r="N87" i="194"/>
  <c r="N87" i="192"/>
  <c r="O87" i="184"/>
  <c r="N87" i="257"/>
  <c r="N87" i="256"/>
  <c r="O87" i="255"/>
  <c r="N87" i="253"/>
  <c r="N87" i="249"/>
  <c r="N87" i="241"/>
  <c r="N87" i="232"/>
  <c r="N87" i="228"/>
  <c r="N87" i="222"/>
  <c r="O87" i="221"/>
  <c r="N87" i="215"/>
  <c r="N87" i="214"/>
  <c r="N87" i="212"/>
  <c r="O87" i="209"/>
  <c r="N87" i="206"/>
  <c r="N87" i="199"/>
  <c r="N87" i="198"/>
  <c r="O87" i="197"/>
  <c r="O87" i="193"/>
  <c r="O87" i="191"/>
  <c r="O87" i="190"/>
  <c r="O90" i="214"/>
  <c r="N90" i="211"/>
  <c r="N90" i="206"/>
  <c r="N90" i="204"/>
  <c r="O90" i="202"/>
  <c r="N90" i="191"/>
  <c r="N90" i="187"/>
  <c r="N90" i="230"/>
  <c r="N90" i="210"/>
  <c r="O90" i="209"/>
  <c r="O90" i="207"/>
  <c r="N90" i="237"/>
  <c r="O90" i="213"/>
  <c r="O90" i="205"/>
  <c r="O90" i="203"/>
  <c r="O90" i="201"/>
  <c r="O90" i="194"/>
  <c r="O90" i="192"/>
  <c r="O90" i="190"/>
  <c r="N90" i="189"/>
  <c r="O90" i="188"/>
  <c r="N90" i="185"/>
  <c r="N90" i="216"/>
  <c r="O90" i="212"/>
  <c r="N90" i="203"/>
  <c r="N90" i="201"/>
  <c r="O90" i="199"/>
  <c r="N90" i="194"/>
  <c r="N90" i="192"/>
  <c r="N90" i="190"/>
  <c r="N90" i="188"/>
  <c r="O90" i="231"/>
  <c r="O90" i="229"/>
  <c r="N90" i="199"/>
  <c r="O90" i="198"/>
  <c r="O90" i="197"/>
  <c r="O90" i="196"/>
  <c r="O90" i="195"/>
  <c r="O90" i="193"/>
  <c r="O90" i="186"/>
  <c r="O90" i="184"/>
  <c r="O89" i="256"/>
  <c r="O90" i="216"/>
  <c r="O90" i="230"/>
  <c r="N90" i="243"/>
  <c r="O90" i="252"/>
  <c r="O90" i="225"/>
  <c r="N90" i="238"/>
  <c r="N90" i="248"/>
  <c r="O90" i="217"/>
  <c r="O90" i="227"/>
  <c r="O90" i="238"/>
  <c r="O90" i="253"/>
  <c r="N88" i="223"/>
  <c r="N88" i="231"/>
  <c r="N88" i="242"/>
  <c r="O88" i="251"/>
  <c r="O88" i="220"/>
  <c r="O88" i="229"/>
  <c r="O88" i="239"/>
  <c r="N88" i="252"/>
  <c r="N88" i="216"/>
  <c r="N88" i="230"/>
  <c r="O88" i="243"/>
  <c r="O88" i="255"/>
  <c r="N87" i="258"/>
  <c r="N87" i="182"/>
  <c r="O90" i="185"/>
  <c r="O87" i="186"/>
  <c r="N88" i="186"/>
  <c r="O87" i="187"/>
  <c r="O90" i="189"/>
  <c r="N88" i="190"/>
  <c r="N87" i="191"/>
  <c r="N90" i="193"/>
  <c r="N89" i="198"/>
  <c r="N88" i="232"/>
  <c r="N88" i="221"/>
  <c r="N88" i="215"/>
  <c r="O88" i="212"/>
  <c r="O88" i="210"/>
  <c r="O88" i="207"/>
  <c r="O88" i="204"/>
  <c r="O88" i="203"/>
  <c r="N88" i="202"/>
  <c r="O88" i="201"/>
  <c r="N88" i="197"/>
  <c r="O88" i="196"/>
  <c r="N88" i="195"/>
  <c r="N88" i="191"/>
  <c r="N88" i="187"/>
  <c r="O88" i="246"/>
  <c r="N88" i="210"/>
  <c r="N88" i="207"/>
  <c r="O88" i="205"/>
  <c r="N88" i="204"/>
  <c r="N88" i="203"/>
  <c r="N88" i="201"/>
  <c r="N88" i="205"/>
  <c r="N88" i="200"/>
  <c r="O88" i="194"/>
  <c r="O88" i="192"/>
  <c r="N88" i="189"/>
  <c r="N88" i="185"/>
  <c r="O88" i="234"/>
  <c r="O88" i="211"/>
  <c r="O88" i="208"/>
  <c r="O88" i="199"/>
  <c r="N88" i="194"/>
  <c r="N88" i="192"/>
  <c r="O88" i="240"/>
  <c r="O88" i="230"/>
  <c r="N88" i="209"/>
  <c r="N88" i="206"/>
  <c r="N88" i="199"/>
  <c r="O88" i="198"/>
  <c r="O88" i="193"/>
  <c r="O88" i="190"/>
  <c r="O88" i="188"/>
  <c r="O88" i="186"/>
  <c r="O89" i="250"/>
  <c r="N89" i="233"/>
  <c r="N89" i="227"/>
  <c r="N89" i="226"/>
  <c r="O89" i="224"/>
  <c r="N89" i="219"/>
  <c r="N89" i="215"/>
  <c r="O89" i="210"/>
  <c r="N89" i="207"/>
  <c r="N89" i="204"/>
  <c r="O89" i="200"/>
  <c r="N89" i="197"/>
  <c r="N89" i="196"/>
  <c r="N89" i="195"/>
  <c r="N89" i="191"/>
  <c r="N89" i="187"/>
  <c r="N89" i="244"/>
  <c r="O89" i="237"/>
  <c r="N89" i="232"/>
  <c r="N89" i="221"/>
  <c r="N89" i="217"/>
  <c r="N89" i="210"/>
  <c r="N89" i="200"/>
  <c r="O89" i="249"/>
  <c r="N89" i="246"/>
  <c r="N89" i="241"/>
  <c r="O89" i="216"/>
  <c r="N89" i="205"/>
  <c r="O89" i="194"/>
  <c r="O89" i="192"/>
  <c r="N89" i="189"/>
  <c r="N89" i="185"/>
  <c r="N89" i="231"/>
  <c r="N89" i="229"/>
  <c r="N89" i="220"/>
  <c r="N89" i="218"/>
  <c r="O89" i="199"/>
  <c r="N89" i="194"/>
  <c r="N89" i="192"/>
  <c r="O89" i="188"/>
  <c r="O89" i="243"/>
  <c r="O89" i="223"/>
  <c r="N89" i="208"/>
  <c r="N89" i="199"/>
  <c r="O89" i="198"/>
  <c r="O89" i="193"/>
  <c r="O89" i="190"/>
  <c r="N89" i="188"/>
  <c r="O89" i="186"/>
  <c r="O89" i="184"/>
  <c r="O91" i="243"/>
  <c r="O91" i="242"/>
  <c r="N91" i="220"/>
  <c r="O91" i="214"/>
  <c r="N91" i="211"/>
  <c r="N91" i="206"/>
  <c r="O91" i="204"/>
  <c r="O91" i="202"/>
  <c r="N91" i="191"/>
  <c r="N91" i="243"/>
  <c r="N91" i="242"/>
  <c r="O91" i="238"/>
  <c r="O91" i="237"/>
  <c r="N91" i="223"/>
  <c r="N91" i="214"/>
  <c r="O91" i="210"/>
  <c r="O91" i="207"/>
  <c r="N91" i="204"/>
  <c r="N91" i="237"/>
  <c r="N91" i="236"/>
  <c r="O91" i="234"/>
  <c r="N91" i="233"/>
  <c r="O91" i="230"/>
  <c r="O91" i="226"/>
  <c r="N91" i="225"/>
  <c r="N91" i="215"/>
  <c r="O91" i="209"/>
  <c r="N91" i="207"/>
  <c r="O91" i="203"/>
  <c r="O91" i="201"/>
  <c r="O91" i="200"/>
  <c r="O91" i="194"/>
  <c r="O91" i="192"/>
  <c r="O91" i="190"/>
  <c r="N91" i="189"/>
  <c r="O91" i="188"/>
  <c r="N91" i="185"/>
  <c r="O91" i="257"/>
  <c r="O91" i="252"/>
  <c r="N91" i="240"/>
  <c r="N91" i="235"/>
  <c r="N91" i="224"/>
  <c r="O91" i="217"/>
  <c r="O91" i="213"/>
  <c r="O91" i="208"/>
  <c r="O91" i="205"/>
  <c r="N91" i="203"/>
  <c r="N91" i="201"/>
  <c r="N91" i="200"/>
  <c r="O91" i="199"/>
  <c r="N91" i="194"/>
  <c r="N91" i="192"/>
  <c r="N91" i="190"/>
  <c r="N91" i="188"/>
  <c r="O91" i="186"/>
  <c r="N91" i="244"/>
  <c r="O91" i="228"/>
  <c r="N91" i="217"/>
  <c r="O91" i="212"/>
  <c r="N91" i="208"/>
  <c r="N91" i="199"/>
  <c r="O91" i="198"/>
  <c r="O91" i="197"/>
  <c r="O91" i="196"/>
  <c r="O91" i="195"/>
  <c r="O91" i="193"/>
  <c r="O91" i="187"/>
  <c r="N91" i="186"/>
  <c r="O91" i="184"/>
  <c r="O90" i="218"/>
  <c r="N90" i="232"/>
  <c r="N90" i="245"/>
  <c r="O90" i="254"/>
  <c r="N90" i="227"/>
  <c r="O90" i="240"/>
  <c r="O90" i="249"/>
  <c r="N90" i="219"/>
  <c r="N90" i="229"/>
  <c r="N90" i="241"/>
  <c r="N90" i="256"/>
  <c r="O88" i="213"/>
  <c r="N88" i="225"/>
  <c r="O88" i="232"/>
  <c r="N88" i="245"/>
  <c r="N88" i="256"/>
  <c r="N88" i="222"/>
  <c r="O88" i="231"/>
  <c r="O88" i="242"/>
  <c r="N88" i="253"/>
  <c r="N88" i="217"/>
  <c r="N88" i="234"/>
  <c r="N88" i="244"/>
  <c r="O88" i="258"/>
  <c r="N88" i="181"/>
  <c r="N89" i="181"/>
  <c r="O87" i="182"/>
  <c r="N88" i="182"/>
  <c r="N89" i="182"/>
  <c r="N90" i="182"/>
  <c r="N91" i="184"/>
  <c r="O89" i="185"/>
  <c r="O87" i="188"/>
  <c r="N88" i="188"/>
  <c r="O89" i="189"/>
  <c r="N87" i="190"/>
  <c r="O91" i="191"/>
  <c r="N89" i="193"/>
  <c r="N88" i="198"/>
  <c r="O88" i="200"/>
  <c r="O89" i="204"/>
  <c r="O91" i="211"/>
  <c r="N87" i="221"/>
  <c r="N89" i="225"/>
  <c r="O87" i="231"/>
  <c r="N87" i="180"/>
  <c r="O87" i="181"/>
  <c r="O90" i="181"/>
  <c r="O91" i="181"/>
  <c r="O91" i="182"/>
  <c r="O87" i="183"/>
  <c r="O88" i="183"/>
  <c r="O89" i="183"/>
  <c r="O90" i="183"/>
  <c r="O91" i="183"/>
  <c r="N88" i="184"/>
  <c r="N89" i="184"/>
  <c r="O87" i="185"/>
  <c r="O90" i="187"/>
  <c r="N91" i="187"/>
  <c r="O89" i="191"/>
  <c r="N87" i="193"/>
  <c r="O89" i="195"/>
  <c r="N90" i="195"/>
  <c r="N91" i="196"/>
  <c r="N87" i="200"/>
  <c r="O87" i="202"/>
  <c r="N87" i="209"/>
  <c r="O87" i="216"/>
  <c r="O87" i="220"/>
  <c r="O87" i="242"/>
  <c r="N89" i="258"/>
  <c r="O90" i="221"/>
  <c r="O90" i="237"/>
  <c r="N90" i="249"/>
  <c r="N90" i="217"/>
  <c r="O90" i="232"/>
  <c r="N90" i="244"/>
  <c r="N90" i="253"/>
  <c r="N90" i="223"/>
  <c r="O90" i="234"/>
  <c r="O90" i="244"/>
  <c r="O90" i="258"/>
  <c r="O88" i="215"/>
  <c r="O88" i="227"/>
  <c r="O88" i="235"/>
  <c r="N88" i="248"/>
  <c r="O88" i="214"/>
  <c r="N88" i="224"/>
  <c r="N88" i="236"/>
  <c r="O88" i="245"/>
  <c r="O88" i="256"/>
  <c r="O88" i="219"/>
  <c r="O88" i="238"/>
  <c r="O88" i="252"/>
  <c r="N90" i="225"/>
  <c r="O90" i="239"/>
  <c r="N90" i="250"/>
  <c r="O90" i="220"/>
  <c r="N90" i="234"/>
  <c r="O90" i="245"/>
  <c r="O90" i="255"/>
  <c r="O90" i="224"/>
  <c r="N90" i="235"/>
  <c r="N90" i="247"/>
  <c r="N88" i="220"/>
  <c r="O88" i="228"/>
  <c r="N88" i="237"/>
  <c r="O88" i="249"/>
  <c r="N88" i="218"/>
  <c r="O88" i="225"/>
  <c r="O88" i="237"/>
  <c r="O88" i="248"/>
  <c r="O88" i="257"/>
  <c r="O88" i="222"/>
  <c r="N88" i="240"/>
  <c r="O88" i="253"/>
  <c r="O87" i="180"/>
  <c r="N88" i="180"/>
  <c r="N89" i="180"/>
  <c r="N90" i="180"/>
  <c r="N91" i="180"/>
  <c r="O88" i="184"/>
  <c r="N90" i="186"/>
  <c r="O89" i="187"/>
  <c r="N87" i="189"/>
  <c r="O88" i="191"/>
  <c r="O88" i="195"/>
  <c r="N88" i="196"/>
  <c r="O89" i="196"/>
  <c r="N90" i="196"/>
  <c r="N91" i="197"/>
  <c r="N91" i="198"/>
  <c r="O87" i="201"/>
  <c r="O87" i="204"/>
  <c r="O87" i="210"/>
  <c r="N89" i="214"/>
  <c r="O89" i="215"/>
  <c r="O89" i="226"/>
  <c r="N88" i="228"/>
  <c r="N87" i="246"/>
  <c r="J89" i="242"/>
  <c r="K90" i="246"/>
  <c r="J89" i="247"/>
  <c r="J86" i="249"/>
  <c r="K90" i="249"/>
  <c r="J83" i="237"/>
  <c r="J86" i="237"/>
  <c r="J86" i="239"/>
  <c r="L86" i="241"/>
  <c r="J89" i="241"/>
  <c r="K90" i="244"/>
  <c r="M86" i="246"/>
  <c r="J89" i="246"/>
  <c r="M86" i="249"/>
  <c r="K90" i="251"/>
  <c r="J88" i="252"/>
  <c r="L86" i="253"/>
  <c r="M86" i="238"/>
  <c r="J89" i="240"/>
  <c r="L86" i="242"/>
  <c r="K90" i="242"/>
  <c r="L86" i="243"/>
  <c r="K90" i="243"/>
  <c r="J89" i="245"/>
  <c r="K91" i="246"/>
  <c r="L86" i="247"/>
  <c r="J89" i="248"/>
  <c r="K91" i="249"/>
  <c r="L86" i="250"/>
  <c r="K90" i="250"/>
  <c r="M86" i="252"/>
  <c r="O8" i="258"/>
  <c r="E86" i="258"/>
  <c r="E89" i="256"/>
  <c r="D91" i="256"/>
  <c r="G87" i="256"/>
  <c r="D8" i="254"/>
  <c r="F88" i="254"/>
  <c r="F88" i="253"/>
  <c r="G89" i="253"/>
  <c r="G89" i="252"/>
  <c r="E89" i="252"/>
  <c r="D8" i="249"/>
  <c r="F89" i="248"/>
  <c r="G89" i="247"/>
  <c r="G86" i="247"/>
  <c r="G91" i="246"/>
  <c r="F88" i="244"/>
  <c r="G90" i="243"/>
  <c r="F89" i="243"/>
  <c r="D89" i="242"/>
  <c r="C86" i="241"/>
  <c r="C86" i="240"/>
  <c r="F89" i="240"/>
  <c r="D91" i="239"/>
  <c r="F89" i="239"/>
  <c r="F90" i="238"/>
  <c r="C89" i="237"/>
  <c r="D90" i="237"/>
  <c r="D86" i="236"/>
  <c r="F86" i="236"/>
  <c r="F87" i="236"/>
  <c r="G88" i="232"/>
  <c r="E89" i="230"/>
  <c r="F88" i="229"/>
  <c r="F86" i="229"/>
  <c r="G88" i="227"/>
  <c r="D91" i="226"/>
  <c r="D88" i="225"/>
  <c r="G88" i="225"/>
  <c r="G86" i="223"/>
  <c r="G89" i="223"/>
  <c r="F88" i="222"/>
  <c r="E89" i="222"/>
  <c r="F89" i="221"/>
  <c r="D86" i="219"/>
  <c r="D91" i="219"/>
  <c r="F88" i="219"/>
  <c r="D88" i="218"/>
  <c r="F89" i="218"/>
  <c r="G90" i="217"/>
  <c r="E89" i="213"/>
  <c r="G91" i="212"/>
  <c r="D90" i="212"/>
  <c r="O8" i="211"/>
  <c r="G89" i="209"/>
  <c r="F91" i="207"/>
  <c r="E87" i="206"/>
  <c r="D86" i="206"/>
  <c r="E89" i="205"/>
  <c r="E90" i="203"/>
  <c r="D87" i="201"/>
  <c r="D87" i="199"/>
  <c r="F90" i="199"/>
  <c r="F89" i="199"/>
  <c r="F86" i="199"/>
  <c r="C86" i="199"/>
  <c r="D86" i="199"/>
  <c r="D86" i="195"/>
  <c r="G86" i="195"/>
  <c r="D91" i="194"/>
  <c r="E90" i="194"/>
  <c r="F86" i="194"/>
  <c r="D87" i="192"/>
  <c r="G91" i="192"/>
  <c r="O8" i="191"/>
  <c r="D89" i="190"/>
  <c r="F86" i="189"/>
  <c r="F88" i="189"/>
  <c r="G91" i="189"/>
  <c r="E91" i="188"/>
  <c r="F90" i="188"/>
  <c r="D8" i="188"/>
  <c r="D8" i="187"/>
  <c r="D88" i="187"/>
  <c r="D91" i="187"/>
  <c r="F87" i="187"/>
  <c r="F86" i="187"/>
  <c r="F87" i="185"/>
  <c r="G89" i="184"/>
  <c r="D88" i="184"/>
  <c r="D90" i="182"/>
  <c r="E91" i="182"/>
  <c r="G87" i="181"/>
  <c r="E91" i="180"/>
  <c r="E87" i="180"/>
  <c r="O86" i="258"/>
  <c r="N86" i="226"/>
  <c r="N86" i="248"/>
  <c r="O86" i="230"/>
  <c r="N86" i="213"/>
  <c r="O86" i="207"/>
  <c r="N86" i="204"/>
  <c r="N86" i="196"/>
  <c r="O86" i="194"/>
  <c r="N86" i="206"/>
  <c r="N86" i="199"/>
  <c r="N86" i="191"/>
  <c r="O86" i="190"/>
  <c r="N86" i="182"/>
  <c r="N86" i="238"/>
  <c r="N86" i="212"/>
  <c r="O86" i="209"/>
  <c r="O86" i="200"/>
  <c r="O86" i="198"/>
  <c r="O86" i="197"/>
  <c r="N86" i="190"/>
  <c r="N86" i="219"/>
  <c r="O86" i="210"/>
  <c r="N86" i="185"/>
  <c r="O86" i="183"/>
  <c r="N86" i="242"/>
  <c r="N86" i="241"/>
  <c r="O86" i="221"/>
  <c r="O86" i="218"/>
  <c r="N86" i="210"/>
  <c r="O86" i="203"/>
  <c r="O86" i="204"/>
  <c r="O86" i="202"/>
  <c r="N86" i="195"/>
  <c r="O86" i="186"/>
  <c r="O86" i="181"/>
  <c r="N86" i="207"/>
  <c r="N86" i="194"/>
  <c r="O86" i="184"/>
  <c r="N86" i="181"/>
  <c r="L88" i="239"/>
  <c r="M88" i="234"/>
  <c r="L88" i="216"/>
  <c r="L88" i="243"/>
  <c r="M88" i="221"/>
  <c r="L88" i="205"/>
  <c r="M88" i="248"/>
  <c r="M88" i="241"/>
  <c r="L88" i="240"/>
  <c r="L88" i="219"/>
  <c r="M88" i="206"/>
  <c r="L88" i="201"/>
  <c r="M88" i="193"/>
  <c r="M88" i="191"/>
  <c r="L88" i="190"/>
  <c r="L88" i="189"/>
  <c r="M88" i="218"/>
  <c r="L88" i="217"/>
  <c r="L88" i="200"/>
  <c r="M88" i="188"/>
  <c r="L88" i="209"/>
  <c r="M88" i="185"/>
  <c r="L88" i="183"/>
  <c r="M88" i="251"/>
  <c r="L88" i="251"/>
  <c r="M88" i="238"/>
  <c r="M88" i="231"/>
  <c r="L88" i="218"/>
  <c r="L88" i="206"/>
  <c r="L88" i="191"/>
  <c r="M88" i="254"/>
  <c r="L88" i="244"/>
  <c r="L88" i="232"/>
  <c r="M88" i="226"/>
  <c r="L88" i="215"/>
  <c r="M88" i="207"/>
  <c r="L88" i="192"/>
  <c r="M88" i="239"/>
  <c r="L88" i="222"/>
  <c r="L88" i="211"/>
  <c r="L88" i="202"/>
  <c r="M88" i="190"/>
  <c r="L88" i="181"/>
  <c r="L88" i="252"/>
  <c r="M88" i="186"/>
  <c r="L88" i="254"/>
  <c r="M88" i="235"/>
  <c r="L88" i="197"/>
  <c r="M88" i="195"/>
  <c r="L88" i="255"/>
  <c r="L88" i="245"/>
  <c r="M88" i="255"/>
  <c r="M88" i="242"/>
  <c r="M88" i="233"/>
  <c r="M88" i="225"/>
  <c r="M88" i="210"/>
  <c r="L88" i="193"/>
  <c r="L88" i="180"/>
  <c r="L88" i="249"/>
  <c r="L88" i="236"/>
  <c r="L88" i="228"/>
  <c r="M88" i="222"/>
  <c r="L88" i="210"/>
  <c r="M88" i="196"/>
  <c r="M88" i="243"/>
  <c r="L88" i="224"/>
  <c r="M88" i="216"/>
  <c r="M89" i="216"/>
  <c r="M89" i="212"/>
  <c r="M89" i="209"/>
  <c r="M89" i="208"/>
  <c r="M89" i="258"/>
  <c r="L89" i="250"/>
  <c r="L89" i="184"/>
  <c r="L89" i="182"/>
  <c r="M89" i="246"/>
  <c r="L89" i="242"/>
  <c r="L89" i="230"/>
  <c r="L89" i="218"/>
  <c r="L89" i="206"/>
  <c r="L89" i="194"/>
  <c r="M89" i="242"/>
  <c r="M89" i="219"/>
  <c r="M89" i="202"/>
  <c r="M89" i="185"/>
  <c r="M89" i="245"/>
  <c r="L89" i="235"/>
  <c r="L89" i="211"/>
  <c r="M89" i="238"/>
  <c r="L89" i="228"/>
  <c r="M89" i="199"/>
  <c r="L89" i="190"/>
  <c r="M89" i="252"/>
  <c r="M89" i="226"/>
  <c r="M89" i="189"/>
  <c r="M89" i="181"/>
  <c r="L89" i="249"/>
  <c r="L89" i="225"/>
  <c r="L89" i="201"/>
  <c r="M89" i="227"/>
  <c r="M89" i="203"/>
  <c r="L89" i="189"/>
  <c r="M89" i="254"/>
  <c r="L89" i="246"/>
  <c r="M89" i="234"/>
  <c r="L89" i="222"/>
  <c r="L89" i="210"/>
  <c r="L89" i="198"/>
  <c r="M89" i="235"/>
  <c r="M89" i="206"/>
  <c r="M89" i="191"/>
  <c r="M89" i="253"/>
  <c r="L89" i="243"/>
  <c r="L89" i="219"/>
  <c r="L89" i="195"/>
  <c r="M89" i="230"/>
  <c r="M89" i="210"/>
  <c r="L89" i="192"/>
  <c r="L89" i="185"/>
  <c r="M89" i="233"/>
  <c r="M89" i="207"/>
  <c r="M89" i="184"/>
  <c r="L89" i="257"/>
  <c r="L89" i="233"/>
  <c r="L89" i="209"/>
  <c r="M90" i="244"/>
  <c r="M90" i="239"/>
  <c r="M90" i="238"/>
  <c r="M90" i="237"/>
  <c r="M90" i="234"/>
  <c r="M90" i="231"/>
  <c r="M90" i="229"/>
  <c r="L90" i="228"/>
  <c r="L90" i="221"/>
  <c r="M90" i="216"/>
  <c r="L90" i="208"/>
  <c r="L90" i="205"/>
  <c r="L90" i="247"/>
  <c r="L90" i="245"/>
  <c r="L90" i="244"/>
  <c r="M90" i="243"/>
  <c r="L90" i="224"/>
  <c r="L90" i="223"/>
  <c r="L90" i="214"/>
  <c r="L90" i="207"/>
  <c r="L90" i="204"/>
  <c r="M90" i="200"/>
  <c r="L90" i="194"/>
  <c r="L90" i="193"/>
  <c r="M90" i="191"/>
  <c r="L90" i="190"/>
  <c r="L90" i="189"/>
  <c r="L90" i="236"/>
  <c r="M90" i="225"/>
  <c r="M90" i="220"/>
  <c r="L90" i="218"/>
  <c r="M90" i="201"/>
  <c r="M90" i="199"/>
  <c r="M90" i="197"/>
  <c r="M90" i="196"/>
  <c r="M90" i="195"/>
  <c r="M90" i="186"/>
  <c r="L90" i="184"/>
  <c r="M90" i="183"/>
  <c r="M90" i="235"/>
  <c r="M90" i="233"/>
  <c r="M90" i="228"/>
  <c r="L90" i="225"/>
  <c r="L90" i="220"/>
  <c r="M90" i="217"/>
  <c r="M90" i="215"/>
  <c r="L90" i="199"/>
  <c r="M90" i="198"/>
  <c r="L90" i="197"/>
  <c r="L90" i="196"/>
  <c r="L90" i="195"/>
  <c r="L90" i="186"/>
  <c r="L90" i="183"/>
  <c r="M90" i="181"/>
  <c r="M90" i="180"/>
  <c r="L90" i="219"/>
  <c r="M90" i="212"/>
  <c r="M90" i="210"/>
  <c r="L90" i="198"/>
  <c r="L90" i="191"/>
  <c r="M90" i="187"/>
  <c r="M90" i="184"/>
  <c r="L90" i="180"/>
  <c r="M90" i="257"/>
  <c r="L90" i="251"/>
  <c r="M90" i="245"/>
  <c r="L90" i="241"/>
  <c r="L90" i="215"/>
  <c r="L90" i="210"/>
  <c r="M90" i="209"/>
  <c r="M90" i="227"/>
  <c r="M90" i="226"/>
  <c r="M90" i="223"/>
  <c r="L90" i="202"/>
  <c r="M90" i="189"/>
  <c r="L90" i="233"/>
  <c r="L90" i="231"/>
  <c r="L90" i="226"/>
  <c r="M90" i="224"/>
  <c r="M90" i="204"/>
  <c r="L90" i="200"/>
  <c r="M90" i="194"/>
  <c r="M90" i="192"/>
  <c r="M90" i="185"/>
  <c r="M90" i="182"/>
  <c r="M90" i="253"/>
  <c r="M90" i="247"/>
  <c r="L91" i="240"/>
  <c r="L91" i="208"/>
  <c r="L91" i="202"/>
  <c r="L91" i="198"/>
  <c r="M91" i="192"/>
  <c r="M91" i="182"/>
  <c r="L91" i="181"/>
  <c r="L91" i="255"/>
  <c r="L91" i="249"/>
  <c r="L91" i="258"/>
  <c r="M91" i="238"/>
  <c r="M91" i="232"/>
  <c r="M91" i="226"/>
  <c r="M91" i="220"/>
  <c r="M91" i="214"/>
  <c r="M91" i="208"/>
  <c r="M91" i="202"/>
  <c r="M91" i="196"/>
  <c r="L91" i="239"/>
  <c r="L91" i="206"/>
  <c r="M91" i="189"/>
  <c r="M91" i="188"/>
  <c r="L91" i="252"/>
  <c r="L91" i="245"/>
  <c r="M91" i="239"/>
  <c r="M91" i="231"/>
  <c r="M91" i="224"/>
  <c r="M91" i="217"/>
  <c r="M91" i="210"/>
  <c r="M91" i="203"/>
  <c r="M91" i="195"/>
  <c r="M91" i="181"/>
  <c r="L91" i="184"/>
  <c r="L91" i="187"/>
  <c r="L91" i="190"/>
  <c r="L91" i="193"/>
  <c r="L91" i="199"/>
  <c r="L91" i="205"/>
  <c r="L91" i="211"/>
  <c r="L91" i="219"/>
  <c r="L91" i="225"/>
  <c r="L91" i="229"/>
  <c r="L91" i="241"/>
  <c r="L91" i="194"/>
  <c r="M91" i="185"/>
  <c r="L91" i="256"/>
  <c r="L91" i="248"/>
  <c r="M91" i="242"/>
  <c r="M91" i="235"/>
  <c r="L91" i="228"/>
  <c r="M91" i="221"/>
  <c r="M91" i="213"/>
  <c r="M91" i="206"/>
  <c r="M91" i="199"/>
  <c r="M91" i="183"/>
  <c r="M91" i="180"/>
  <c r="L91" i="254"/>
  <c r="L91" i="247"/>
  <c r="M91" i="241"/>
  <c r="M91" i="234"/>
  <c r="M91" i="227"/>
  <c r="M91" i="219"/>
  <c r="M91" i="212"/>
  <c r="M91" i="205"/>
  <c r="M91" i="198"/>
  <c r="L91" i="180"/>
  <c r="L91" i="183"/>
  <c r="L91" i="186"/>
  <c r="L91" i="189"/>
  <c r="L91" i="192"/>
  <c r="L91" i="197"/>
  <c r="L91" i="203"/>
  <c r="L91" i="209"/>
  <c r="L91" i="217"/>
  <c r="L91" i="223"/>
  <c r="M91" i="228"/>
  <c r="L91" i="233"/>
  <c r="L91" i="220"/>
  <c r="L91" i="238"/>
  <c r="L91" i="232"/>
  <c r="M89" i="222"/>
  <c r="L88" i="184"/>
  <c r="M88" i="200"/>
  <c r="M88" i="209"/>
  <c r="L88" i="226"/>
  <c r="M88" i="187"/>
  <c r="M88" i="211"/>
  <c r="L88" i="225"/>
  <c r="M88" i="237"/>
  <c r="L88" i="250"/>
  <c r="M88" i="194"/>
  <c r="M88" i="215"/>
  <c r="L88" i="234"/>
  <c r="M88" i="247"/>
  <c r="L89" i="213"/>
  <c r="L89" i="245"/>
  <c r="L89" i="186"/>
  <c r="M89" i="225"/>
  <c r="M89" i="186"/>
  <c r="M89" i="195"/>
  <c r="M89" i="232"/>
  <c r="L89" i="207"/>
  <c r="L89" i="247"/>
  <c r="L89" i="183"/>
  <c r="M89" i="213"/>
  <c r="M89" i="241"/>
  <c r="L90" i="246"/>
  <c r="M90" i="255"/>
  <c r="L88" i="253"/>
  <c r="L89" i="202"/>
  <c r="L89" i="220"/>
  <c r="L89" i="238"/>
  <c r="M89" i="250"/>
  <c r="L91" i="237"/>
  <c r="L91" i="231"/>
  <c r="L91" i="213"/>
  <c r="L91" i="195"/>
  <c r="L91" i="185"/>
  <c r="M91" i="201"/>
  <c r="M91" i="216"/>
  <c r="M91" i="230"/>
  <c r="L91" i="244"/>
  <c r="M91" i="258"/>
  <c r="M89" i="180"/>
  <c r="N86" i="183"/>
  <c r="M89" i="183"/>
  <c r="M90" i="188"/>
  <c r="N86" i="193"/>
  <c r="M90" i="193"/>
  <c r="L91" i="234"/>
  <c r="M91" i="246"/>
  <c r="L91" i="236"/>
  <c r="M89" i="237"/>
  <c r="L88" i="248"/>
  <c r="L88" i="187"/>
  <c r="M88" i="201"/>
  <c r="M88" i="213"/>
  <c r="L88" i="227"/>
  <c r="L88" i="194"/>
  <c r="L88" i="212"/>
  <c r="M88" i="227"/>
  <c r="L88" i="238"/>
  <c r="M88" i="258"/>
  <c r="L88" i="195"/>
  <c r="L88" i="221"/>
  <c r="L88" i="235"/>
  <c r="M88" i="253"/>
  <c r="L89" i="217"/>
  <c r="L89" i="253"/>
  <c r="L89" i="187"/>
  <c r="M89" i="231"/>
  <c r="M89" i="187"/>
  <c r="M89" i="200"/>
  <c r="L89" i="234"/>
  <c r="M89" i="215"/>
  <c r="L89" i="251"/>
  <c r="M89" i="190"/>
  <c r="M89" i="217"/>
  <c r="M89" i="243"/>
  <c r="M90" i="248"/>
  <c r="L90" i="256"/>
  <c r="L88" i="257"/>
  <c r="L89" i="204"/>
  <c r="L89" i="224"/>
  <c r="L89" i="240"/>
  <c r="M91" i="257"/>
  <c r="M91" i="251"/>
  <c r="M91" i="245"/>
  <c r="M91" i="204"/>
  <c r="M91" i="218"/>
  <c r="M91" i="233"/>
  <c r="L91" i="246"/>
  <c r="L89" i="181"/>
  <c r="L90" i="185"/>
  <c r="M91" i="186"/>
  <c r="L90" i="187"/>
  <c r="L88" i="198"/>
  <c r="O86" i="201"/>
  <c r="L88" i="203"/>
  <c r="L90" i="243"/>
  <c r="L91" i="212"/>
  <c r="L91" i="216"/>
  <c r="M91" i="256"/>
  <c r="M88" i="256"/>
  <c r="L88" i="196"/>
  <c r="L88" i="204"/>
  <c r="M88" i="219"/>
  <c r="M88" i="240"/>
  <c r="M88" i="202"/>
  <c r="M88" i="220"/>
  <c r="L88" i="230"/>
  <c r="L88" i="246"/>
  <c r="L88" i="186"/>
  <c r="M88" i="208"/>
  <c r="M88" i="229"/>
  <c r="L88" i="241"/>
  <c r="L88" i="258"/>
  <c r="L89" i="229"/>
  <c r="M89" i="251"/>
  <c r="L89" i="193"/>
  <c r="L89" i="258"/>
  <c r="L89" i="191"/>
  <c r="L89" i="215"/>
  <c r="M89" i="244"/>
  <c r="L89" i="227"/>
  <c r="M89" i="249"/>
  <c r="M89" i="197"/>
  <c r="M89" i="224"/>
  <c r="M90" i="250"/>
  <c r="M88" i="246"/>
  <c r="L89" i="212"/>
  <c r="M89" i="228"/>
  <c r="L89" i="248"/>
  <c r="M91" i="255"/>
  <c r="M91" i="249"/>
  <c r="M91" i="194"/>
  <c r="M91" i="209"/>
  <c r="M91" i="223"/>
  <c r="M91" i="237"/>
  <c r="L91" i="251"/>
  <c r="L90" i="182"/>
  <c r="M91" i="184"/>
  <c r="M91" i="190"/>
  <c r="L91" i="222"/>
  <c r="L91" i="226"/>
  <c r="M88" i="182"/>
  <c r="M88" i="197"/>
  <c r="M88" i="205"/>
  <c r="L88" i="220"/>
  <c r="M88" i="181"/>
  <c r="M88" i="204"/>
  <c r="M88" i="223"/>
  <c r="L88" i="231"/>
  <c r="M88" i="250"/>
  <c r="L88" i="188"/>
  <c r="M88" i="212"/>
  <c r="M88" i="230"/>
  <c r="M88" i="244"/>
  <c r="L89" i="197"/>
  <c r="L89" i="237"/>
  <c r="M89" i="255"/>
  <c r="M89" i="211"/>
  <c r="M89" i="248"/>
  <c r="M89" i="193"/>
  <c r="M89" i="221"/>
  <c r="L89" i="199"/>
  <c r="L89" i="231"/>
  <c r="M89" i="257"/>
  <c r="M89" i="198"/>
  <c r="M89" i="239"/>
  <c r="L90" i="252"/>
  <c r="L88" i="247"/>
  <c r="L89" i="196"/>
  <c r="L89" i="214"/>
  <c r="L89" i="232"/>
  <c r="L89" i="252"/>
  <c r="L91" i="227"/>
  <c r="L91" i="207"/>
  <c r="L91" i="191"/>
  <c r="L91" i="182"/>
  <c r="M91" i="197"/>
  <c r="M91" i="211"/>
  <c r="M91" i="225"/>
  <c r="M91" i="240"/>
  <c r="L91" i="253"/>
  <c r="M91" i="191"/>
  <c r="L90" i="192"/>
  <c r="L91" i="196"/>
  <c r="M89" i="201"/>
  <c r="O86" i="220"/>
  <c r="L90" i="229"/>
  <c r="L90" i="230"/>
  <c r="M91" i="250"/>
  <c r="J86" i="234"/>
  <c r="J86" i="236"/>
  <c r="J86" i="254"/>
  <c r="O87" i="256"/>
  <c r="N87" i="254"/>
  <c r="O87" i="252"/>
  <c r="N87" i="251"/>
  <c r="N87" i="247"/>
  <c r="O87" i="245"/>
  <c r="O87" i="241"/>
  <c r="O87" i="239"/>
  <c r="N87" i="235"/>
  <c r="N87" i="234"/>
  <c r="N87" i="230"/>
  <c r="O87" i="223"/>
  <c r="O87" i="222"/>
  <c r="N87" i="219"/>
  <c r="N87" i="216"/>
  <c r="N87" i="211"/>
  <c r="O87" i="208"/>
  <c r="O88" i="254"/>
  <c r="N88" i="247"/>
  <c r="O88" i="244"/>
  <c r="O88" i="241"/>
  <c r="N88" i="235"/>
  <c r="N88" i="227"/>
  <c r="N88" i="212"/>
  <c r="N88" i="211"/>
  <c r="O88" i="209"/>
  <c r="N88" i="208"/>
  <c r="O88" i="206"/>
  <c r="O89" i="254"/>
  <c r="N89" i="250"/>
  <c r="O89" i="244"/>
  <c r="O89" i="231"/>
  <c r="O89" i="229"/>
  <c r="N89" i="228"/>
  <c r="O89" i="205"/>
  <c r="O90" i="257"/>
  <c r="N90" i="213"/>
  <c r="N90" i="212"/>
  <c r="N90" i="209"/>
  <c r="N91" i="253"/>
  <c r="N91" i="252"/>
  <c r="O91" i="244"/>
  <c r="N91" i="231"/>
  <c r="N91" i="229"/>
  <c r="N91" i="228"/>
  <c r="O91" i="224"/>
  <c r="N91" i="216"/>
  <c r="N91" i="213"/>
  <c r="N91" i="212"/>
  <c r="N91" i="209"/>
  <c r="O91" i="206"/>
  <c r="N91" i="205"/>
  <c r="N91" i="202"/>
  <c r="J86" i="201"/>
  <c r="J87" i="207"/>
  <c r="O87" i="211"/>
  <c r="O87" i="212"/>
  <c r="J87" i="213"/>
  <c r="O87" i="215"/>
  <c r="O88" i="216"/>
  <c r="N87" i="217"/>
  <c r="O88" i="217"/>
  <c r="O89" i="218"/>
  <c r="J86" i="219"/>
  <c r="J86" i="220"/>
  <c r="O89" i="220"/>
  <c r="O91" i="220"/>
  <c r="J86" i="221"/>
  <c r="O87" i="225"/>
  <c r="O89" i="225"/>
  <c r="O91" i="225"/>
  <c r="N87" i="226"/>
  <c r="O89" i="228"/>
  <c r="O87" i="230"/>
  <c r="J86" i="231"/>
  <c r="J87" i="231"/>
  <c r="O87" i="232"/>
  <c r="O87" i="234"/>
  <c r="O89" i="235"/>
  <c r="O90" i="235"/>
  <c r="O91" i="235"/>
  <c r="O87" i="236"/>
  <c r="J86" i="240"/>
  <c r="J86" i="241"/>
  <c r="N87" i="244"/>
  <c r="N87" i="245"/>
  <c r="J86" i="248"/>
  <c r="N88" i="249"/>
  <c r="N87" i="250"/>
  <c r="O87" i="257"/>
  <c r="J83" i="244"/>
  <c r="J83" i="252"/>
  <c r="J83" i="214"/>
  <c r="J83" i="210"/>
  <c r="J83" i="207"/>
  <c r="J83" i="206"/>
  <c r="J83" i="202"/>
  <c r="J86" i="257"/>
  <c r="J86" i="246"/>
  <c r="J86" i="233"/>
  <c r="J86" i="227"/>
  <c r="J86" i="214"/>
  <c r="J86" i="213"/>
  <c r="J86" i="210"/>
  <c r="J86" i="207"/>
  <c r="J86" i="203"/>
  <c r="J87" i="244"/>
  <c r="J87" i="233"/>
  <c r="J87" i="204"/>
  <c r="F86" i="257"/>
  <c r="C89" i="257"/>
  <c r="E87" i="256"/>
  <c r="D91" i="254"/>
  <c r="E90" i="253"/>
  <c r="D89" i="253"/>
  <c r="G86" i="252"/>
  <c r="E86" i="250"/>
  <c r="F88" i="250"/>
  <c r="G86" i="249"/>
  <c r="F86" i="246"/>
  <c r="D90" i="246"/>
  <c r="D86" i="245"/>
  <c r="E91" i="244"/>
  <c r="D8" i="244"/>
  <c r="E89" i="244"/>
  <c r="D88" i="244"/>
  <c r="E91" i="242"/>
  <c r="D90" i="241"/>
  <c r="D91" i="241"/>
  <c r="G89" i="241"/>
  <c r="G90" i="240"/>
  <c r="O8" i="240"/>
  <c r="G87" i="237"/>
  <c r="F89" i="236"/>
  <c r="F89" i="233"/>
  <c r="D87" i="233"/>
  <c r="D88" i="233"/>
  <c r="F87" i="233"/>
  <c r="D8" i="233"/>
  <c r="F89" i="232"/>
  <c r="E87" i="232"/>
  <c r="D90" i="231"/>
  <c r="F86" i="231"/>
  <c r="G87" i="230"/>
  <c r="E89" i="229"/>
  <c r="D89" i="228"/>
  <c r="D8" i="228"/>
  <c r="D90" i="228"/>
  <c r="F91" i="227"/>
  <c r="O8" i="227"/>
  <c r="C86" i="226"/>
  <c r="E86" i="224"/>
  <c r="D91" i="224"/>
  <c r="G86" i="224"/>
  <c r="O8" i="224"/>
  <c r="D88" i="224"/>
  <c r="D89" i="224"/>
  <c r="G88" i="224"/>
  <c r="D87" i="224"/>
  <c r="D86" i="223"/>
  <c r="D91" i="222"/>
  <c r="G89" i="222"/>
  <c r="D8" i="222"/>
  <c r="D86" i="222"/>
  <c r="F88" i="221"/>
  <c r="D88" i="220"/>
  <c r="D91" i="220"/>
  <c r="D88" i="219"/>
  <c r="D87" i="219"/>
  <c r="C89" i="219"/>
  <c r="G87" i="218"/>
  <c r="E91" i="218"/>
  <c r="C89" i="218"/>
  <c r="O8" i="217"/>
  <c r="E86" i="217"/>
  <c r="G90" i="216"/>
  <c r="D90" i="216"/>
  <c r="F87" i="215"/>
  <c r="F86" i="215"/>
  <c r="F87" i="214"/>
  <c r="F88" i="213"/>
  <c r="D8" i="212"/>
  <c r="F86" i="211"/>
  <c r="E90" i="209"/>
  <c r="C89" i="208"/>
  <c r="D86" i="207"/>
  <c r="F89" i="207"/>
  <c r="F86" i="207"/>
  <c r="E87" i="207"/>
  <c r="D8" i="205"/>
  <c r="D88" i="204"/>
  <c r="E91" i="204"/>
  <c r="G91" i="201"/>
  <c r="E89" i="201"/>
  <c r="D90" i="201"/>
  <c r="G88" i="199"/>
  <c r="E89" i="199"/>
  <c r="G86" i="198"/>
  <c r="E86" i="198"/>
  <c r="D8" i="196"/>
  <c r="F90" i="194"/>
  <c r="O8" i="194"/>
  <c r="G87" i="194"/>
  <c r="G91" i="193"/>
  <c r="D87" i="193"/>
  <c r="D91" i="192"/>
  <c r="D90" i="191"/>
  <c r="G89" i="191"/>
  <c r="F88" i="191"/>
  <c r="D88" i="191"/>
  <c r="G90" i="189"/>
  <c r="E86" i="189"/>
  <c r="F87" i="188"/>
  <c r="F91" i="187"/>
  <c r="D8" i="186"/>
  <c r="E89" i="185"/>
  <c r="E90" i="185"/>
  <c r="F88" i="185"/>
  <c r="F90" i="183"/>
  <c r="D90" i="183"/>
  <c r="D89" i="183"/>
  <c r="D8" i="183"/>
  <c r="E88" i="182"/>
  <c r="O8" i="182"/>
  <c r="G87" i="182"/>
  <c r="C86" i="182"/>
  <c r="E86" i="182"/>
  <c r="D86" i="180"/>
  <c r="K90" i="254"/>
  <c r="N91" i="254"/>
  <c r="J86" i="256"/>
  <c r="N89" i="256"/>
  <c r="N90" i="254"/>
  <c r="J89" i="258"/>
  <c r="J89" i="253"/>
  <c r="K90" i="256"/>
  <c r="G87" i="258"/>
  <c r="G91" i="257"/>
  <c r="D90" i="257"/>
  <c r="D8" i="257"/>
  <c r="F89" i="257"/>
  <c r="F90" i="255"/>
  <c r="F87" i="254"/>
  <c r="D90" i="254"/>
  <c r="D89" i="254"/>
  <c r="D86" i="254"/>
  <c r="G91" i="253"/>
  <c r="G87" i="252"/>
  <c r="D86" i="252"/>
  <c r="F88" i="252"/>
  <c r="E87" i="250"/>
  <c r="O8" i="250"/>
  <c r="G90" i="249"/>
  <c r="F88" i="249"/>
  <c r="D90" i="248"/>
  <c r="G87" i="248"/>
  <c r="G90" i="246"/>
  <c r="F90" i="245"/>
  <c r="D89" i="245"/>
  <c r="E91" i="245"/>
  <c r="F89" i="244"/>
  <c r="G90" i="244"/>
  <c r="D87" i="243"/>
  <c r="D90" i="243"/>
  <c r="D91" i="243"/>
  <c r="D86" i="243"/>
  <c r="F86" i="243"/>
  <c r="D88" i="242"/>
  <c r="F87" i="242"/>
  <c r="F87" i="241"/>
  <c r="D87" i="241"/>
  <c r="G88" i="241"/>
  <c r="G90" i="241"/>
  <c r="D88" i="241"/>
  <c r="G91" i="240"/>
  <c r="D90" i="240"/>
  <c r="F87" i="240"/>
  <c r="D8" i="239"/>
  <c r="O8" i="238"/>
  <c r="F89" i="238"/>
  <c r="D91" i="237"/>
  <c r="D8" i="237"/>
  <c r="C86" i="236"/>
  <c r="F90" i="236"/>
  <c r="O8" i="236"/>
  <c r="D86" i="235"/>
  <c r="O8" i="235"/>
  <c r="D8" i="234"/>
  <c r="D86" i="234"/>
  <c r="O8" i="233"/>
  <c r="D89" i="233"/>
  <c r="E90" i="233"/>
  <c r="E88" i="232"/>
  <c r="D89" i="232"/>
  <c r="D86" i="232"/>
  <c r="D8" i="232"/>
  <c r="O8" i="231"/>
  <c r="D86" i="231"/>
  <c r="G89" i="231"/>
  <c r="D90" i="230"/>
  <c r="D86" i="230"/>
  <c r="D91" i="230"/>
  <c r="C89" i="230"/>
  <c r="G90" i="229"/>
  <c r="F91" i="228"/>
  <c r="F88" i="228"/>
  <c r="F89" i="228"/>
  <c r="D87" i="228"/>
  <c r="F90" i="228"/>
  <c r="F90" i="227"/>
  <c r="G86" i="227"/>
  <c r="E89" i="226"/>
  <c r="O8" i="225"/>
  <c r="E87" i="225"/>
  <c r="F90" i="224"/>
  <c r="D87" i="223"/>
  <c r="G90" i="223"/>
  <c r="G91" i="223"/>
  <c r="O8" i="222"/>
  <c r="D90" i="222"/>
  <c r="D86" i="221"/>
  <c r="D91" i="221"/>
  <c r="D8" i="220"/>
  <c r="D89" i="220"/>
  <c r="D87" i="218"/>
  <c r="G91" i="218"/>
  <c r="F86" i="217"/>
  <c r="F91" i="217"/>
  <c r="D91" i="217"/>
  <c r="F88" i="216"/>
  <c r="O8" i="216"/>
  <c r="F91" i="216"/>
  <c r="C89" i="215"/>
  <c r="D8" i="215"/>
  <c r="O8" i="213"/>
  <c r="D86" i="213"/>
  <c r="F90" i="212"/>
  <c r="D88" i="212"/>
  <c r="D91" i="212"/>
  <c r="E89" i="210"/>
  <c r="G86" i="210"/>
  <c r="F90" i="210"/>
  <c r="E86" i="209"/>
  <c r="G86" i="209"/>
  <c r="G91" i="208"/>
  <c r="D91" i="207"/>
  <c r="G87" i="206"/>
  <c r="O8" i="206"/>
  <c r="D87" i="205"/>
  <c r="O8" i="205"/>
  <c r="D88" i="205"/>
  <c r="G87" i="205"/>
  <c r="F91" i="204"/>
  <c r="F87" i="204"/>
  <c r="G90" i="204"/>
  <c r="D89" i="203"/>
  <c r="E91" i="202"/>
  <c r="D88" i="202"/>
  <c r="E90" i="202"/>
  <c r="D8" i="202"/>
  <c r="E86" i="202"/>
  <c r="D87" i="202"/>
  <c r="G88" i="202"/>
  <c r="C86" i="201"/>
  <c r="D91" i="201"/>
  <c r="F87" i="201"/>
  <c r="D8" i="200"/>
  <c r="G90" i="200"/>
  <c r="D87" i="200"/>
  <c r="E86" i="200"/>
  <c r="G87" i="199"/>
  <c r="G91" i="199"/>
  <c r="C89" i="197"/>
  <c r="G88" i="196"/>
  <c r="F90" i="196"/>
  <c r="F86" i="196"/>
  <c r="D89" i="195"/>
  <c r="G88" i="195"/>
  <c r="G87" i="195"/>
  <c r="E87" i="194"/>
  <c r="E88" i="194"/>
  <c r="F89" i="194"/>
  <c r="D8" i="194"/>
  <c r="G88" i="194"/>
  <c r="O8" i="193"/>
  <c r="F86" i="192"/>
  <c r="G90" i="192"/>
  <c r="D90" i="192"/>
  <c r="E89" i="191"/>
  <c r="F86" i="191"/>
  <c r="G87" i="191"/>
  <c r="F86" i="190"/>
  <c r="D87" i="190"/>
  <c r="E88" i="189"/>
  <c r="D89" i="189"/>
  <c r="F90" i="186"/>
  <c r="O8" i="185"/>
  <c r="F91" i="185"/>
  <c r="D87" i="185"/>
  <c r="F86" i="185"/>
  <c r="F91" i="184"/>
  <c r="C89" i="184"/>
  <c r="D89" i="184"/>
  <c r="F89" i="181"/>
  <c r="D91" i="181"/>
  <c r="F91" i="181"/>
  <c r="E90" i="180"/>
  <c r="F91" i="180"/>
  <c r="O86" i="215"/>
  <c r="L87" i="216"/>
  <c r="O86" i="224"/>
  <c r="N86" i="225"/>
  <c r="O86" i="228"/>
  <c r="O86" i="229"/>
  <c r="J88" i="233"/>
  <c r="N86" i="234"/>
  <c r="O86" i="235"/>
  <c r="O86" i="236"/>
  <c r="N86" i="239"/>
  <c r="O86" i="245"/>
  <c r="M87" i="245"/>
  <c r="O86" i="254"/>
  <c r="O89" i="258"/>
  <c r="N89" i="248"/>
  <c r="N89" i="243"/>
  <c r="N89" i="239"/>
  <c r="N89" i="238"/>
  <c r="O89" i="236"/>
  <c r="N89" i="235"/>
  <c r="N89" i="234"/>
  <c r="O89" i="230"/>
  <c r="O89" i="227"/>
  <c r="N89" i="222"/>
  <c r="O89" i="217"/>
  <c r="N89" i="216"/>
  <c r="O89" i="255"/>
  <c r="O89" i="253"/>
  <c r="O89" i="246"/>
  <c r="O89" i="245"/>
  <c r="O89" i="242"/>
  <c r="O89" i="240"/>
  <c r="N89" i="255"/>
  <c r="N89" i="253"/>
  <c r="O89" i="252"/>
  <c r="O89" i="251"/>
  <c r="N89" i="249"/>
  <c r="O89" i="247"/>
  <c r="N89" i="242"/>
  <c r="N89" i="237"/>
  <c r="O89" i="234"/>
  <c r="N89" i="224"/>
  <c r="O89" i="222"/>
  <c r="O89" i="213"/>
  <c r="O89" i="212"/>
  <c r="O89" i="211"/>
  <c r="O89" i="209"/>
  <c r="O89" i="203"/>
  <c r="O89" i="201"/>
  <c r="O89" i="257"/>
  <c r="N89" i="252"/>
  <c r="N89" i="251"/>
  <c r="O89" i="248"/>
  <c r="N89" i="247"/>
  <c r="O89" i="241"/>
  <c r="O89" i="239"/>
  <c r="O89" i="238"/>
  <c r="N89" i="236"/>
  <c r="O89" i="232"/>
  <c r="O89" i="221"/>
  <c r="O89" i="219"/>
  <c r="O89" i="214"/>
  <c r="N89" i="213"/>
  <c r="N89" i="212"/>
  <c r="N89" i="211"/>
  <c r="N89" i="209"/>
  <c r="O89" i="208"/>
  <c r="O89" i="207"/>
  <c r="O89" i="206"/>
  <c r="N89" i="203"/>
  <c r="O89" i="202"/>
  <c r="N89" i="201"/>
  <c r="M90" i="252"/>
  <c r="L90" i="239"/>
  <c r="L90" i="238"/>
  <c r="M90" i="236"/>
  <c r="L90" i="235"/>
  <c r="M90" i="230"/>
  <c r="L90" i="227"/>
  <c r="L90" i="222"/>
  <c r="L90" i="217"/>
  <c r="L90" i="216"/>
  <c r="M90" i="242"/>
  <c r="L90" i="250"/>
  <c r="M90" i="240"/>
  <c r="L90" i="237"/>
  <c r="L90" i="234"/>
  <c r="M90" i="232"/>
  <c r="M90" i="213"/>
  <c r="L90" i="212"/>
  <c r="M90" i="211"/>
  <c r="L90" i="209"/>
  <c r="M90" i="206"/>
  <c r="M90" i="203"/>
  <c r="L90" i="201"/>
  <c r="L90" i="248"/>
  <c r="L90" i="242"/>
  <c r="M90" i="241"/>
  <c r="L90" i="240"/>
  <c r="L90" i="232"/>
  <c r="M90" i="222"/>
  <c r="M90" i="221"/>
  <c r="M90" i="219"/>
  <c r="M90" i="218"/>
  <c r="M90" i="214"/>
  <c r="L90" i="213"/>
  <c r="L90" i="211"/>
  <c r="M90" i="208"/>
  <c r="M90" i="207"/>
  <c r="L90" i="206"/>
  <c r="M90" i="205"/>
  <c r="L90" i="203"/>
  <c r="M90" i="202"/>
  <c r="L91" i="218"/>
  <c r="L91" i="242"/>
  <c r="L91" i="214"/>
  <c r="L91" i="204"/>
  <c r="L91" i="200"/>
  <c r="L91" i="210"/>
  <c r="L87" i="222"/>
  <c r="O86" i="225"/>
  <c r="O86" i="227"/>
  <c r="N86" i="233"/>
  <c r="N86" i="244"/>
  <c r="L87" i="244"/>
  <c r="J88" i="245"/>
  <c r="N86" i="253"/>
  <c r="N86" i="258"/>
  <c r="O90" i="256"/>
  <c r="O90" i="242"/>
  <c r="O90" i="226"/>
  <c r="N90" i="218"/>
  <c r="O90" i="247"/>
  <c r="N90" i="252"/>
  <c r="O90" i="241"/>
  <c r="O90" i="222"/>
  <c r="N90" i="221"/>
  <c r="O90" i="219"/>
  <c r="N90" i="214"/>
  <c r="N90" i="208"/>
  <c r="N90" i="207"/>
  <c r="N90" i="205"/>
  <c r="N90" i="202"/>
  <c r="O90" i="200"/>
  <c r="N90" i="251"/>
  <c r="N90" i="239"/>
  <c r="N90" i="233"/>
  <c r="O90" i="223"/>
  <c r="N90" i="215"/>
  <c r="O90" i="210"/>
  <c r="O90" i="204"/>
  <c r="N90" i="200"/>
  <c r="N91" i="258"/>
  <c r="N91" i="257"/>
  <c r="N91" i="249"/>
  <c r="O91" i="248"/>
  <c r="O91" i="245"/>
  <c r="N91" i="238"/>
  <c r="O91" i="236"/>
  <c r="N91" i="230"/>
  <c r="N91" i="227"/>
  <c r="N91" i="226"/>
  <c r="O91" i="215"/>
  <c r="O91" i="256"/>
  <c r="O91" i="250"/>
  <c r="N91" i="248"/>
  <c r="O91" i="247"/>
  <c r="N91" i="245"/>
  <c r="O91" i="240"/>
  <c r="N91" i="256"/>
  <c r="O91" i="254"/>
  <c r="O91" i="253"/>
  <c r="N91" i="250"/>
  <c r="O91" i="255"/>
  <c r="N91" i="247"/>
  <c r="O91" i="241"/>
  <c r="N91" i="234"/>
  <c r="O91" i="232"/>
  <c r="O91" i="227"/>
  <c r="O91" i="222"/>
  <c r="O91" i="221"/>
  <c r="O91" i="219"/>
  <c r="O91" i="218"/>
  <c r="N91" i="210"/>
  <c r="N91" i="255"/>
  <c r="O91" i="251"/>
  <c r="O91" i="249"/>
  <c r="N91" i="241"/>
  <c r="O91" i="239"/>
  <c r="O91" i="233"/>
  <c r="N91" i="232"/>
  <c r="O91" i="223"/>
  <c r="N91" i="222"/>
  <c r="N91" i="221"/>
  <c r="N91" i="219"/>
  <c r="N91" i="218"/>
  <c r="O91" i="216"/>
  <c r="O86" i="199"/>
  <c r="N86" i="200"/>
  <c r="J88" i="201"/>
  <c r="N86" i="203"/>
  <c r="J88" i="203"/>
  <c r="N86" i="209"/>
  <c r="O86" i="212"/>
  <c r="J88" i="212"/>
  <c r="N86" i="218"/>
  <c r="J88" i="218"/>
  <c r="N86" i="220"/>
  <c r="J88" i="220"/>
  <c r="N86" i="221"/>
  <c r="L87" i="226"/>
  <c r="L87" i="230"/>
  <c r="O86" i="233"/>
  <c r="O86" i="244"/>
  <c r="J87" i="258"/>
  <c r="J87" i="254"/>
  <c r="J87" i="251"/>
  <c r="J87" i="250"/>
  <c r="J87" i="249"/>
  <c r="J87" i="243"/>
  <c r="J87" i="241"/>
  <c r="J87" i="240"/>
  <c r="J87" i="239"/>
  <c r="J87" i="237"/>
  <c r="J87" i="224"/>
  <c r="J87" i="220"/>
  <c r="J87" i="247"/>
  <c r="J87" i="255"/>
  <c r="J87" i="248"/>
  <c r="J87" i="236"/>
  <c r="J87" i="230"/>
  <c r="J87" i="229"/>
  <c r="J87" i="227"/>
  <c r="J87" i="226"/>
  <c r="J87" i="217"/>
  <c r="J87" i="216"/>
  <c r="J87" i="215"/>
  <c r="J87" i="214"/>
  <c r="J87" i="209"/>
  <c r="J87" i="201"/>
  <c r="J87" i="246"/>
  <c r="J87" i="208"/>
  <c r="J87" i="205"/>
  <c r="O86" i="256"/>
  <c r="O86" i="255"/>
  <c r="N86" i="250"/>
  <c r="N86" i="249"/>
  <c r="O86" i="240"/>
  <c r="O86" i="239"/>
  <c r="O86" i="237"/>
  <c r="N86" i="236"/>
  <c r="N86" i="224"/>
  <c r="N86" i="223"/>
  <c r="O86" i="222"/>
  <c r="O86" i="219"/>
  <c r="N86" i="256"/>
  <c r="N86" i="255"/>
  <c r="O86" i="246"/>
  <c r="N86" i="240"/>
  <c r="O86" i="257"/>
  <c r="O86" i="253"/>
  <c r="N86" i="257"/>
  <c r="O86" i="251"/>
  <c r="N86" i="246"/>
  <c r="N86" i="243"/>
  <c r="O86" i="232"/>
  <c r="N86" i="230"/>
  <c r="N86" i="227"/>
  <c r="N86" i="222"/>
  <c r="O86" i="217"/>
  <c r="O86" i="216"/>
  <c r="N86" i="214"/>
  <c r="O86" i="211"/>
  <c r="N86" i="201"/>
  <c r="O86" i="252"/>
  <c r="N86" i="251"/>
  <c r="O86" i="248"/>
  <c r="O86" i="242"/>
  <c r="O86" i="241"/>
  <c r="O86" i="234"/>
  <c r="N86" i="232"/>
  <c r="O86" i="231"/>
  <c r="N86" i="217"/>
  <c r="N86" i="216"/>
  <c r="N86" i="211"/>
  <c r="O86" i="208"/>
  <c r="O86" i="205"/>
  <c r="M87" i="247"/>
  <c r="L87" i="236"/>
  <c r="M87" i="255"/>
  <c r="M87" i="253"/>
  <c r="L87" i="240"/>
  <c r="L87" i="208"/>
  <c r="M87" i="257"/>
  <c r="L87" i="242"/>
  <c r="L87" i="232"/>
  <c r="J88" i="257"/>
  <c r="J88" i="243"/>
  <c r="J88" i="237"/>
  <c r="J88" i="223"/>
  <c r="J88" i="219"/>
  <c r="J88" i="242"/>
  <c r="J88" i="225"/>
  <c r="J88" i="210"/>
  <c r="J88" i="205"/>
  <c r="J88" i="204"/>
  <c r="M87" i="196"/>
  <c r="M87" i="202"/>
  <c r="M87" i="208"/>
  <c r="M87" i="214"/>
  <c r="M87" i="220"/>
  <c r="M87" i="226"/>
  <c r="M87" i="232"/>
  <c r="M87" i="238"/>
  <c r="M87" i="244"/>
  <c r="L87" i="249"/>
  <c r="L87" i="255"/>
  <c r="O86" i="180"/>
  <c r="J88" i="181"/>
  <c r="O86" i="185"/>
  <c r="N86" i="187"/>
  <c r="M87" i="187"/>
  <c r="N86" i="188"/>
  <c r="N86" i="189"/>
  <c r="M87" i="189"/>
  <c r="J88" i="189"/>
  <c r="O86" i="192"/>
  <c r="O86" i="193"/>
  <c r="L87" i="193"/>
  <c r="O86" i="195"/>
  <c r="O86" i="196"/>
  <c r="J88" i="197"/>
  <c r="J88" i="200"/>
  <c r="N86" i="205"/>
  <c r="O86" i="206"/>
  <c r="O86" i="213"/>
  <c r="O86" i="214"/>
  <c r="J88" i="214"/>
  <c r="M87" i="215"/>
  <c r="O86" i="223"/>
  <c r="O86" i="226"/>
  <c r="J88" i="229"/>
  <c r="N86" i="237"/>
  <c r="O86" i="238"/>
  <c r="L87" i="238"/>
  <c r="N89" i="240"/>
  <c r="N91" i="246"/>
  <c r="N86" i="247"/>
  <c r="O86" i="249"/>
  <c r="O86" i="250"/>
  <c r="J88" i="250"/>
  <c r="N86" i="252"/>
  <c r="N89" i="257"/>
  <c r="L87" i="217"/>
  <c r="M87" i="197"/>
  <c r="M87" i="203"/>
  <c r="M87" i="209"/>
  <c r="L87" i="215"/>
  <c r="M87" i="221"/>
  <c r="M87" i="227"/>
  <c r="M87" i="233"/>
  <c r="M87" i="239"/>
  <c r="L87" i="258"/>
  <c r="L87" i="250"/>
  <c r="L87" i="256"/>
  <c r="N86" i="184"/>
  <c r="L87" i="184"/>
  <c r="J88" i="184"/>
  <c r="N86" i="186"/>
  <c r="M87" i="186"/>
  <c r="O86" i="187"/>
  <c r="J88" i="187"/>
  <c r="O86" i="188"/>
  <c r="M87" i="188"/>
  <c r="O86" i="189"/>
  <c r="J88" i="191"/>
  <c r="M87" i="192"/>
  <c r="J88" i="193"/>
  <c r="L87" i="196"/>
  <c r="N86" i="197"/>
  <c r="N86" i="198"/>
  <c r="L87" i="198"/>
  <c r="J88" i="198"/>
  <c r="N86" i="202"/>
  <c r="N86" i="208"/>
  <c r="N86" i="215"/>
  <c r="L87" i="218"/>
  <c r="L87" i="224"/>
  <c r="N86" i="228"/>
  <c r="N86" i="229"/>
  <c r="N89" i="230"/>
  <c r="N86" i="231"/>
  <c r="N86" i="235"/>
  <c r="O86" i="243"/>
  <c r="N86" i="245"/>
  <c r="J87" i="245"/>
  <c r="M90" i="246"/>
  <c r="O91" i="246"/>
  <c r="O86" i="247"/>
  <c r="N91" i="251"/>
  <c r="N86" i="254"/>
  <c r="N89" i="254"/>
  <c r="M90" i="254"/>
  <c r="M91" i="254"/>
  <c r="J89" i="224"/>
  <c r="J86" i="226"/>
  <c r="J89" i="231"/>
  <c r="J83" i="234"/>
  <c r="J86" i="235"/>
  <c r="J89" i="237"/>
  <c r="J83" i="240"/>
  <c r="J86" i="244"/>
  <c r="J86" i="245"/>
  <c r="O87" i="246"/>
  <c r="O87" i="248"/>
  <c r="J89" i="249"/>
  <c r="J89" i="250"/>
  <c r="J86" i="252"/>
  <c r="O87" i="253"/>
  <c r="N87" i="255"/>
  <c r="D91" i="258"/>
  <c r="D8" i="258"/>
  <c r="D87" i="258"/>
  <c r="F86" i="258"/>
  <c r="G91" i="258"/>
  <c r="D88" i="258"/>
  <c r="D87" i="257"/>
  <c r="E88" i="257"/>
  <c r="E86" i="257"/>
  <c r="D91" i="255"/>
  <c r="F91" i="254"/>
  <c r="F90" i="252"/>
  <c r="E91" i="251"/>
  <c r="D91" i="250"/>
  <c r="D89" i="250"/>
  <c r="F87" i="250"/>
  <c r="F89" i="250"/>
  <c r="F91" i="250"/>
  <c r="D89" i="249"/>
  <c r="O8" i="249"/>
  <c r="D91" i="249"/>
  <c r="G91" i="248"/>
  <c r="G90" i="248"/>
  <c r="D88" i="248"/>
  <c r="D91" i="248"/>
  <c r="D86" i="248"/>
  <c r="F91" i="247"/>
  <c r="O8" i="247"/>
  <c r="F90" i="247"/>
  <c r="E86" i="247"/>
  <c r="D8" i="247"/>
  <c r="D88" i="246"/>
  <c r="O8" i="245"/>
  <c r="E90" i="244"/>
  <c r="G88" i="243"/>
  <c r="D90" i="242"/>
  <c r="F88" i="242"/>
  <c r="F90" i="242"/>
  <c r="G86" i="242"/>
  <c r="F89" i="242"/>
  <c r="E88" i="240"/>
  <c r="F86" i="240"/>
  <c r="F88" i="240"/>
  <c r="D88" i="238"/>
  <c r="F86" i="238"/>
  <c r="F90" i="237"/>
  <c r="O8" i="234"/>
  <c r="G90" i="234"/>
  <c r="C89" i="232"/>
  <c r="D91" i="232"/>
  <c r="D90" i="232"/>
  <c r="F86" i="232"/>
  <c r="F88" i="231"/>
  <c r="F87" i="231"/>
  <c r="F91" i="231"/>
  <c r="D87" i="231"/>
  <c r="E91" i="231"/>
  <c r="D88" i="231"/>
  <c r="F91" i="230"/>
  <c r="D87" i="230"/>
  <c r="D90" i="229"/>
  <c r="D88" i="229"/>
  <c r="D8" i="229"/>
  <c r="D88" i="228"/>
  <c r="G86" i="228"/>
  <c r="E87" i="226"/>
  <c r="G88" i="226"/>
  <c r="E86" i="225"/>
  <c r="G86" i="225"/>
  <c r="C86" i="223"/>
  <c r="F86" i="222"/>
  <c r="G87" i="221"/>
  <c r="D89" i="221"/>
  <c r="C86" i="221"/>
  <c r="G86" i="220"/>
  <c r="F90" i="220"/>
  <c r="C89" i="220"/>
  <c r="F86" i="219"/>
  <c r="D8" i="218"/>
  <c r="D90" i="217"/>
  <c r="F89" i="217"/>
  <c r="D88" i="216"/>
  <c r="C86" i="216"/>
  <c r="F91" i="214"/>
  <c r="F90" i="214"/>
  <c r="E86" i="214"/>
  <c r="C86" i="214"/>
  <c r="D91" i="214"/>
  <c r="D8" i="213"/>
  <c r="D90" i="213"/>
  <c r="D91" i="213"/>
  <c r="F90" i="213"/>
  <c r="E87" i="213"/>
  <c r="O8" i="212"/>
  <c r="G89" i="211"/>
  <c r="D89" i="211"/>
  <c r="F87" i="211"/>
  <c r="E91" i="211"/>
  <c r="D87" i="210"/>
  <c r="F88" i="210"/>
  <c r="F91" i="209"/>
  <c r="E91" i="209"/>
  <c r="F90" i="209"/>
  <c r="D89" i="209"/>
  <c r="E87" i="209"/>
  <c r="D87" i="208"/>
  <c r="D8" i="208"/>
  <c r="F86" i="208"/>
  <c r="G87" i="207"/>
  <c r="D8" i="207"/>
  <c r="D8" i="206"/>
  <c r="F90" i="206"/>
  <c r="E89" i="206"/>
  <c r="G88" i="206"/>
  <c r="F91" i="206"/>
  <c r="F86" i="205"/>
  <c r="D8" i="204"/>
  <c r="F88" i="204"/>
  <c r="O8" i="204"/>
  <c r="F88" i="203"/>
  <c r="F90" i="203"/>
  <c r="G87" i="202"/>
  <c r="F90" i="202"/>
  <c r="D86" i="201"/>
  <c r="F88" i="201"/>
  <c r="G90" i="201"/>
  <c r="O8" i="201"/>
  <c r="D91" i="200"/>
  <c r="G88" i="200"/>
  <c r="C89" i="200"/>
  <c r="O8" i="199"/>
  <c r="E88" i="198"/>
  <c r="E91" i="198"/>
  <c r="C86" i="198"/>
  <c r="F91" i="198"/>
  <c r="D90" i="198"/>
  <c r="G87" i="198"/>
  <c r="G90" i="197"/>
  <c r="E86" i="197"/>
  <c r="O8" i="196"/>
  <c r="E91" i="196"/>
  <c r="F89" i="195"/>
  <c r="D8" i="195"/>
  <c r="F91" i="195"/>
  <c r="D88" i="195"/>
  <c r="D86" i="193"/>
  <c r="G89" i="193"/>
  <c r="G89" i="192"/>
  <c r="C86" i="191"/>
  <c r="D8" i="190"/>
  <c r="O8" i="190"/>
  <c r="E90" i="190"/>
  <c r="F91" i="190"/>
  <c r="F87" i="190"/>
  <c r="E87" i="189"/>
  <c r="G89" i="189"/>
  <c r="F89" i="188"/>
  <c r="D88" i="188"/>
  <c r="D90" i="188"/>
  <c r="D89" i="187"/>
  <c r="D90" i="187"/>
  <c r="D86" i="187"/>
  <c r="D8" i="184"/>
  <c r="G87" i="184"/>
  <c r="O8" i="183"/>
  <c r="D91" i="183"/>
  <c r="F88" i="183"/>
  <c r="D86" i="183"/>
  <c r="G88" i="182"/>
  <c r="G86" i="182"/>
  <c r="D89" i="182"/>
  <c r="E88" i="181"/>
  <c r="C89" i="181"/>
  <c r="D8" i="181"/>
  <c r="E89" i="181"/>
  <c r="G90" i="181"/>
  <c r="F89" i="180"/>
  <c r="G88" i="180"/>
  <c r="G90" i="180"/>
  <c r="N88" i="251"/>
  <c r="L90" i="253"/>
  <c r="L90" i="255"/>
  <c r="K91" i="255"/>
  <c r="M86" i="256"/>
  <c r="L90" i="257"/>
  <c r="L90" i="258"/>
  <c r="K91" i="258"/>
  <c r="M90" i="251"/>
  <c r="K91" i="254"/>
  <c r="J86" i="255"/>
  <c r="J87" i="256"/>
  <c r="M90" i="256"/>
  <c r="J86" i="258"/>
  <c r="K91" i="252"/>
  <c r="K91" i="248"/>
  <c r="M90" i="249"/>
  <c r="K91" i="251"/>
  <c r="F87" i="257"/>
  <c r="E91" i="257"/>
  <c r="F90" i="257"/>
  <c r="G88" i="256"/>
  <c r="D90" i="256"/>
  <c r="F89" i="256"/>
  <c r="E87" i="255"/>
  <c r="F91" i="255"/>
  <c r="D90" i="255"/>
  <c r="C86" i="255"/>
  <c r="F89" i="255"/>
  <c r="O8" i="255"/>
  <c r="F87" i="255"/>
  <c r="F86" i="254"/>
  <c r="F90" i="254"/>
  <c r="O8" i="253"/>
  <c r="G87" i="253"/>
  <c r="E88" i="252"/>
  <c r="F87" i="251"/>
  <c r="E86" i="251"/>
  <c r="D90" i="251"/>
  <c r="G91" i="251"/>
  <c r="F86" i="250"/>
  <c r="D88" i="250"/>
  <c r="D86" i="249"/>
  <c r="F87" i="249"/>
  <c r="E90" i="249"/>
  <c r="D89" i="248"/>
  <c r="F86" i="248"/>
  <c r="E89" i="247"/>
  <c r="D91" i="247"/>
  <c r="D91" i="246"/>
  <c r="F88" i="245"/>
  <c r="D87" i="245"/>
  <c r="D8" i="245"/>
  <c r="F87" i="244"/>
  <c r="G91" i="244"/>
  <c r="D86" i="240"/>
  <c r="D91" i="240"/>
  <c r="D87" i="240"/>
  <c r="D89" i="240"/>
  <c r="D86" i="239"/>
  <c r="F91" i="239"/>
  <c r="D90" i="239"/>
  <c r="E89" i="238"/>
  <c r="D8" i="238"/>
  <c r="D90" i="238"/>
  <c r="F86" i="237"/>
  <c r="D89" i="236"/>
  <c r="D88" i="236"/>
  <c r="E91" i="236"/>
  <c r="D87" i="235"/>
  <c r="D91" i="235"/>
  <c r="G86" i="234"/>
  <c r="F91" i="233"/>
  <c r="D86" i="233"/>
  <c r="D89" i="231"/>
  <c r="D8" i="230"/>
  <c r="D88" i="230"/>
  <c r="F90" i="230"/>
  <c r="F89" i="229"/>
  <c r="D87" i="229"/>
  <c r="E91" i="229"/>
  <c r="F87" i="228"/>
  <c r="O8" i="228"/>
  <c r="D86" i="227"/>
  <c r="E90" i="227"/>
  <c r="G87" i="226"/>
  <c r="D90" i="226"/>
  <c r="G91" i="226"/>
  <c r="E89" i="225"/>
  <c r="E91" i="225"/>
  <c r="D8" i="224"/>
  <c r="D90" i="223"/>
  <c r="E91" i="223"/>
  <c r="F87" i="223"/>
  <c r="E88" i="221"/>
  <c r="F87" i="220"/>
  <c r="D90" i="220"/>
  <c r="F91" i="220"/>
  <c r="D90" i="219"/>
  <c r="G87" i="219"/>
  <c r="F91" i="219"/>
  <c r="F90" i="218"/>
  <c r="D8" i="217"/>
  <c r="E89" i="217"/>
  <c r="F88" i="217"/>
  <c r="D91" i="216"/>
  <c r="F86" i="216"/>
  <c r="G89" i="216"/>
  <c r="D88" i="214"/>
  <c r="O8" i="214"/>
  <c r="G86" i="212"/>
  <c r="F89" i="212"/>
  <c r="D86" i="211"/>
  <c r="C86" i="211"/>
  <c r="O8" i="210"/>
  <c r="D8" i="210"/>
  <c r="F87" i="209"/>
  <c r="D86" i="208"/>
  <c r="F90" i="208"/>
  <c r="E90" i="207"/>
  <c r="D88" i="206"/>
  <c r="G89" i="206"/>
  <c r="E91" i="206"/>
  <c r="D86" i="205"/>
  <c r="G90" i="205"/>
  <c r="G88" i="205"/>
  <c r="F86" i="204"/>
  <c r="F87" i="203"/>
  <c r="G91" i="203"/>
  <c r="E89" i="202"/>
  <c r="F89" i="201"/>
  <c r="D88" i="201"/>
  <c r="F86" i="201"/>
  <c r="D90" i="200"/>
  <c r="D90" i="199"/>
  <c r="D91" i="199"/>
  <c r="D88" i="199"/>
  <c r="O8" i="198"/>
  <c r="E87" i="198"/>
  <c r="G88" i="198"/>
  <c r="D88" i="197"/>
  <c r="F86" i="197"/>
  <c r="E91" i="197"/>
  <c r="F89" i="197"/>
  <c r="F91" i="196"/>
  <c r="G87" i="196"/>
  <c r="G89" i="196"/>
  <c r="F90" i="195"/>
  <c r="D87" i="195"/>
  <c r="D86" i="194"/>
  <c r="D89" i="194"/>
  <c r="D91" i="193"/>
  <c r="E89" i="193"/>
  <c r="D8" i="193"/>
  <c r="E90" i="193"/>
  <c r="F87" i="193"/>
  <c r="E89" i="192"/>
  <c r="D86" i="192"/>
  <c r="G90" i="191"/>
  <c r="E87" i="191"/>
  <c r="G91" i="191"/>
  <c r="F89" i="190"/>
  <c r="D88" i="190"/>
  <c r="F87" i="189"/>
  <c r="F91" i="188"/>
  <c r="D86" i="188"/>
  <c r="F90" i="187"/>
  <c r="D87" i="186"/>
  <c r="C89" i="186"/>
  <c r="F86" i="186"/>
  <c r="D88" i="185"/>
  <c r="F89" i="185"/>
  <c r="E86" i="184"/>
  <c r="D90" i="184"/>
  <c r="E91" i="184"/>
  <c r="F91" i="183"/>
  <c r="F86" i="183"/>
  <c r="G89" i="183"/>
  <c r="D87" i="181"/>
  <c r="F88" i="181"/>
  <c r="G87" i="180"/>
  <c r="E89" i="180"/>
</calcChain>
</file>

<file path=xl/sharedStrings.xml><?xml version="1.0" encoding="utf-8"?>
<sst xmlns="http://schemas.openxmlformats.org/spreadsheetml/2006/main" count="15874" uniqueCount="292">
  <si>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</si>
  <si>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</si>
  <si>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</si>
  <si>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</si>
  <si>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</si>
  <si>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</si>
  <si>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</si>
  <si>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</si>
  <si>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</si>
  <si>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</si>
  <si>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</si>
  <si>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</si>
  <si>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</si>
  <si>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</si>
  <si>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</si>
  <si>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</si>
  <si>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</si>
  <si>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</si>
  <si>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</si>
  <si>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</si>
  <si>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</si>
  <si>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</si>
  <si>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</si>
  <si>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</si>
  <si>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</si>
  <si>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</si>
  <si>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</si>
  <si>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</si>
  <si>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</si>
  <si>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</si>
  <si>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</si>
  <si>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</si>
  <si>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</si>
  <si>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</si>
  <si>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</si>
  <si>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</si>
  <si>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</si>
  <si>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</si>
  <si>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</si>
  <si>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</si>
  <si>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</si>
  <si>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</si>
  <si>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</si>
  <si>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</si>
  <si>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</si>
  <si>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</si>
  <si>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</si>
  <si>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</si>
  <si>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</si>
  <si>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</si>
  <si>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</si>
  <si>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</si>
  <si>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</si>
  <si>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</si>
  <si>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</si>
  <si>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</si>
  <si>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</si>
  <si>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</si>
  <si>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</si>
  <si>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</si>
  <si>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</si>
  <si>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</si>
  <si>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</si>
  <si>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</si>
  <si>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</si>
  <si>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</si>
  <si>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</si>
  <si>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</si>
  <si>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</si>
  <si>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</si>
  <si>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</si>
  <si>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</si>
  <si>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</si>
  <si>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</si>
  <si>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</si>
  <si>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</si>
  <si>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</si>
  <si>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</si>
  <si>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</si>
  <si>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</si>
  <si>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</si>
  <si>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</si>
  <si>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</si>
  <si>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</si>
  <si>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</si>
  <si>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</si>
  <si>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</si>
  <si>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</si>
  <si>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</si>
  <si>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</si>
  <si>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</si>
  <si>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</si>
  <si>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</si>
  <si>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</si>
  <si>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</si>
  <si>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</si>
  <si>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</si>
  <si>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</si>
  <si>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</si>
  <si>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</si>
  <si>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</si>
  <si>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</si>
  <si>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</si>
  <si>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</si>
  <si>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Bayside</t>
  </si>
  <si>
    <t>Alpine</t>
  </si>
  <si>
    <t>Ararat</t>
  </si>
  <si>
    <t>Ballarat</t>
  </si>
  <si>
    <t>Banyule</t>
  </si>
  <si>
    <t>Bass Coast</t>
  </si>
  <si>
    <t>Baw Baw</t>
  </si>
  <si>
    <t>Benalla</t>
  </si>
  <si>
    <t>Boroondara</t>
  </si>
  <si>
    <t>Brimbank</t>
  </si>
  <si>
    <t>8.10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</si>
  <si>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</si>
  <si>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</si>
  <si>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</si>
  <si>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</si>
  <si>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</si>
  <si>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</si>
  <si>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</si>
  <si>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</si>
  <si>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</si>
  <si>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</si>
  <si>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8.20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</si>
  <si>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</si>
  <si>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</si>
  <si>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</si>
  <si>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</si>
  <si>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</si>
  <si>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</si>
  <si>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</si>
  <si>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</si>
  <si>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</si>
  <si>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</si>
  <si>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8.30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</si>
  <si>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</si>
  <si>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</si>
  <si>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</si>
  <si>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</si>
  <si>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</si>
  <si>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</si>
  <si>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</si>
  <si>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</si>
  <si>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</si>
  <si>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</si>
  <si>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8.40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</si>
  <si>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</si>
  <si>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</si>
  <si>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</si>
  <si>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</si>
  <si>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</si>
  <si>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</si>
  <si>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</si>
  <si>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</si>
  <si>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</si>
  <si>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</si>
  <si>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8.50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</si>
  <si>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</si>
  <si>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</si>
  <si>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</si>
  <si>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</si>
  <si>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</si>
  <si>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</si>
  <si>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</si>
  <si>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</si>
  <si>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</si>
  <si>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8.60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</si>
  <si>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</si>
  <si>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</si>
  <si>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</si>
  <si>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</si>
  <si>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</si>
  <si>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</si>
  <si>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</si>
  <si>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</si>
  <si>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</si>
  <si>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8.70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</si>
  <si>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</si>
  <si>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</si>
  <si>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</si>
  <si>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</si>
  <si>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</si>
  <si>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</si>
  <si>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</si>
  <si>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</si>
  <si>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</si>
  <si>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</si>
  <si>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</si>
  <si>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</si>
  <si>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</si>
  <si>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</si>
  <si>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</si>
  <si>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</si>
  <si>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</si>
  <si>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Queenscliffe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</si>
  <si>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</si>
  <si>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</si>
  <si>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</si>
  <si>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</si>
  <si>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</si>
  <si>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</si>
  <si>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</si>
  <si>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</si>
  <si>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</si>
  <si>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</si>
  <si>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</si>
  <si>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</si>
  <si>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</si>
  <si>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8.11</t>
  </si>
  <si>
    <t>8.12</t>
  </si>
  <si>
    <t>8.13</t>
  </si>
  <si>
    <t>8.14</t>
  </si>
  <si>
    <t>8.15</t>
  </si>
  <si>
    <t>8.16</t>
  </si>
  <si>
    <t>8.17</t>
  </si>
  <si>
    <t>8.18</t>
  </si>
  <si>
    <t>8.19</t>
  </si>
  <si>
    <t>8.21</t>
  </si>
  <si>
    <t>8.22</t>
  </si>
  <si>
    <t>8.23</t>
  </si>
  <si>
    <t>8.24</t>
  </si>
  <si>
    <t>8.25</t>
  </si>
  <si>
    <t>8.26</t>
  </si>
  <si>
    <t>8.27</t>
  </si>
  <si>
    <t>8.28</t>
  </si>
  <si>
    <t>8.29</t>
  </si>
  <si>
    <t>8.31</t>
  </si>
  <si>
    <t>8.32</t>
  </si>
  <si>
    <t>8.33</t>
  </si>
  <si>
    <t>8.34</t>
  </si>
  <si>
    <t>8.35</t>
  </si>
  <si>
    <t>8.36</t>
  </si>
  <si>
    <t>8.37</t>
  </si>
  <si>
    <t>8.38</t>
  </si>
  <si>
    <t>8.39</t>
  </si>
  <si>
    <t>8.41</t>
  </si>
  <si>
    <t>8.42</t>
  </si>
  <si>
    <t>8.43</t>
  </si>
  <si>
    <t>8.44</t>
  </si>
  <si>
    <t>8.45</t>
  </si>
  <si>
    <t>8.46</t>
  </si>
  <si>
    <t>8.47</t>
  </si>
  <si>
    <t>8.48</t>
  </si>
  <si>
    <t>8.49</t>
  </si>
  <si>
    <t>8.51</t>
  </si>
  <si>
    <t>8.52</t>
  </si>
  <si>
    <t>8.53</t>
  </si>
  <si>
    <t>8.54</t>
  </si>
  <si>
    <t>8.55</t>
  </si>
  <si>
    <t>8.56</t>
  </si>
  <si>
    <t>8.57</t>
  </si>
  <si>
    <t>8.58</t>
  </si>
  <si>
    <t>8.59</t>
  </si>
  <si>
    <t>8.61</t>
  </si>
  <si>
    <t>8.62</t>
  </si>
  <si>
    <t>8.63</t>
  </si>
  <si>
    <t>8.64</t>
  </si>
  <si>
    <t>8.65</t>
  </si>
  <si>
    <t>8.66</t>
  </si>
  <si>
    <t>8.67</t>
  </si>
  <si>
    <t>8.68</t>
  </si>
  <si>
    <t>8.69</t>
  </si>
  <si>
    <t>8.71</t>
  </si>
  <si>
    <t>8.72</t>
  </si>
  <si>
    <t>8.73</t>
  </si>
  <si>
    <t>8.74</t>
  </si>
  <si>
    <t>8.75</t>
  </si>
  <si>
    <t>8.76</t>
  </si>
  <si>
    <t>8.77</t>
  </si>
  <si>
    <t>8.78</t>
  </si>
  <si>
    <t>8.79</t>
  </si>
  <si>
    <t>Victoria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</si>
  <si>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</si>
  <si>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</si>
  <si>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</si>
  <si>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</si>
  <si>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</si>
  <si>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</si>
  <si>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</si>
  <si>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</si>
  <si>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</si>
  <si>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</si>
  <si>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Duration adjusted median employee income per job in</t>
  </si>
  <si>
    <t>2021-22</t>
  </si>
  <si>
    <t>For further information about these and related statistics visit abs.gov.au/about/contact-us.</t>
  </si>
  <si>
    <t>Released at 11.30am (Canberra time) 14 November 2025</t>
  </si>
  <si>
    <t>2022-23</t>
  </si>
  <si>
    <t>Merri-bek</t>
  </si>
  <si>
    <t xml:space="preserve">* Data in this release is coded to the 2023 Local Government Area boundaries, the Australian Statistical Geography Standard (ASGS) Edition 3. </t>
  </si>
  <si>
    <t>© Commonwealth of Australia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</si>
</sst>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46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18" fillId="0" borderId="0" xfId="0" applyFont="1"/>
    <xf numFmtId="0" fontId="32" fillId="0" borderId="0" xfId="0" applyFont="1" applyAlignment="1">
      <alignment vertical="center"/>
    </xf>
    <xf numFmtId="0" fontId="32" fillId="0" borderId="0" xfId="0" applyFont="1" applyAlignment="1">
      <alignment horizontal="left" vertical="center" indent="1"/>
    </xf>
    <xf numFmtId="0" fontId="16" fillId="0" borderId="0" xfId="3" applyFont="1" applyAlignment="1">
      <alignment vertical="center" wrapText="1"/>
    </xf>
    <xf numFmtId="0" fontId="10" fillId="0" borderId="0" xfId="5" applyAlignment="1" applyProtection="1">
      <alignment vertical="center"/>
    </xf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7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8.1'!$U$4:$Y$4</c:f>
              <c:numCache>
                <c:formatCode>#,##0</c:formatCode>
                <c:ptCount val="5"/>
                <c:pt idx="1">
                  <c:v>11181</c:v>
                </c:pt>
                <c:pt idx="2">
                  <c:v>11238</c:v>
                </c:pt>
                <c:pt idx="3">
                  <c:v>11858</c:v>
                </c:pt>
                <c:pt idx="4">
                  <c:v>12589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BE-48BB-B740-E63D1C587377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8.1'!$U$7:$Y$7</c:f>
              <c:numCache>
                <c:formatCode>#,##0</c:formatCode>
                <c:ptCount val="5"/>
                <c:pt idx="1">
                  <c:v>7215</c:v>
                </c:pt>
                <c:pt idx="2">
                  <c:v>7551</c:v>
                </c:pt>
                <c:pt idx="3">
                  <c:v>7733</c:v>
                </c:pt>
                <c:pt idx="4">
                  <c:v>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BE-48BB-B740-E63D1C587377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8.1'!$U$11:$Y$11</c:f>
              <c:numCache>
                <c:formatCode>#,##0</c:formatCode>
                <c:ptCount val="5"/>
                <c:pt idx="1">
                  <c:v>9373</c:v>
                </c:pt>
                <c:pt idx="2">
                  <c:v>9341</c:v>
                </c:pt>
                <c:pt idx="3">
                  <c:v>9879</c:v>
                </c:pt>
                <c:pt idx="4">
                  <c:v>10612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E-48BB-B740-E63D1C587377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8.1'!$U$12:$Y$12</c:f>
              <c:numCache>
                <c:formatCode>#,##0</c:formatCode>
                <c:ptCount val="5"/>
                <c:pt idx="1">
                  <c:v>1807</c:v>
                </c:pt>
                <c:pt idx="2">
                  <c:v>1905</c:v>
                </c:pt>
                <c:pt idx="3">
                  <c:v>1979</c:v>
                </c:pt>
                <c:pt idx="4">
                  <c:v>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E-48BB-B740-E63D1C587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8.1'!$V$8:$Z$8</c:f>
              <c:numCache>
                <c:formatCode>#,##0</c:formatCode>
                <c:ptCount val="5"/>
                <c:pt idx="0">
                  <c:v>28722.5</c:v>
                </c:pt>
                <c:pt idx="1">
                  <c:v>30309.08</c:v>
                </c:pt>
                <c:pt idx="2">
                  <c:v>33701</c:v>
                </c:pt>
                <c:pt idx="3">
                  <c:v>33527.5</c:v>
                </c:pt>
                <c:pt idx="4">
                  <c:v>34996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E-4717-81A0-E083D89104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E-4717-81A0-E083D8910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8.10'!$V$8:$Z$8</c:f>
              <c:numCache>
                <c:formatCode>#,##0</c:formatCode>
                <c:ptCount val="5"/>
                <c:pt idx="0">
                  <c:v>41273.040000000001</c:v>
                </c:pt>
                <c:pt idx="1">
                  <c:v>41309.120000000003</c:v>
                </c:pt>
                <c:pt idx="2">
                  <c:v>43093.2</c:v>
                </c:pt>
                <c:pt idx="3">
                  <c:v>42335</c:v>
                </c:pt>
                <c:pt idx="4">
                  <c:v>46021.14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F-4326-B223-DB0D75BE7B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F-4326-B223-DB0D75BE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8.11'!$U$4:$Y$4</c:f>
              <c:numCache>
                <c:formatCode>#,##0</c:formatCode>
                <c:ptCount val="5"/>
                <c:pt idx="1">
                  <c:v>4600</c:v>
                </c:pt>
                <c:pt idx="2">
                  <c:v>5033</c:v>
                </c:pt>
                <c:pt idx="3">
                  <c:v>5178</c:v>
                </c:pt>
                <c:pt idx="4">
                  <c:v>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0-4344-A2B2-0B5C680F5611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8.11'!$U$7:$Y$7</c:f>
              <c:numCache>
                <c:formatCode>#,##0</c:formatCode>
                <c:ptCount val="5"/>
                <c:pt idx="1">
                  <c:v>3138</c:v>
                </c:pt>
                <c:pt idx="2">
                  <c:v>3418</c:v>
                </c:pt>
                <c:pt idx="3">
                  <c:v>3481</c:v>
                </c:pt>
                <c:pt idx="4">
                  <c:v>3566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20-4344-A2B2-0B5C680F5611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8.11'!$U$11:$Y$11</c:f>
              <c:numCache>
                <c:formatCode>#,##0</c:formatCode>
                <c:ptCount val="5"/>
                <c:pt idx="1">
                  <c:v>3512</c:v>
                </c:pt>
                <c:pt idx="2">
                  <c:v>3819</c:v>
                </c:pt>
                <c:pt idx="3">
                  <c:v>3957</c:v>
                </c:pt>
                <c:pt idx="4">
                  <c:v>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20-4344-A2B2-0B5C680F5611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8.11'!$U$12:$Y$12</c:f>
              <c:numCache>
                <c:formatCode>#,##0</c:formatCode>
                <c:ptCount val="5"/>
                <c:pt idx="1">
                  <c:v>1091</c:v>
                </c:pt>
                <c:pt idx="2">
                  <c:v>1213</c:v>
                </c:pt>
                <c:pt idx="3">
                  <c:v>1221</c:v>
                </c:pt>
                <c:pt idx="4">
                  <c:v>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20-4344-A2B2-0B5C680F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0.17981186685962372</c:v>
                </c:pt>
                <c:pt idx="1">
                  <c:v>9.0448625180897246E-4</c:v>
                </c:pt>
                <c:pt idx="2">
                  <c:v>4.9746743849493485E-2</c:v>
                </c:pt>
                <c:pt idx="3">
                  <c:v>4.3415340086830683E-3</c:v>
                </c:pt>
                <c:pt idx="4">
                  <c:v>4.6852387843704775E-2</c:v>
                </c:pt>
                <c:pt idx="5">
                  <c:v>4.3234442836468885E-2</c:v>
                </c:pt>
                <c:pt idx="6">
                  <c:v>5.3726483357452968E-2</c:v>
                </c:pt>
                <c:pt idx="7">
                  <c:v>5.6259044862518093E-2</c:v>
                </c:pt>
                <c:pt idx="8">
                  <c:v>4.5405209840810416E-2</c:v>
                </c:pt>
                <c:pt idx="9">
                  <c:v>2.8943560057887118E-3</c:v>
                </c:pt>
                <c:pt idx="10">
                  <c:v>1.8632416787264832E-2</c:v>
                </c:pt>
                <c:pt idx="11">
                  <c:v>9.7684515195369023E-3</c:v>
                </c:pt>
                <c:pt idx="12">
                  <c:v>2.5325615050651229E-2</c:v>
                </c:pt>
                <c:pt idx="13">
                  <c:v>5.4992764109985527E-2</c:v>
                </c:pt>
                <c:pt idx="14">
                  <c:v>5.9515195369030389E-2</c:v>
                </c:pt>
                <c:pt idx="15">
                  <c:v>7.8328509406657018E-2</c:v>
                </c:pt>
                <c:pt idx="16">
                  <c:v>0.11414616497829233</c:v>
                </c:pt>
                <c:pt idx="17">
                  <c:v>1.7004341534008684E-2</c:v>
                </c:pt>
                <c:pt idx="18">
                  <c:v>2.5868306801736615E-2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33E-B51C-DC197E794B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33E-B51C-DC197E794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8.11'!$Y$44:$Y$60</c:f>
              <c:numCache>
                <c:formatCode>#,##0</c:formatCode>
                <c:ptCount val="17"/>
                <c:pt idx="0">
                  <c:v>6</c:v>
                </c:pt>
                <c:pt idx="1">
                  <c:v>100</c:v>
                </c:pt>
                <c:pt idx="2">
                  <c:v>188</c:v>
                </c:pt>
                <c:pt idx="3">
                  <c:v>280</c:v>
                </c:pt>
                <c:pt idx="4">
                  <c:v>281</c:v>
                </c:pt>
                <c:pt idx="5">
                  <c:v>216</c:v>
                </c:pt>
                <c:pt idx="6">
                  <c:v>186</c:v>
                </c:pt>
                <c:pt idx="7">
                  <c:v>142</c:v>
                </c:pt>
                <c:pt idx="8">
                  <c:v>186</c:v>
                </c:pt>
                <c:pt idx="9">
                  <c:v>255</c:v>
                </c:pt>
                <c:pt idx="10">
                  <c:v>256</c:v>
                </c:pt>
                <c:pt idx="11">
                  <c:v>274</c:v>
                </c:pt>
                <c:pt idx="12">
                  <c:v>181</c:v>
                </c:pt>
                <c:pt idx="13">
                  <c:v>117</c:v>
                </c:pt>
                <c:pt idx="14">
                  <c:v>55</c:v>
                </c:pt>
                <c:pt idx="15">
                  <c:v>39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86-4F66-A025-C86C3DF0F0E8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8.11'!$Y$63:$Y$79</c:f>
              <c:numCache>
                <c:formatCode>#,##0</c:formatCode>
                <c:ptCount val="17"/>
                <c:pt idx="0">
                  <c:v>13</c:v>
                </c:pt>
                <c:pt idx="1">
                  <c:v>56</c:v>
                </c:pt>
                <c:pt idx="2">
                  <c:v>191</c:v>
                </c:pt>
                <c:pt idx="3">
                  <c:v>246</c:v>
                </c:pt>
                <c:pt idx="4">
                  <c:v>239</c:v>
                </c:pt>
                <c:pt idx="5">
                  <c:v>220</c:v>
                </c:pt>
                <c:pt idx="6">
                  <c:v>150</c:v>
                </c:pt>
                <c:pt idx="7">
                  <c:v>180</c:v>
                </c:pt>
                <c:pt idx="8">
                  <c:v>235</c:v>
                </c:pt>
                <c:pt idx="9">
                  <c:v>290</c:v>
                </c:pt>
                <c:pt idx="10">
                  <c:v>267</c:v>
                </c:pt>
                <c:pt idx="11">
                  <c:v>256</c:v>
                </c:pt>
                <c:pt idx="12">
                  <c:v>132</c:v>
                </c:pt>
                <c:pt idx="13">
                  <c:v>72</c:v>
                </c:pt>
                <c:pt idx="14">
                  <c:v>33</c:v>
                </c:pt>
                <c:pt idx="15">
                  <c:v>24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86-4F66-A025-C86C3DF0F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8.11'!$Y$83:$Y$90</c:f>
              <c:numCache>
                <c:formatCode>#,##0</c:formatCode>
                <c:ptCount val="8"/>
                <c:pt idx="0">
                  <c:v>206</c:v>
                </c:pt>
                <c:pt idx="1">
                  <c:v>126</c:v>
                </c:pt>
                <c:pt idx="2">
                  <c:v>241</c:v>
                </c:pt>
                <c:pt idx="3">
                  <c:v>58</c:v>
                </c:pt>
                <c:pt idx="4">
                  <c:v>36</c:v>
                </c:pt>
                <c:pt idx="5">
                  <c:v>46</c:v>
                </c:pt>
                <c:pt idx="6">
                  <c:v>202</c:v>
                </c:pt>
                <c:pt idx="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E53-AC96-278BB38F8F7F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8.11'!$Y$93:$Y$100</c:f>
              <c:numCache>
                <c:formatCode>#,##0</c:formatCode>
                <c:ptCount val="8"/>
                <c:pt idx="0">
                  <c:v>136</c:v>
                </c:pt>
                <c:pt idx="1">
                  <c:v>330</c:v>
                </c:pt>
                <c:pt idx="2">
                  <c:v>36</c:v>
                </c:pt>
                <c:pt idx="3">
                  <c:v>220</c:v>
                </c:pt>
                <c:pt idx="4">
                  <c:v>190</c:v>
                </c:pt>
                <c:pt idx="5">
                  <c:v>130</c:v>
                </c:pt>
                <c:pt idx="6">
                  <c:v>32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E53-AC96-278BB38F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8.11'!$U$8:$Y$8</c:f>
              <c:numCache>
                <c:formatCode>#,##0</c:formatCode>
                <c:ptCount val="5"/>
                <c:pt idx="1">
                  <c:v>31400</c:v>
                </c:pt>
                <c:pt idx="2">
                  <c:v>30455.06</c:v>
                </c:pt>
                <c:pt idx="3">
                  <c:v>34000.67</c:v>
                </c:pt>
                <c:pt idx="4">
                  <c:v>35012.79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A6B-80DB-ACDCF1058F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A6B-80DB-ACDCF105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8.11'!$V$4:$Z$4</c:f>
              <c:numCache>
                <c:formatCode>#,##0</c:formatCode>
                <c:ptCount val="5"/>
                <c:pt idx="0">
                  <c:v>4600</c:v>
                </c:pt>
                <c:pt idx="1">
                  <c:v>5033</c:v>
                </c:pt>
                <c:pt idx="2">
                  <c:v>5178</c:v>
                </c:pt>
                <c:pt idx="3">
                  <c:v>5407</c:v>
                </c:pt>
                <c:pt idx="4">
                  <c:v>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46-4D07-BB95-F4F02A19D712}"/>
            </c:ext>
          </c:extLst>
        </c:ser>
        <c:ser>
          <c:idx val="1"/>
          <c:order val="1"/>
          <c:tx>
            <c:strRef>
              <c:f>'Table 8.11'!$S$7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8.11'!$V$7:$Z$7</c:f>
              <c:numCache>
                <c:formatCode>#,##0</c:formatCode>
                <c:ptCount val="5"/>
                <c:pt idx="0">
                  <c:v>3138</c:v>
                </c:pt>
                <c:pt idx="1">
                  <c:v>3418</c:v>
                </c:pt>
                <c:pt idx="2">
                  <c:v>3481</c:v>
                </c:pt>
                <c:pt idx="3">
                  <c:v>3566</c:v>
                </c:pt>
                <c:pt idx="4">
                  <c:v>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46-4D07-BB95-F4F02A19D712}"/>
            </c:ext>
          </c:extLst>
        </c:ser>
        <c:ser>
          <c:idx val="2"/>
          <c:order val="2"/>
          <c:tx>
            <c:strRef>
              <c:f>'Table 8.11'!$S$11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8.11'!$V$11:$Z$11</c:f>
              <c:numCache>
                <c:formatCode>#,##0</c:formatCode>
                <c:ptCount val="5"/>
                <c:pt idx="0">
                  <c:v>3512</c:v>
                </c:pt>
                <c:pt idx="1">
                  <c:v>3819</c:v>
                </c:pt>
                <c:pt idx="2">
                  <c:v>3957</c:v>
                </c:pt>
                <c:pt idx="3">
                  <c:v>4193</c:v>
                </c:pt>
                <c:pt idx="4">
                  <c:v>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6-4D07-BB95-F4F02A19D712}"/>
            </c:ext>
          </c:extLst>
        </c:ser>
        <c:ser>
          <c:idx val="3"/>
          <c:order val="3"/>
          <c:tx>
            <c:strRef>
              <c:f>'Table 8.11'!$S$12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8.11'!$V$12:$Z$12</c:f>
              <c:numCache>
                <c:formatCode>#,##0</c:formatCode>
                <c:ptCount val="5"/>
                <c:pt idx="0">
                  <c:v>1091</c:v>
                </c:pt>
                <c:pt idx="1">
                  <c:v>1213</c:v>
                </c:pt>
                <c:pt idx="2">
                  <c:v>1221</c:v>
                </c:pt>
                <c:pt idx="3">
                  <c:v>1208</c:v>
                </c:pt>
                <c:pt idx="4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6-4D07-BB95-F4F02A19D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8.11'!$AB$15:$AB$33</c:f>
              <c:numCache>
                <c:formatCode>0.0%</c:formatCode>
                <c:ptCount val="19"/>
                <c:pt idx="0">
                  <c:v>0.17981186685962372</c:v>
                </c:pt>
                <c:pt idx="1">
                  <c:v>9.0448625180897246E-4</c:v>
                </c:pt>
                <c:pt idx="2">
                  <c:v>4.9746743849493485E-2</c:v>
                </c:pt>
                <c:pt idx="3">
                  <c:v>4.3415340086830683E-3</c:v>
                </c:pt>
                <c:pt idx="4">
                  <c:v>4.6852387843704775E-2</c:v>
                </c:pt>
                <c:pt idx="5">
                  <c:v>4.3234442836468885E-2</c:v>
                </c:pt>
                <c:pt idx="6">
                  <c:v>5.3726483357452968E-2</c:v>
                </c:pt>
                <c:pt idx="7">
                  <c:v>5.6259044862518093E-2</c:v>
                </c:pt>
                <c:pt idx="8">
                  <c:v>4.5405209840810416E-2</c:v>
                </c:pt>
                <c:pt idx="9">
                  <c:v>2.8943560057887118E-3</c:v>
                </c:pt>
                <c:pt idx="10">
                  <c:v>1.8632416787264832E-2</c:v>
                </c:pt>
                <c:pt idx="11">
                  <c:v>9.7684515195369023E-3</c:v>
                </c:pt>
                <c:pt idx="12">
                  <c:v>2.5325615050651229E-2</c:v>
                </c:pt>
                <c:pt idx="13">
                  <c:v>5.4992764109985527E-2</c:v>
                </c:pt>
                <c:pt idx="14">
                  <c:v>5.9515195369030389E-2</c:v>
                </c:pt>
                <c:pt idx="15">
                  <c:v>7.8328509406657018E-2</c:v>
                </c:pt>
                <c:pt idx="16">
                  <c:v>0.11414616497829233</c:v>
                </c:pt>
                <c:pt idx="17">
                  <c:v>1.7004341534008684E-2</c:v>
                </c:pt>
                <c:pt idx="18">
                  <c:v>2.5868306801736615E-2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1-40E4-9144-B7E9FB164D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1-40E4-9144-B7E9FB164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8.11'!$Z$44:$Z$60</c:f>
              <c:numCache>
                <c:formatCode>#,##0</c:formatCode>
                <c:ptCount val="17"/>
                <c:pt idx="0">
                  <c:v>0</c:v>
                </c:pt>
                <c:pt idx="1">
                  <c:v>116</c:v>
                </c:pt>
                <c:pt idx="2">
                  <c:v>218</c:v>
                </c:pt>
                <c:pt idx="3">
                  <c:v>315</c:v>
                </c:pt>
                <c:pt idx="4">
                  <c:v>322</c:v>
                </c:pt>
                <c:pt idx="5">
                  <c:v>232</c:v>
                </c:pt>
                <c:pt idx="6">
                  <c:v>199</c:v>
                </c:pt>
                <c:pt idx="7">
                  <c:v>178</c:v>
                </c:pt>
                <c:pt idx="8">
                  <c:v>172</c:v>
                </c:pt>
                <c:pt idx="9">
                  <c:v>229</c:v>
                </c:pt>
                <c:pt idx="10">
                  <c:v>251</c:v>
                </c:pt>
                <c:pt idx="11">
                  <c:v>273</c:v>
                </c:pt>
                <c:pt idx="12">
                  <c:v>189</c:v>
                </c:pt>
                <c:pt idx="13">
                  <c:v>110</c:v>
                </c:pt>
                <c:pt idx="14">
                  <c:v>69</c:v>
                </c:pt>
                <c:pt idx="15">
                  <c:v>27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3-4BC0-8083-9CFBD12B1997}"/>
            </c:ext>
          </c:extLst>
        </c:ser>
        <c:ser>
          <c:idx val="1"/>
          <c:order val="1"/>
          <c:tx>
            <c:strRef>
              <c:f>'Table 8.11'!$S$62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8.11'!$Z$63:$Z$79</c:f>
              <c:numCache>
                <c:formatCode>#,##0</c:formatCode>
                <c:ptCount val="17"/>
                <c:pt idx="0">
                  <c:v>0</c:v>
                </c:pt>
                <c:pt idx="1">
                  <c:v>99</c:v>
                </c:pt>
                <c:pt idx="2">
                  <c:v>171</c:v>
                </c:pt>
                <c:pt idx="3">
                  <c:v>268</c:v>
                </c:pt>
                <c:pt idx="4">
                  <c:v>278</c:v>
                </c:pt>
                <c:pt idx="5">
                  <c:v>196</c:v>
                </c:pt>
                <c:pt idx="6">
                  <c:v>171</c:v>
                </c:pt>
                <c:pt idx="7">
                  <c:v>185</c:v>
                </c:pt>
                <c:pt idx="8">
                  <c:v>193</c:v>
                </c:pt>
                <c:pt idx="9">
                  <c:v>292</c:v>
                </c:pt>
                <c:pt idx="10">
                  <c:v>246</c:v>
                </c:pt>
                <c:pt idx="11">
                  <c:v>227</c:v>
                </c:pt>
                <c:pt idx="12">
                  <c:v>137</c:v>
                </c:pt>
                <c:pt idx="13">
                  <c:v>76</c:v>
                </c:pt>
                <c:pt idx="14">
                  <c:v>37</c:v>
                </c:pt>
                <c:pt idx="15">
                  <c:v>20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3-4BC0-8083-9CFBD12B1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8.11'!$Z$83:$Z$90</c:f>
              <c:numCache>
                <c:formatCode>#,##0</c:formatCode>
                <c:ptCount val="8"/>
                <c:pt idx="0">
                  <c:v>196</c:v>
                </c:pt>
                <c:pt idx="1">
                  <c:v>130</c:v>
                </c:pt>
                <c:pt idx="2">
                  <c:v>252</c:v>
                </c:pt>
                <c:pt idx="3">
                  <c:v>56</c:v>
                </c:pt>
                <c:pt idx="4">
                  <c:v>36</c:v>
                </c:pt>
                <c:pt idx="5">
                  <c:v>58</c:v>
                </c:pt>
                <c:pt idx="6">
                  <c:v>316</c:v>
                </c:pt>
                <c:pt idx="7">
                  <c:v>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B-46BE-9215-680573007360}"/>
            </c:ext>
          </c:extLst>
        </c:ser>
        <c:ser>
          <c:idx val="1"/>
          <c:order val="1"/>
          <c:tx>
            <c:strRef>
              <c:f>'Table 8.11'!$S$92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8.11'!$Z$93:$Z$100</c:f>
              <c:numCache>
                <c:formatCode>#,##0</c:formatCode>
                <c:ptCount val="8"/>
                <c:pt idx="0">
                  <c:v>135</c:v>
                </c:pt>
                <c:pt idx="1">
                  <c:v>315</c:v>
                </c:pt>
                <c:pt idx="2">
                  <c:v>35</c:v>
                </c:pt>
                <c:pt idx="3">
                  <c:v>219</c:v>
                </c:pt>
                <c:pt idx="4">
                  <c:v>175</c:v>
                </c:pt>
                <c:pt idx="5">
                  <c:v>115</c:v>
                </c:pt>
                <c:pt idx="6">
                  <c:v>59</c:v>
                </c:pt>
                <c:pt idx="7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B-46BE-9215-680573007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8.2'!$U$4:$Y$4</c:f>
              <c:numCache>
                <c:formatCode>#,##0</c:formatCode>
                <c:ptCount val="5"/>
                <c:pt idx="1">
                  <c:v>8755</c:v>
                </c:pt>
                <c:pt idx="2">
                  <c:v>8879</c:v>
                </c:pt>
                <c:pt idx="3">
                  <c:v>8808</c:v>
                </c:pt>
                <c:pt idx="4">
                  <c:v>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A-4A2F-BA59-40B5B7493A94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8.2'!$U$7:$Y$7</c:f>
              <c:numCache>
                <c:formatCode>#,##0</c:formatCode>
                <c:ptCount val="5"/>
                <c:pt idx="1">
                  <c:v>5970</c:v>
                </c:pt>
                <c:pt idx="2">
                  <c:v>6092</c:v>
                </c:pt>
                <c:pt idx="3">
                  <c:v>6034</c:v>
                </c:pt>
                <c:pt idx="4">
                  <c:v>6239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A-4A2F-BA59-40B5B7493A94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8.2'!$U$11:$Y$11</c:f>
              <c:numCache>
                <c:formatCode>#,##0</c:formatCode>
                <c:ptCount val="5"/>
                <c:pt idx="1">
                  <c:v>7511</c:v>
                </c:pt>
                <c:pt idx="2">
                  <c:v>7588</c:v>
                </c:pt>
                <c:pt idx="3">
                  <c:v>7511</c:v>
                </c:pt>
                <c:pt idx="4">
                  <c:v>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A-4A2F-BA59-40B5B7493A94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8.2'!$U$12:$Y$12</c:f>
              <c:numCache>
                <c:formatCode>#,##0</c:formatCode>
                <c:ptCount val="5"/>
                <c:pt idx="1">
                  <c:v>1253</c:v>
                </c:pt>
                <c:pt idx="2">
                  <c:v>1288</c:v>
                </c:pt>
                <c:pt idx="3">
                  <c:v>1297</c:v>
                </c:pt>
                <c:pt idx="4">
                  <c:v>1336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FA-4A2F-BA59-40B5B7493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8.11'!$S$1</c:f>
              <c:strCache>
                <c:ptCount val="1"/>
                <c:pt idx="0">
                  <c:v>Buloke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8.11'!$V$8:$Z$8</c:f>
              <c:numCache>
                <c:formatCode>#,##0</c:formatCode>
                <c:ptCount val="5"/>
                <c:pt idx="0">
                  <c:v>31400</c:v>
                </c:pt>
                <c:pt idx="1">
                  <c:v>30455.06</c:v>
                </c:pt>
                <c:pt idx="2">
                  <c:v>34000.67</c:v>
                </c:pt>
                <c:pt idx="3">
                  <c:v>35012.79</c:v>
                </c:pt>
                <c:pt idx="4">
                  <c:v>38851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9-4892-ABD0-10BE96581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9-4892-ABD0-10BE96581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8.12'!$U$4:$Y$4</c:f>
              <c:numCache>
                <c:formatCode>#,##0</c:formatCode>
                <c:ptCount val="5"/>
                <c:pt idx="1">
                  <c:v>30054</c:v>
                </c:pt>
                <c:pt idx="2">
                  <c:v>30127</c:v>
                </c:pt>
                <c:pt idx="3">
                  <c:v>31393</c:v>
                </c:pt>
                <c:pt idx="4">
                  <c:v>33126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8-485E-9B43-7C9725C5B52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8.12'!$U$7:$Y$7</c:f>
              <c:numCache>
                <c:formatCode>#,##0</c:formatCode>
                <c:ptCount val="5"/>
                <c:pt idx="1">
                  <c:v>20905</c:v>
                </c:pt>
                <c:pt idx="2">
                  <c:v>21296</c:v>
                </c:pt>
                <c:pt idx="3">
                  <c:v>21370</c:v>
                </c:pt>
                <c:pt idx="4">
                  <c:v>22027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8-485E-9B43-7C9725C5B52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8.12'!$U$11:$Y$11</c:f>
              <c:numCache>
                <c:formatCode>#,##0</c:formatCode>
                <c:ptCount val="5"/>
                <c:pt idx="1">
                  <c:v>25797</c:v>
                </c:pt>
                <c:pt idx="2">
                  <c:v>25666</c:v>
                </c:pt>
                <c:pt idx="3">
                  <c:v>26870</c:v>
                </c:pt>
                <c:pt idx="4">
                  <c:v>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58-485E-9B43-7C9725C5B52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8.12'!$U$12:$Y$12</c:f>
              <c:numCache>
                <c:formatCode>#,##0</c:formatCode>
                <c:ptCount val="5"/>
                <c:pt idx="1">
                  <c:v>4250</c:v>
                </c:pt>
                <c:pt idx="2">
                  <c:v>4463</c:v>
                </c:pt>
                <c:pt idx="3">
                  <c:v>4523</c:v>
                </c:pt>
                <c:pt idx="4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8-485E-9B43-7C9725C5B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8.5695608248648011E-2</c:v>
                </c:pt>
                <c:pt idx="1">
                  <c:v>3.1794140369644027E-3</c:v>
                </c:pt>
                <c:pt idx="2">
                  <c:v>7.6900219884709103E-2</c:v>
                </c:pt>
                <c:pt idx="3">
                  <c:v>8.9736732632079395E-3</c:v>
                </c:pt>
                <c:pt idx="4">
                  <c:v>7.4760801093480711E-2</c:v>
                </c:pt>
                <c:pt idx="5">
                  <c:v>2.5732453794496939E-2</c:v>
                </c:pt>
                <c:pt idx="6">
                  <c:v>0.10417780947287097</c:v>
                </c:pt>
                <c:pt idx="7">
                  <c:v>8.8607594936708861E-2</c:v>
                </c:pt>
                <c:pt idx="8">
                  <c:v>3.1526713020740477E-2</c:v>
                </c:pt>
                <c:pt idx="9">
                  <c:v>4.6354073809948297E-3</c:v>
                </c:pt>
                <c:pt idx="10">
                  <c:v>2.9298151779877577E-2</c:v>
                </c:pt>
                <c:pt idx="11">
                  <c:v>1.4441076840791585E-2</c:v>
                </c:pt>
                <c:pt idx="12">
                  <c:v>3.5270695905390149E-2</c:v>
                </c:pt>
                <c:pt idx="13">
                  <c:v>6.6232840078445362E-2</c:v>
                </c:pt>
                <c:pt idx="14">
                  <c:v>3.9935817436263149E-2</c:v>
                </c:pt>
                <c:pt idx="15">
                  <c:v>6.1746003446841384E-2</c:v>
                </c:pt>
                <c:pt idx="16">
                  <c:v>0.14132049682058595</c:v>
                </c:pt>
                <c:pt idx="17">
                  <c:v>1.4292506091400725E-2</c:v>
                </c:pt>
                <c:pt idx="18">
                  <c:v>3.4706127057704879E-2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F-4AAB-AAB6-18A971A8FC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F-4AAB-AAB6-18A971A8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8.12'!$Y$44:$Y$60</c:f>
              <c:numCache>
                <c:formatCode>#,##0</c:formatCode>
                <c:ptCount val="17"/>
                <c:pt idx="0">
                  <c:v>17</c:v>
                </c:pt>
                <c:pt idx="1">
                  <c:v>603</c:v>
                </c:pt>
                <c:pt idx="2">
                  <c:v>1047</c:v>
                </c:pt>
                <c:pt idx="3">
                  <c:v>1449</c:v>
                </c:pt>
                <c:pt idx="4">
                  <c:v>1762</c:v>
                </c:pt>
                <c:pt idx="5">
                  <c:v>1562</c:v>
                </c:pt>
                <c:pt idx="6">
                  <c:v>1377</c:v>
                </c:pt>
                <c:pt idx="7">
                  <c:v>1169</c:v>
                </c:pt>
                <c:pt idx="8">
                  <c:v>1387</c:v>
                </c:pt>
                <c:pt idx="9">
                  <c:v>1514</c:v>
                </c:pt>
                <c:pt idx="10">
                  <c:v>1435</c:v>
                </c:pt>
                <c:pt idx="11">
                  <c:v>1408</c:v>
                </c:pt>
                <c:pt idx="12">
                  <c:v>816</c:v>
                </c:pt>
                <c:pt idx="13">
                  <c:v>440</c:v>
                </c:pt>
                <c:pt idx="14">
                  <c:v>177</c:v>
                </c:pt>
                <c:pt idx="15">
                  <c:v>97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9-4B40-892F-7DE6A6096DB1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8.12'!$Y$63:$Y$79</c:f>
              <c:numCache>
                <c:formatCode>#,##0</c:formatCode>
                <c:ptCount val="17"/>
                <c:pt idx="0">
                  <c:v>26</c:v>
                </c:pt>
                <c:pt idx="1">
                  <c:v>642</c:v>
                </c:pt>
                <c:pt idx="2">
                  <c:v>1149</c:v>
                </c:pt>
                <c:pt idx="3">
                  <c:v>1514</c:v>
                </c:pt>
                <c:pt idx="4">
                  <c:v>1680</c:v>
                </c:pt>
                <c:pt idx="5">
                  <c:v>1578</c:v>
                </c:pt>
                <c:pt idx="6">
                  <c:v>1391</c:v>
                </c:pt>
                <c:pt idx="7">
                  <c:v>1385</c:v>
                </c:pt>
                <c:pt idx="8">
                  <c:v>1577</c:v>
                </c:pt>
                <c:pt idx="9">
                  <c:v>1727</c:v>
                </c:pt>
                <c:pt idx="10">
                  <c:v>1598</c:v>
                </c:pt>
                <c:pt idx="11">
                  <c:v>1342</c:v>
                </c:pt>
                <c:pt idx="12">
                  <c:v>709</c:v>
                </c:pt>
                <c:pt idx="13">
                  <c:v>247</c:v>
                </c:pt>
                <c:pt idx="14">
                  <c:v>121</c:v>
                </c:pt>
                <c:pt idx="15">
                  <c:v>84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9-4B40-892F-7DE6A6096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8.12'!$Y$83:$Y$90</c:f>
              <c:numCache>
                <c:formatCode>#,##0</c:formatCode>
                <c:ptCount val="8"/>
                <c:pt idx="0">
                  <c:v>1279</c:v>
                </c:pt>
                <c:pt idx="1">
                  <c:v>757</c:v>
                </c:pt>
                <c:pt idx="2">
                  <c:v>2111</c:v>
                </c:pt>
                <c:pt idx="3">
                  <c:v>520</c:v>
                </c:pt>
                <c:pt idx="4">
                  <c:v>272</c:v>
                </c:pt>
                <c:pt idx="5">
                  <c:v>555</c:v>
                </c:pt>
                <c:pt idx="6">
                  <c:v>1265</c:v>
                </c:pt>
                <c:pt idx="7">
                  <c:v>1897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EA-43E5-930B-8F5586AA8E18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8.12'!$Y$93:$Y$100</c:f>
              <c:numCache>
                <c:formatCode>#,##0</c:formatCode>
                <c:ptCount val="8"/>
                <c:pt idx="0">
                  <c:v>822</c:v>
                </c:pt>
                <c:pt idx="1">
                  <c:v>1887</c:v>
                </c:pt>
                <c:pt idx="2">
                  <c:v>433</c:v>
                </c:pt>
                <c:pt idx="3">
                  <c:v>1840</c:v>
                </c:pt>
                <c:pt idx="4">
                  <c:v>1480</c:v>
                </c:pt>
                <c:pt idx="5">
                  <c:v>1092</c:v>
                </c:pt>
                <c:pt idx="6">
                  <c:v>94</c:v>
                </c:pt>
                <c:pt idx="7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EA-43E5-930B-8F5586AA8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8.12'!$U$8:$Y$8</c:f>
              <c:numCache>
                <c:formatCode>#,##0</c:formatCode>
                <c:ptCount val="5"/>
                <c:pt idx="1">
                  <c:v>37830.93</c:v>
                </c:pt>
                <c:pt idx="2">
                  <c:v>39303.21</c:v>
                </c:pt>
                <c:pt idx="3">
                  <c:v>41499.69</c:v>
                </c:pt>
                <c:pt idx="4">
                  <c:v>41736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1-4F67-A104-F9C2812E2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A1-4F67-A104-F9C2812E2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8.12'!$V$4:$Z$4</c:f>
              <c:numCache>
                <c:formatCode>#,##0</c:formatCode>
                <c:ptCount val="5"/>
                <c:pt idx="0">
                  <c:v>30054</c:v>
                </c:pt>
                <c:pt idx="1">
                  <c:v>30127</c:v>
                </c:pt>
                <c:pt idx="2">
                  <c:v>31393</c:v>
                </c:pt>
                <c:pt idx="3">
                  <c:v>33126</c:v>
                </c:pt>
                <c:pt idx="4">
                  <c:v>33650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9-403C-88D9-26282D77FF51}"/>
            </c:ext>
          </c:extLst>
        </c:ser>
        <c:ser>
          <c:idx val="1"/>
          <c:order val="1"/>
          <c:tx>
            <c:strRef>
              <c:f>'Table 8.12'!$S$7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8.12'!$V$7:$Z$7</c:f>
              <c:numCache>
                <c:formatCode>#,##0</c:formatCode>
                <c:ptCount val="5"/>
                <c:pt idx="0">
                  <c:v>20905</c:v>
                </c:pt>
                <c:pt idx="1">
                  <c:v>21296</c:v>
                </c:pt>
                <c:pt idx="2">
                  <c:v>21370</c:v>
                </c:pt>
                <c:pt idx="3">
                  <c:v>22027</c:v>
                </c:pt>
                <c:pt idx="4">
                  <c:v>22387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9-403C-88D9-26282D77FF51}"/>
            </c:ext>
          </c:extLst>
        </c:ser>
        <c:ser>
          <c:idx val="2"/>
          <c:order val="2"/>
          <c:tx>
            <c:strRef>
              <c:f>'Table 8.12'!$S$11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8.12'!$V$11:$Z$11</c:f>
              <c:numCache>
                <c:formatCode>#,##0</c:formatCode>
                <c:ptCount val="5"/>
                <c:pt idx="0">
                  <c:v>25797</c:v>
                </c:pt>
                <c:pt idx="1">
                  <c:v>25666</c:v>
                </c:pt>
                <c:pt idx="2">
                  <c:v>26870</c:v>
                </c:pt>
                <c:pt idx="3">
                  <c:v>28559</c:v>
                </c:pt>
                <c:pt idx="4">
                  <c:v>29073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19-403C-88D9-26282D77FF51}"/>
            </c:ext>
          </c:extLst>
        </c:ser>
        <c:ser>
          <c:idx val="3"/>
          <c:order val="3"/>
          <c:tx>
            <c:strRef>
              <c:f>'Table 8.12'!$S$12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8.12'!$V$12:$Z$12</c:f>
              <c:numCache>
                <c:formatCode>#,##0</c:formatCode>
                <c:ptCount val="5"/>
                <c:pt idx="0">
                  <c:v>4250</c:v>
                </c:pt>
                <c:pt idx="1">
                  <c:v>4463</c:v>
                </c:pt>
                <c:pt idx="2">
                  <c:v>4523</c:v>
                </c:pt>
                <c:pt idx="3">
                  <c:v>4565</c:v>
                </c:pt>
                <c:pt idx="4">
                  <c:v>4577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19-403C-88D9-26282D77F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8.12'!$AB$15:$AB$33</c:f>
              <c:numCache>
                <c:formatCode>0.0%</c:formatCode>
                <c:ptCount val="19"/>
                <c:pt idx="0">
                  <c:v>8.5695608248648011E-2</c:v>
                </c:pt>
                <c:pt idx="1">
                  <c:v>3.1794140369644027E-3</c:v>
                </c:pt>
                <c:pt idx="2">
                  <c:v>7.6900219884709103E-2</c:v>
                </c:pt>
                <c:pt idx="3">
                  <c:v>8.9736732632079395E-3</c:v>
                </c:pt>
                <c:pt idx="4">
                  <c:v>7.4760801093480711E-2</c:v>
                </c:pt>
                <c:pt idx="5">
                  <c:v>2.5732453794496939E-2</c:v>
                </c:pt>
                <c:pt idx="6">
                  <c:v>0.10417780947287097</c:v>
                </c:pt>
                <c:pt idx="7">
                  <c:v>8.8607594936708861E-2</c:v>
                </c:pt>
                <c:pt idx="8">
                  <c:v>3.1526713020740477E-2</c:v>
                </c:pt>
                <c:pt idx="9">
                  <c:v>4.6354073809948297E-3</c:v>
                </c:pt>
                <c:pt idx="10">
                  <c:v>2.9298151779877577E-2</c:v>
                </c:pt>
                <c:pt idx="11">
                  <c:v>1.4441076840791585E-2</c:v>
                </c:pt>
                <c:pt idx="12">
                  <c:v>3.5270695905390149E-2</c:v>
                </c:pt>
                <c:pt idx="13">
                  <c:v>6.6232840078445362E-2</c:v>
                </c:pt>
                <c:pt idx="14">
                  <c:v>3.9935817436263149E-2</c:v>
                </c:pt>
                <c:pt idx="15">
                  <c:v>6.1746003446841384E-2</c:v>
                </c:pt>
                <c:pt idx="16">
                  <c:v>0.14132049682058595</c:v>
                </c:pt>
                <c:pt idx="17">
                  <c:v>1.4292506091400725E-2</c:v>
                </c:pt>
                <c:pt idx="18">
                  <c:v>3.4706127057704879E-2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B-449A-A7A5-2BEB7EC77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B-449A-A7A5-2BEB7EC77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8.12'!$Z$44:$Z$60</c:f>
              <c:numCache>
                <c:formatCode>#,##0</c:formatCode>
                <c:ptCount val="17"/>
                <c:pt idx="0">
                  <c:v>31</c:v>
                </c:pt>
                <c:pt idx="1">
                  <c:v>605</c:v>
                </c:pt>
                <c:pt idx="2">
                  <c:v>1182</c:v>
                </c:pt>
                <c:pt idx="3">
                  <c:v>1563</c:v>
                </c:pt>
                <c:pt idx="4">
                  <c:v>1913</c:v>
                </c:pt>
                <c:pt idx="5">
                  <c:v>1564</c:v>
                </c:pt>
                <c:pt idx="6">
                  <c:v>1368</c:v>
                </c:pt>
                <c:pt idx="7">
                  <c:v>1213</c:v>
                </c:pt>
                <c:pt idx="8">
                  <c:v>1277</c:v>
                </c:pt>
                <c:pt idx="9">
                  <c:v>1458</c:v>
                </c:pt>
                <c:pt idx="10">
                  <c:v>1363</c:v>
                </c:pt>
                <c:pt idx="11">
                  <c:v>1398</c:v>
                </c:pt>
                <c:pt idx="12">
                  <c:v>869</c:v>
                </c:pt>
                <c:pt idx="13">
                  <c:v>435</c:v>
                </c:pt>
                <c:pt idx="14">
                  <c:v>188</c:v>
                </c:pt>
                <c:pt idx="15">
                  <c:v>97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B-415C-B2E7-E09CDC0FCB33}"/>
            </c:ext>
          </c:extLst>
        </c:ser>
        <c:ser>
          <c:idx val="1"/>
          <c:order val="1"/>
          <c:tx>
            <c:strRef>
              <c:f>'Table 8.12'!$S$62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8.12'!$Z$63:$Z$79</c:f>
              <c:numCache>
                <c:formatCode>#,##0</c:formatCode>
                <c:ptCount val="17"/>
                <c:pt idx="0">
                  <c:v>40</c:v>
                </c:pt>
                <c:pt idx="1">
                  <c:v>685</c:v>
                </c:pt>
                <c:pt idx="2">
                  <c:v>1230</c:v>
                </c:pt>
                <c:pt idx="3">
                  <c:v>1599</c:v>
                </c:pt>
                <c:pt idx="4">
                  <c:v>1725</c:v>
                </c:pt>
                <c:pt idx="5">
                  <c:v>1588</c:v>
                </c:pt>
                <c:pt idx="6">
                  <c:v>1363</c:v>
                </c:pt>
                <c:pt idx="7">
                  <c:v>1349</c:v>
                </c:pt>
                <c:pt idx="8">
                  <c:v>1553</c:v>
                </c:pt>
                <c:pt idx="9">
                  <c:v>1662</c:v>
                </c:pt>
                <c:pt idx="10">
                  <c:v>1588</c:v>
                </c:pt>
                <c:pt idx="11">
                  <c:v>1406</c:v>
                </c:pt>
                <c:pt idx="12">
                  <c:v>744</c:v>
                </c:pt>
                <c:pt idx="13">
                  <c:v>274</c:v>
                </c:pt>
                <c:pt idx="14">
                  <c:v>120</c:v>
                </c:pt>
                <c:pt idx="15">
                  <c:v>85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B-415C-B2E7-E09CDC0F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8.12'!$Z$83:$Z$90</c:f>
              <c:numCache>
                <c:formatCode>#,##0</c:formatCode>
                <c:ptCount val="8"/>
                <c:pt idx="0">
                  <c:v>1264</c:v>
                </c:pt>
                <c:pt idx="1">
                  <c:v>785</c:v>
                </c:pt>
                <c:pt idx="2">
                  <c:v>2055</c:v>
                </c:pt>
                <c:pt idx="3">
                  <c:v>543</c:v>
                </c:pt>
                <c:pt idx="4">
                  <c:v>269</c:v>
                </c:pt>
                <c:pt idx="5">
                  <c:v>593</c:v>
                </c:pt>
                <c:pt idx="6">
                  <c:v>1375</c:v>
                </c:pt>
                <c:pt idx="7">
                  <c:v>1770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5D6-ABF6-0FB9AAA3B3B4}"/>
            </c:ext>
          </c:extLst>
        </c:ser>
        <c:ser>
          <c:idx val="1"/>
          <c:order val="1"/>
          <c:tx>
            <c:strRef>
              <c:f>'Table 8.12'!$S$92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8.12'!$Z$93:$Z$100</c:f>
              <c:numCache>
                <c:formatCode>#,##0</c:formatCode>
                <c:ptCount val="8"/>
                <c:pt idx="0">
                  <c:v>886</c:v>
                </c:pt>
                <c:pt idx="1">
                  <c:v>1876</c:v>
                </c:pt>
                <c:pt idx="2">
                  <c:v>442</c:v>
                </c:pt>
                <c:pt idx="3">
                  <c:v>1826</c:v>
                </c:pt>
                <c:pt idx="4">
                  <c:v>1474</c:v>
                </c:pt>
                <c:pt idx="5">
                  <c:v>1102</c:v>
                </c:pt>
                <c:pt idx="6">
                  <c:v>154</c:v>
                </c:pt>
                <c:pt idx="7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5D6-ABF6-0FB9AAA3B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0.12775002657030501</c:v>
                </c:pt>
                <c:pt idx="1">
                  <c:v>1.1903496652141566E-2</c:v>
                </c:pt>
                <c:pt idx="2">
                  <c:v>6.7594855988946753E-2</c:v>
                </c:pt>
                <c:pt idx="3">
                  <c:v>3.932405144011053E-3</c:v>
                </c:pt>
                <c:pt idx="4">
                  <c:v>4.6763736847699008E-2</c:v>
                </c:pt>
                <c:pt idx="5">
                  <c:v>4.591348708683176E-2</c:v>
                </c:pt>
                <c:pt idx="6">
                  <c:v>7.2590073334041869E-2</c:v>
                </c:pt>
                <c:pt idx="7">
                  <c:v>6.8763949410139233E-2</c:v>
                </c:pt>
                <c:pt idx="8">
                  <c:v>2.9014773089595068E-2</c:v>
                </c:pt>
                <c:pt idx="9">
                  <c:v>4.7826549048783076E-3</c:v>
                </c:pt>
                <c:pt idx="10">
                  <c:v>2.0831119141247741E-2</c:v>
                </c:pt>
                <c:pt idx="11">
                  <c:v>1.5198214475502179E-2</c:v>
                </c:pt>
                <c:pt idx="12">
                  <c:v>2.6145180146668084E-2</c:v>
                </c:pt>
                <c:pt idx="13">
                  <c:v>6.3449888404718879E-2</c:v>
                </c:pt>
                <c:pt idx="14">
                  <c:v>8.2793070464448934E-2</c:v>
                </c:pt>
                <c:pt idx="15">
                  <c:v>6.2174513763418003E-2</c:v>
                </c:pt>
                <c:pt idx="16">
                  <c:v>0.15198214475502178</c:v>
                </c:pt>
                <c:pt idx="17">
                  <c:v>1.3710277393984484E-2</c:v>
                </c:pt>
                <c:pt idx="18">
                  <c:v>2.423211818471676E-2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5-40A4-B759-B0A4F40BE8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5-40A4-B759-B0A4F40BE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8.12'!$S$1</c:f>
              <c:strCache>
                <c:ptCount val="1"/>
                <c:pt idx="0">
                  <c:v>Campaspe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8.12'!$V$8:$Z$8</c:f>
              <c:numCache>
                <c:formatCode>#,##0</c:formatCode>
                <c:ptCount val="5"/>
                <c:pt idx="0">
                  <c:v>37830.93</c:v>
                </c:pt>
                <c:pt idx="1">
                  <c:v>39303.21</c:v>
                </c:pt>
                <c:pt idx="2">
                  <c:v>41499.69</c:v>
                </c:pt>
                <c:pt idx="3">
                  <c:v>41736</c:v>
                </c:pt>
                <c:pt idx="4">
                  <c:v>43784.07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A-4D59-BD5F-40E946587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A-4D59-BD5F-40E94658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8.13'!$U$4:$Y$4</c:f>
              <c:numCache>
                <c:formatCode>#,##0</c:formatCode>
                <c:ptCount val="5"/>
                <c:pt idx="1">
                  <c:v>87477</c:v>
                </c:pt>
                <c:pt idx="2">
                  <c:v>90098</c:v>
                </c:pt>
                <c:pt idx="3">
                  <c:v>95137</c:v>
                </c:pt>
                <c:pt idx="4">
                  <c:v>107471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0-48A5-BAB1-501ABE695369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8.13'!$U$7:$Y$7</c:f>
              <c:numCache>
                <c:formatCode>#,##0</c:formatCode>
                <c:ptCount val="5"/>
                <c:pt idx="1">
                  <c:v>62055</c:v>
                </c:pt>
                <c:pt idx="2">
                  <c:v>65266</c:v>
                </c:pt>
                <c:pt idx="3">
                  <c:v>67106</c:v>
                </c:pt>
                <c:pt idx="4">
                  <c:v>70939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70-48A5-BAB1-501ABE695369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8.13'!$U$11:$Y$11</c:f>
              <c:numCache>
                <c:formatCode>#,##0</c:formatCode>
                <c:ptCount val="5"/>
                <c:pt idx="1">
                  <c:v>78568</c:v>
                </c:pt>
                <c:pt idx="2">
                  <c:v>80719</c:v>
                </c:pt>
                <c:pt idx="3">
                  <c:v>85147</c:v>
                </c:pt>
                <c:pt idx="4">
                  <c:v>96574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0-48A5-BAB1-501ABE695369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8.13'!$U$12:$Y$12</c:f>
              <c:numCache>
                <c:formatCode>#,##0</c:formatCode>
                <c:ptCount val="5"/>
                <c:pt idx="1">
                  <c:v>8910</c:v>
                </c:pt>
                <c:pt idx="2">
                  <c:v>9374</c:v>
                </c:pt>
                <c:pt idx="3">
                  <c:v>9990</c:v>
                </c:pt>
                <c:pt idx="4">
                  <c:v>10899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0-48A5-BAB1-501ABE69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1.6861653393473817E-2</c:v>
                </c:pt>
                <c:pt idx="1">
                  <c:v>2.0438367749665235E-3</c:v>
                </c:pt>
                <c:pt idx="2">
                  <c:v>7.8626048347311295E-2</c:v>
                </c:pt>
                <c:pt idx="3">
                  <c:v>7.4089083092536475E-3</c:v>
                </c:pt>
                <c:pt idx="4">
                  <c:v>9.8835365423919935E-2</c:v>
                </c:pt>
                <c:pt idx="5">
                  <c:v>4.6171329903446329E-2</c:v>
                </c:pt>
                <c:pt idx="6">
                  <c:v>9.5681513848756075E-2</c:v>
                </c:pt>
                <c:pt idx="7">
                  <c:v>6.4724434421030375E-2</c:v>
                </c:pt>
                <c:pt idx="8">
                  <c:v>4.6497286630488403E-2</c:v>
                </c:pt>
                <c:pt idx="9">
                  <c:v>1.1972302487842696E-2</c:v>
                </c:pt>
                <c:pt idx="10">
                  <c:v>3.5634998942843048E-2</c:v>
                </c:pt>
                <c:pt idx="11">
                  <c:v>1.5998308548875888E-2</c:v>
                </c:pt>
                <c:pt idx="12">
                  <c:v>5.6742899429135248E-2</c:v>
                </c:pt>
                <c:pt idx="13">
                  <c:v>9.8315596588906901E-2</c:v>
                </c:pt>
                <c:pt idx="14">
                  <c:v>3.9035520473606318E-2</c:v>
                </c:pt>
                <c:pt idx="15">
                  <c:v>6.5217774332229195E-2</c:v>
                </c:pt>
                <c:pt idx="16">
                  <c:v>0.13927161885968004</c:v>
                </c:pt>
                <c:pt idx="17">
                  <c:v>2.13457608006202E-2</c:v>
                </c:pt>
                <c:pt idx="18">
                  <c:v>3.9273380787934319E-2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B-414A-9F54-DDE0147DF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B-414A-9F54-DDE0147D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8.13'!$Y$44:$Y$60</c:f>
              <c:numCache>
                <c:formatCode>#,##0</c:formatCode>
                <c:ptCount val="17"/>
                <c:pt idx="0">
                  <c:v>30</c:v>
                </c:pt>
                <c:pt idx="1">
                  <c:v>1465</c:v>
                </c:pt>
                <c:pt idx="2">
                  <c:v>3339</c:v>
                </c:pt>
                <c:pt idx="3">
                  <c:v>4841</c:v>
                </c:pt>
                <c:pt idx="4">
                  <c:v>6997</c:v>
                </c:pt>
                <c:pt idx="5">
                  <c:v>7312</c:v>
                </c:pt>
                <c:pt idx="6">
                  <c:v>6973</c:v>
                </c:pt>
                <c:pt idx="7">
                  <c:v>5677</c:v>
                </c:pt>
                <c:pt idx="8">
                  <c:v>4735</c:v>
                </c:pt>
                <c:pt idx="9">
                  <c:v>4276</c:v>
                </c:pt>
                <c:pt idx="10">
                  <c:v>3552</c:v>
                </c:pt>
                <c:pt idx="11">
                  <c:v>2611</c:v>
                </c:pt>
                <c:pt idx="12">
                  <c:v>1342</c:v>
                </c:pt>
                <c:pt idx="13">
                  <c:v>561</c:v>
                </c:pt>
                <c:pt idx="14">
                  <c:v>231</c:v>
                </c:pt>
                <c:pt idx="15">
                  <c:v>104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A-408D-81A1-0D24A299BAE3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8.13'!$Y$63:$Y$79</c:f>
              <c:numCache>
                <c:formatCode>#,##0</c:formatCode>
                <c:ptCount val="17"/>
                <c:pt idx="0">
                  <c:v>31</c:v>
                </c:pt>
                <c:pt idx="1">
                  <c:v>1752</c:v>
                </c:pt>
                <c:pt idx="2">
                  <c:v>3526</c:v>
                </c:pt>
                <c:pt idx="3">
                  <c:v>5256</c:v>
                </c:pt>
                <c:pt idx="4">
                  <c:v>6787</c:v>
                </c:pt>
                <c:pt idx="5">
                  <c:v>7373</c:v>
                </c:pt>
                <c:pt idx="6">
                  <c:v>6484</c:v>
                </c:pt>
                <c:pt idx="7">
                  <c:v>5185</c:v>
                </c:pt>
                <c:pt idx="8">
                  <c:v>4836</c:v>
                </c:pt>
                <c:pt idx="9">
                  <c:v>4440</c:v>
                </c:pt>
                <c:pt idx="10">
                  <c:v>3571</c:v>
                </c:pt>
                <c:pt idx="11">
                  <c:v>2296</c:v>
                </c:pt>
                <c:pt idx="12">
                  <c:v>1101</c:v>
                </c:pt>
                <c:pt idx="13">
                  <c:v>362</c:v>
                </c:pt>
                <c:pt idx="14">
                  <c:v>157</c:v>
                </c:pt>
                <c:pt idx="15">
                  <c:v>94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A-408D-81A1-0D24A299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8.13'!$Y$83:$Y$90</c:f>
              <c:numCache>
                <c:formatCode>#,##0</c:formatCode>
                <c:ptCount val="8"/>
                <c:pt idx="0">
                  <c:v>4583</c:v>
                </c:pt>
                <c:pt idx="1">
                  <c:v>4099</c:v>
                </c:pt>
                <c:pt idx="2">
                  <c:v>8269</c:v>
                </c:pt>
                <c:pt idx="3">
                  <c:v>1710</c:v>
                </c:pt>
                <c:pt idx="4">
                  <c:v>1578</c:v>
                </c:pt>
                <c:pt idx="5">
                  <c:v>1937</c:v>
                </c:pt>
                <c:pt idx="6">
                  <c:v>3765</c:v>
                </c:pt>
                <c:pt idx="7">
                  <c:v>4480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5-450A-9DC9-9208473FA81F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8.13'!$Y$93:$Y$100</c:f>
              <c:numCache>
                <c:formatCode>#,##0</c:formatCode>
                <c:ptCount val="8"/>
                <c:pt idx="0">
                  <c:v>3086</c:v>
                </c:pt>
                <c:pt idx="1">
                  <c:v>6339</c:v>
                </c:pt>
                <c:pt idx="2">
                  <c:v>1457</c:v>
                </c:pt>
                <c:pt idx="3">
                  <c:v>5895</c:v>
                </c:pt>
                <c:pt idx="4">
                  <c:v>6073</c:v>
                </c:pt>
                <c:pt idx="5">
                  <c:v>3636</c:v>
                </c:pt>
                <c:pt idx="6">
                  <c:v>564</c:v>
                </c:pt>
                <c:pt idx="7">
                  <c:v>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05-450A-9DC9-9208473FA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8.13'!$U$8:$Y$8</c:f>
              <c:numCache>
                <c:formatCode>#,##0</c:formatCode>
                <c:ptCount val="5"/>
                <c:pt idx="1">
                  <c:v>45492.639999999999</c:v>
                </c:pt>
                <c:pt idx="2">
                  <c:v>45941.74</c:v>
                </c:pt>
                <c:pt idx="3">
                  <c:v>47650.69</c:v>
                </c:pt>
                <c:pt idx="4">
                  <c:v>47532.79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4-4A65-8B23-1D50749A02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34-4A65-8B23-1D50749A0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8.13'!$V$4:$Z$4</c:f>
              <c:numCache>
                <c:formatCode>#,##0</c:formatCode>
                <c:ptCount val="5"/>
                <c:pt idx="0">
                  <c:v>87477</c:v>
                </c:pt>
                <c:pt idx="1">
                  <c:v>90098</c:v>
                </c:pt>
                <c:pt idx="2">
                  <c:v>95137</c:v>
                </c:pt>
                <c:pt idx="3">
                  <c:v>107471</c:v>
                </c:pt>
                <c:pt idx="4">
                  <c:v>113508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4-4A4D-AE0B-BA81F1E10F2B}"/>
            </c:ext>
          </c:extLst>
        </c:ser>
        <c:ser>
          <c:idx val="1"/>
          <c:order val="1"/>
          <c:tx>
            <c:strRef>
              <c:f>'Table 8.13'!$S$7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8.13'!$V$7:$Z$7</c:f>
              <c:numCache>
                <c:formatCode>#,##0</c:formatCode>
                <c:ptCount val="5"/>
                <c:pt idx="0">
                  <c:v>62055</c:v>
                </c:pt>
                <c:pt idx="1">
                  <c:v>65266</c:v>
                </c:pt>
                <c:pt idx="2">
                  <c:v>67106</c:v>
                </c:pt>
                <c:pt idx="3">
                  <c:v>70939</c:v>
                </c:pt>
                <c:pt idx="4">
                  <c:v>74388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4-4A4D-AE0B-BA81F1E10F2B}"/>
            </c:ext>
          </c:extLst>
        </c:ser>
        <c:ser>
          <c:idx val="2"/>
          <c:order val="2"/>
          <c:tx>
            <c:strRef>
              <c:f>'Table 8.13'!$S$11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8.13'!$V$11:$Z$11</c:f>
              <c:numCache>
                <c:formatCode>#,##0</c:formatCode>
                <c:ptCount val="5"/>
                <c:pt idx="0">
                  <c:v>78568</c:v>
                </c:pt>
                <c:pt idx="1">
                  <c:v>80719</c:v>
                </c:pt>
                <c:pt idx="2">
                  <c:v>85147</c:v>
                </c:pt>
                <c:pt idx="3">
                  <c:v>96574</c:v>
                </c:pt>
                <c:pt idx="4">
                  <c:v>102096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4-4A4D-AE0B-BA81F1E10F2B}"/>
            </c:ext>
          </c:extLst>
        </c:ser>
        <c:ser>
          <c:idx val="3"/>
          <c:order val="3"/>
          <c:tx>
            <c:strRef>
              <c:f>'Table 8.13'!$S$12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8.13'!$V$12:$Z$12</c:f>
              <c:numCache>
                <c:formatCode>#,##0</c:formatCode>
                <c:ptCount val="5"/>
                <c:pt idx="0">
                  <c:v>8910</c:v>
                </c:pt>
                <c:pt idx="1">
                  <c:v>9374</c:v>
                </c:pt>
                <c:pt idx="2">
                  <c:v>9990</c:v>
                </c:pt>
                <c:pt idx="3">
                  <c:v>10899</c:v>
                </c:pt>
                <c:pt idx="4">
                  <c:v>11414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4-4A4D-AE0B-BA81F1E10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8.13'!$AB$15:$AB$33</c:f>
              <c:numCache>
                <c:formatCode>0.0%</c:formatCode>
                <c:ptCount val="19"/>
                <c:pt idx="0">
                  <c:v>1.6861653393473817E-2</c:v>
                </c:pt>
                <c:pt idx="1">
                  <c:v>2.0438367749665235E-3</c:v>
                </c:pt>
                <c:pt idx="2">
                  <c:v>7.8626048347311295E-2</c:v>
                </c:pt>
                <c:pt idx="3">
                  <c:v>7.4089083092536475E-3</c:v>
                </c:pt>
                <c:pt idx="4">
                  <c:v>9.8835365423919935E-2</c:v>
                </c:pt>
                <c:pt idx="5">
                  <c:v>4.6171329903446329E-2</c:v>
                </c:pt>
                <c:pt idx="6">
                  <c:v>9.5681513848756075E-2</c:v>
                </c:pt>
                <c:pt idx="7">
                  <c:v>6.4724434421030375E-2</c:v>
                </c:pt>
                <c:pt idx="8">
                  <c:v>4.6497286630488403E-2</c:v>
                </c:pt>
                <c:pt idx="9">
                  <c:v>1.1972302487842696E-2</c:v>
                </c:pt>
                <c:pt idx="10">
                  <c:v>3.5634998942843048E-2</c:v>
                </c:pt>
                <c:pt idx="11">
                  <c:v>1.5998308548875888E-2</c:v>
                </c:pt>
                <c:pt idx="12">
                  <c:v>5.6742899429135248E-2</c:v>
                </c:pt>
                <c:pt idx="13">
                  <c:v>9.8315596588906901E-2</c:v>
                </c:pt>
                <c:pt idx="14">
                  <c:v>3.9035520473606318E-2</c:v>
                </c:pt>
                <c:pt idx="15">
                  <c:v>6.5217774332229195E-2</c:v>
                </c:pt>
                <c:pt idx="16">
                  <c:v>0.13927161885968004</c:v>
                </c:pt>
                <c:pt idx="17">
                  <c:v>2.13457608006202E-2</c:v>
                </c:pt>
                <c:pt idx="18">
                  <c:v>3.9273380787934319E-2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1-45C8-A8D0-53C2DE64A9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1-45C8-A8D0-53C2DE64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8.13'!$Z$44:$Z$60</c:f>
              <c:numCache>
                <c:formatCode>#,##0</c:formatCode>
                <c:ptCount val="17"/>
                <c:pt idx="0">
                  <c:v>33</c:v>
                </c:pt>
                <c:pt idx="1">
                  <c:v>1627</c:v>
                </c:pt>
                <c:pt idx="2">
                  <c:v>3605</c:v>
                </c:pt>
                <c:pt idx="3">
                  <c:v>5178</c:v>
                </c:pt>
                <c:pt idx="4">
                  <c:v>7403</c:v>
                </c:pt>
                <c:pt idx="5">
                  <c:v>7632</c:v>
                </c:pt>
                <c:pt idx="6">
                  <c:v>7464</c:v>
                </c:pt>
                <c:pt idx="7">
                  <c:v>6019</c:v>
                </c:pt>
                <c:pt idx="8">
                  <c:v>4869</c:v>
                </c:pt>
                <c:pt idx="9">
                  <c:v>4438</c:v>
                </c:pt>
                <c:pt idx="10">
                  <c:v>3564</c:v>
                </c:pt>
                <c:pt idx="11">
                  <c:v>2722</c:v>
                </c:pt>
                <c:pt idx="12">
                  <c:v>1442</c:v>
                </c:pt>
                <c:pt idx="13">
                  <c:v>563</c:v>
                </c:pt>
                <c:pt idx="14">
                  <c:v>266</c:v>
                </c:pt>
                <c:pt idx="15">
                  <c:v>99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9-4EA8-96D8-DC5E55846701}"/>
            </c:ext>
          </c:extLst>
        </c:ser>
        <c:ser>
          <c:idx val="1"/>
          <c:order val="1"/>
          <c:tx>
            <c:strRef>
              <c:f>'Table 8.13'!$S$62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8.13'!$Z$63:$Z$79</c:f>
              <c:numCache>
                <c:formatCode>#,##0</c:formatCode>
                <c:ptCount val="17"/>
                <c:pt idx="0">
                  <c:v>30</c:v>
                </c:pt>
                <c:pt idx="1">
                  <c:v>1787</c:v>
                </c:pt>
                <c:pt idx="2">
                  <c:v>3647</c:v>
                </c:pt>
                <c:pt idx="3">
                  <c:v>5447</c:v>
                </c:pt>
                <c:pt idx="4">
                  <c:v>7065</c:v>
                </c:pt>
                <c:pt idx="5">
                  <c:v>7958</c:v>
                </c:pt>
                <c:pt idx="6">
                  <c:v>7394</c:v>
                </c:pt>
                <c:pt idx="7">
                  <c:v>5722</c:v>
                </c:pt>
                <c:pt idx="8">
                  <c:v>4899</c:v>
                </c:pt>
                <c:pt idx="9">
                  <c:v>4710</c:v>
                </c:pt>
                <c:pt idx="10">
                  <c:v>3524</c:v>
                </c:pt>
                <c:pt idx="11">
                  <c:v>2436</c:v>
                </c:pt>
                <c:pt idx="12">
                  <c:v>1155</c:v>
                </c:pt>
                <c:pt idx="13">
                  <c:v>381</c:v>
                </c:pt>
                <c:pt idx="14">
                  <c:v>173</c:v>
                </c:pt>
                <c:pt idx="15">
                  <c:v>92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9-4EA8-96D8-DC5E5584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8.13'!$Z$83:$Z$90</c:f>
              <c:numCache>
                <c:formatCode>#,##0</c:formatCode>
                <c:ptCount val="8"/>
                <c:pt idx="0">
                  <c:v>4775</c:v>
                </c:pt>
                <c:pt idx="1">
                  <c:v>4460</c:v>
                </c:pt>
                <c:pt idx="2">
                  <c:v>8284</c:v>
                </c:pt>
                <c:pt idx="3">
                  <c:v>1865</c:v>
                </c:pt>
                <c:pt idx="4">
                  <c:v>1681</c:v>
                </c:pt>
                <c:pt idx="5">
                  <c:v>1959</c:v>
                </c:pt>
                <c:pt idx="6">
                  <c:v>3863</c:v>
                </c:pt>
                <c:pt idx="7">
                  <c:v>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6-4636-BC75-E912AD778CCA}"/>
            </c:ext>
          </c:extLst>
        </c:ser>
        <c:ser>
          <c:idx val="1"/>
          <c:order val="1"/>
          <c:tx>
            <c:strRef>
              <c:f>'Table 8.13'!$S$92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8.13'!$Z$93:$Z$100</c:f>
              <c:numCache>
                <c:formatCode>#,##0</c:formatCode>
                <c:ptCount val="8"/>
                <c:pt idx="0">
                  <c:v>3291</c:v>
                </c:pt>
                <c:pt idx="1">
                  <c:v>6716</c:v>
                </c:pt>
                <c:pt idx="2">
                  <c:v>1639</c:v>
                </c:pt>
                <c:pt idx="3">
                  <c:v>6366</c:v>
                </c:pt>
                <c:pt idx="4">
                  <c:v>6151</c:v>
                </c:pt>
                <c:pt idx="5">
                  <c:v>3606</c:v>
                </c:pt>
                <c:pt idx="6">
                  <c:v>663</c:v>
                </c:pt>
                <c:pt idx="7">
                  <c:v>2560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6-4636-BC75-E912AD77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8.2'!$Y$44:$Y$60</c:f>
              <c:numCache>
                <c:formatCode>#,##0</c:formatCode>
                <c:ptCount val="17"/>
                <c:pt idx="0">
                  <c:v>7</c:v>
                </c:pt>
                <c:pt idx="1">
                  <c:v>130</c:v>
                </c:pt>
                <c:pt idx="2">
                  <c:v>268</c:v>
                </c:pt>
                <c:pt idx="3">
                  <c:v>397</c:v>
                </c:pt>
                <c:pt idx="4">
                  <c:v>548</c:v>
                </c:pt>
                <c:pt idx="5">
                  <c:v>534</c:v>
                </c:pt>
                <c:pt idx="6">
                  <c:v>429</c:v>
                </c:pt>
                <c:pt idx="7">
                  <c:v>364</c:v>
                </c:pt>
                <c:pt idx="8">
                  <c:v>368</c:v>
                </c:pt>
                <c:pt idx="9">
                  <c:v>406</c:v>
                </c:pt>
                <c:pt idx="10">
                  <c:v>395</c:v>
                </c:pt>
                <c:pt idx="11">
                  <c:v>387</c:v>
                </c:pt>
                <c:pt idx="12">
                  <c:v>241</c:v>
                </c:pt>
                <c:pt idx="13">
                  <c:v>106</c:v>
                </c:pt>
                <c:pt idx="14">
                  <c:v>62</c:v>
                </c:pt>
                <c:pt idx="15">
                  <c:v>23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5-4138-B6C8-58E8E91AB340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8.2'!$Y$63:$Y$79</c:f>
              <c:numCache>
                <c:formatCode>#,##0</c:formatCode>
                <c:ptCount val="17"/>
                <c:pt idx="0">
                  <c:v>3</c:v>
                </c:pt>
                <c:pt idx="1">
                  <c:v>144</c:v>
                </c:pt>
                <c:pt idx="2">
                  <c:v>337</c:v>
                </c:pt>
                <c:pt idx="3">
                  <c:v>408</c:v>
                </c:pt>
                <c:pt idx="4">
                  <c:v>439</c:v>
                </c:pt>
                <c:pt idx="5">
                  <c:v>465</c:v>
                </c:pt>
                <c:pt idx="6">
                  <c:v>371</c:v>
                </c:pt>
                <c:pt idx="7">
                  <c:v>392</c:v>
                </c:pt>
                <c:pt idx="8">
                  <c:v>411</c:v>
                </c:pt>
                <c:pt idx="9">
                  <c:v>472</c:v>
                </c:pt>
                <c:pt idx="10">
                  <c:v>407</c:v>
                </c:pt>
                <c:pt idx="11">
                  <c:v>356</c:v>
                </c:pt>
                <c:pt idx="12">
                  <c:v>199</c:v>
                </c:pt>
                <c:pt idx="13">
                  <c:v>92</c:v>
                </c:pt>
                <c:pt idx="14">
                  <c:v>40</c:v>
                </c:pt>
                <c:pt idx="15">
                  <c:v>17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5-4138-B6C8-58E8E91A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8.13'!$S$1</c:f>
              <c:strCache>
                <c:ptCount val="1"/>
                <c:pt idx="0">
                  <c:v>Cardinia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8.13'!$V$8:$Z$8</c:f>
              <c:numCache>
                <c:formatCode>#,##0</c:formatCode>
                <c:ptCount val="5"/>
                <c:pt idx="0">
                  <c:v>45492.639999999999</c:v>
                </c:pt>
                <c:pt idx="1">
                  <c:v>45941.74</c:v>
                </c:pt>
                <c:pt idx="2">
                  <c:v>47650.69</c:v>
                </c:pt>
                <c:pt idx="3">
                  <c:v>47532.79</c:v>
                </c:pt>
                <c:pt idx="4">
                  <c:v>50471.35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FF-45F5-A178-200EAB4DC9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FF-45F5-A178-200EAB4DC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8.14'!$U$4:$Y$4</c:f>
              <c:numCache>
                <c:formatCode>#,##0</c:formatCode>
                <c:ptCount val="5"/>
                <c:pt idx="1">
                  <c:v>270524</c:v>
                </c:pt>
                <c:pt idx="2">
                  <c:v>276205</c:v>
                </c:pt>
                <c:pt idx="3">
                  <c:v>286744</c:v>
                </c:pt>
                <c:pt idx="4">
                  <c:v>331657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1-49D3-AA13-C6BE4D4C578F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8.14'!$U$7:$Y$7</c:f>
              <c:numCache>
                <c:formatCode>#,##0</c:formatCode>
                <c:ptCount val="5"/>
                <c:pt idx="1">
                  <c:v>190509</c:v>
                </c:pt>
                <c:pt idx="2">
                  <c:v>197853</c:v>
                </c:pt>
                <c:pt idx="3">
                  <c:v>202124</c:v>
                </c:pt>
                <c:pt idx="4">
                  <c:v>214594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1-49D3-AA13-C6BE4D4C578F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8.14'!$U$11:$Y$11</c:f>
              <c:numCache>
                <c:formatCode>#,##0</c:formatCode>
                <c:ptCount val="5"/>
                <c:pt idx="1">
                  <c:v>242451</c:v>
                </c:pt>
                <c:pt idx="2">
                  <c:v>246870</c:v>
                </c:pt>
                <c:pt idx="3">
                  <c:v>256048</c:v>
                </c:pt>
                <c:pt idx="4">
                  <c:v>298463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1-49D3-AA13-C6BE4D4C578F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8.14'!$U$12:$Y$12</c:f>
              <c:numCache>
                <c:formatCode>#,##0</c:formatCode>
                <c:ptCount val="5"/>
                <c:pt idx="1">
                  <c:v>28070</c:v>
                </c:pt>
                <c:pt idx="2">
                  <c:v>29333</c:v>
                </c:pt>
                <c:pt idx="3">
                  <c:v>30696</c:v>
                </c:pt>
                <c:pt idx="4">
                  <c:v>33193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51-49D3-AA13-C6BE4D4C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5.2052746018695448E-3</c:v>
                </c:pt>
                <c:pt idx="1">
                  <c:v>1.0828804620289971E-3</c:v>
                </c:pt>
                <c:pt idx="2">
                  <c:v>8.6137697704465305E-2</c:v>
                </c:pt>
                <c:pt idx="3">
                  <c:v>7.5801632342029799E-3</c:v>
                </c:pt>
                <c:pt idx="4">
                  <c:v>8.0055805585715151E-2</c:v>
                </c:pt>
                <c:pt idx="5">
                  <c:v>4.9632021176329033E-2</c:v>
                </c:pt>
                <c:pt idx="6">
                  <c:v>0.1006076162592496</c:v>
                </c:pt>
                <c:pt idx="7">
                  <c:v>6.1984879780215371E-2</c:v>
                </c:pt>
                <c:pt idx="8">
                  <c:v>5.315567982261387E-2</c:v>
                </c:pt>
                <c:pt idx="9">
                  <c:v>1.2553392022780597E-2</c:v>
                </c:pt>
                <c:pt idx="10">
                  <c:v>3.8568305979620077E-2</c:v>
                </c:pt>
                <c:pt idx="11">
                  <c:v>1.3662055352953142E-2</c:v>
                </c:pt>
                <c:pt idx="12">
                  <c:v>5.7624710300828774E-2</c:v>
                </c:pt>
                <c:pt idx="13">
                  <c:v>0.12210193400158707</c:v>
                </c:pt>
                <c:pt idx="14">
                  <c:v>3.3635183874821312E-2</c:v>
                </c:pt>
                <c:pt idx="15">
                  <c:v>5.2917904483067817E-2</c:v>
                </c:pt>
                <c:pt idx="16">
                  <c:v>0.15520713669790212</c:v>
                </c:pt>
                <c:pt idx="17">
                  <c:v>1.608564495844661E-2</c:v>
                </c:pt>
                <c:pt idx="18">
                  <c:v>3.534258269854957E-2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1-4488-A878-ECE1B45922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1-4488-A878-ECE1B4592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8.14'!$Y$44:$Y$60</c:f>
              <c:numCache>
                <c:formatCode>#,##0</c:formatCode>
                <c:ptCount val="17"/>
                <c:pt idx="0">
                  <c:v>63</c:v>
                </c:pt>
                <c:pt idx="1">
                  <c:v>3715</c:v>
                </c:pt>
                <c:pt idx="2">
                  <c:v>11005</c:v>
                </c:pt>
                <c:pt idx="3">
                  <c:v>17323</c:v>
                </c:pt>
                <c:pt idx="4">
                  <c:v>22725</c:v>
                </c:pt>
                <c:pt idx="5">
                  <c:v>21879</c:v>
                </c:pt>
                <c:pt idx="6">
                  <c:v>23247</c:v>
                </c:pt>
                <c:pt idx="7">
                  <c:v>19640</c:v>
                </c:pt>
                <c:pt idx="8">
                  <c:v>15132</c:v>
                </c:pt>
                <c:pt idx="9">
                  <c:v>13156</c:v>
                </c:pt>
                <c:pt idx="10">
                  <c:v>10563</c:v>
                </c:pt>
                <c:pt idx="11">
                  <c:v>7873</c:v>
                </c:pt>
                <c:pt idx="12">
                  <c:v>3744</c:v>
                </c:pt>
                <c:pt idx="13">
                  <c:v>1238</c:v>
                </c:pt>
                <c:pt idx="14">
                  <c:v>423</c:v>
                </c:pt>
                <c:pt idx="15">
                  <c:v>135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D-41D3-8D1F-9025DB5C7399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8.14'!$Y$63:$Y$79</c:f>
              <c:numCache>
                <c:formatCode>#,##0</c:formatCode>
                <c:ptCount val="17"/>
                <c:pt idx="0">
                  <c:v>62</c:v>
                </c:pt>
                <c:pt idx="1">
                  <c:v>4402</c:v>
                </c:pt>
                <c:pt idx="2">
                  <c:v>11011</c:v>
                </c:pt>
                <c:pt idx="3">
                  <c:v>17688</c:v>
                </c:pt>
                <c:pt idx="4">
                  <c:v>20596</c:v>
                </c:pt>
                <c:pt idx="5">
                  <c:v>20964</c:v>
                </c:pt>
                <c:pt idx="6">
                  <c:v>21374</c:v>
                </c:pt>
                <c:pt idx="7">
                  <c:v>17014</c:v>
                </c:pt>
                <c:pt idx="8">
                  <c:v>14199</c:v>
                </c:pt>
                <c:pt idx="9">
                  <c:v>12746</c:v>
                </c:pt>
                <c:pt idx="10">
                  <c:v>9286</c:v>
                </c:pt>
                <c:pt idx="11">
                  <c:v>6263</c:v>
                </c:pt>
                <c:pt idx="12">
                  <c:v>2723</c:v>
                </c:pt>
                <c:pt idx="13">
                  <c:v>723</c:v>
                </c:pt>
                <c:pt idx="14">
                  <c:v>251</c:v>
                </c:pt>
                <c:pt idx="15">
                  <c:v>126</c:v>
                </c:pt>
                <c:pt idx="1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D-41D3-8D1F-9025DB5C7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8.14'!$Y$83:$Y$90</c:f>
              <c:numCache>
                <c:formatCode>#,##0</c:formatCode>
                <c:ptCount val="8"/>
                <c:pt idx="0">
                  <c:v>13652</c:v>
                </c:pt>
                <c:pt idx="1">
                  <c:v>14152</c:v>
                </c:pt>
                <c:pt idx="2">
                  <c:v>20982</c:v>
                </c:pt>
                <c:pt idx="3">
                  <c:v>5828</c:v>
                </c:pt>
                <c:pt idx="4">
                  <c:v>5987</c:v>
                </c:pt>
                <c:pt idx="5">
                  <c:v>6493</c:v>
                </c:pt>
                <c:pt idx="6">
                  <c:v>12150</c:v>
                </c:pt>
                <c:pt idx="7">
                  <c:v>14476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32F-80BA-2B49362BC8B7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8.14'!$Y$93:$Y$100</c:f>
              <c:numCache>
                <c:formatCode>#,##0</c:formatCode>
                <c:ptCount val="8"/>
                <c:pt idx="0">
                  <c:v>8998</c:v>
                </c:pt>
                <c:pt idx="1">
                  <c:v>18944</c:v>
                </c:pt>
                <c:pt idx="2">
                  <c:v>3973</c:v>
                </c:pt>
                <c:pt idx="3">
                  <c:v>17343</c:v>
                </c:pt>
                <c:pt idx="4">
                  <c:v>17066</c:v>
                </c:pt>
                <c:pt idx="5">
                  <c:v>10603</c:v>
                </c:pt>
                <c:pt idx="6">
                  <c:v>2307</c:v>
                </c:pt>
                <c:pt idx="7">
                  <c:v>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32F-80BA-2B49362BC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8.14'!$U$8:$Y$8</c:f>
              <c:numCache>
                <c:formatCode>#,##0</c:formatCode>
                <c:ptCount val="5"/>
                <c:pt idx="1">
                  <c:v>45419.54</c:v>
                </c:pt>
                <c:pt idx="2">
                  <c:v>45569.51</c:v>
                </c:pt>
                <c:pt idx="3">
                  <c:v>47434</c:v>
                </c:pt>
                <c:pt idx="4">
                  <c:v>46665.5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81-4D4C-9A5E-95CB19692B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1-4D4C-9A5E-95CB19692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8.14'!$V$4:$Z$4</c:f>
              <c:numCache>
                <c:formatCode>#,##0</c:formatCode>
                <c:ptCount val="5"/>
                <c:pt idx="0">
                  <c:v>270524</c:v>
                </c:pt>
                <c:pt idx="1">
                  <c:v>276205</c:v>
                </c:pt>
                <c:pt idx="2">
                  <c:v>286744</c:v>
                </c:pt>
                <c:pt idx="3">
                  <c:v>331657</c:v>
                </c:pt>
                <c:pt idx="4">
                  <c:v>349066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5-485C-BDF2-924CB2CAF275}"/>
            </c:ext>
          </c:extLst>
        </c:ser>
        <c:ser>
          <c:idx val="1"/>
          <c:order val="1"/>
          <c:tx>
            <c:strRef>
              <c:f>'Table 8.14'!$S$7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8.14'!$V$7:$Z$7</c:f>
              <c:numCache>
                <c:formatCode>#,##0</c:formatCode>
                <c:ptCount val="5"/>
                <c:pt idx="0">
                  <c:v>190509</c:v>
                </c:pt>
                <c:pt idx="1">
                  <c:v>197853</c:v>
                </c:pt>
                <c:pt idx="2">
                  <c:v>202124</c:v>
                </c:pt>
                <c:pt idx="3">
                  <c:v>214594</c:v>
                </c:pt>
                <c:pt idx="4">
                  <c:v>225227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5-485C-BDF2-924CB2CAF275}"/>
            </c:ext>
          </c:extLst>
        </c:ser>
        <c:ser>
          <c:idx val="2"/>
          <c:order val="2"/>
          <c:tx>
            <c:strRef>
              <c:f>'Table 8.14'!$S$11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8.14'!$V$11:$Z$11</c:f>
              <c:numCache>
                <c:formatCode>#,##0</c:formatCode>
                <c:ptCount val="5"/>
                <c:pt idx="0">
                  <c:v>242451</c:v>
                </c:pt>
                <c:pt idx="1">
                  <c:v>246870</c:v>
                </c:pt>
                <c:pt idx="2">
                  <c:v>256048</c:v>
                </c:pt>
                <c:pt idx="3">
                  <c:v>298463</c:v>
                </c:pt>
                <c:pt idx="4">
                  <c:v>313311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5-485C-BDF2-924CB2CAF275}"/>
            </c:ext>
          </c:extLst>
        </c:ser>
        <c:ser>
          <c:idx val="3"/>
          <c:order val="3"/>
          <c:tx>
            <c:strRef>
              <c:f>'Table 8.14'!$S$12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8.14'!$V$12:$Z$12</c:f>
              <c:numCache>
                <c:formatCode>#,##0</c:formatCode>
                <c:ptCount val="5"/>
                <c:pt idx="0">
                  <c:v>28070</c:v>
                </c:pt>
                <c:pt idx="1">
                  <c:v>29333</c:v>
                </c:pt>
                <c:pt idx="2">
                  <c:v>30696</c:v>
                </c:pt>
                <c:pt idx="3">
                  <c:v>33193</c:v>
                </c:pt>
                <c:pt idx="4">
                  <c:v>35759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5-485C-BDF2-924CB2CAF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8.14'!$AB$15:$AB$33</c:f>
              <c:numCache>
                <c:formatCode>0.0%</c:formatCode>
                <c:ptCount val="19"/>
                <c:pt idx="0">
                  <c:v>5.2052746018695448E-3</c:v>
                </c:pt>
                <c:pt idx="1">
                  <c:v>1.0828804620289971E-3</c:v>
                </c:pt>
                <c:pt idx="2">
                  <c:v>8.6137697704465305E-2</c:v>
                </c:pt>
                <c:pt idx="3">
                  <c:v>7.5801632342029799E-3</c:v>
                </c:pt>
                <c:pt idx="4">
                  <c:v>8.0055805585715151E-2</c:v>
                </c:pt>
                <c:pt idx="5">
                  <c:v>4.9632021176329033E-2</c:v>
                </c:pt>
                <c:pt idx="6">
                  <c:v>0.1006076162592496</c:v>
                </c:pt>
                <c:pt idx="7">
                  <c:v>6.1984879780215371E-2</c:v>
                </c:pt>
                <c:pt idx="8">
                  <c:v>5.315567982261387E-2</c:v>
                </c:pt>
                <c:pt idx="9">
                  <c:v>1.2553392022780597E-2</c:v>
                </c:pt>
                <c:pt idx="10">
                  <c:v>3.8568305979620077E-2</c:v>
                </c:pt>
                <c:pt idx="11">
                  <c:v>1.3662055352953142E-2</c:v>
                </c:pt>
                <c:pt idx="12">
                  <c:v>5.7624710300828774E-2</c:v>
                </c:pt>
                <c:pt idx="13">
                  <c:v>0.12210193400158707</c:v>
                </c:pt>
                <c:pt idx="14">
                  <c:v>3.3635183874821312E-2</c:v>
                </c:pt>
                <c:pt idx="15">
                  <c:v>5.2917904483067817E-2</c:v>
                </c:pt>
                <c:pt idx="16">
                  <c:v>0.15520713669790212</c:v>
                </c:pt>
                <c:pt idx="17">
                  <c:v>1.608564495844661E-2</c:v>
                </c:pt>
                <c:pt idx="18">
                  <c:v>3.534258269854957E-2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D-44E1-ADB1-D91D3A2E46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D-44E1-ADB1-D91D3A2E4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8.14'!$Z$44:$Z$60</c:f>
              <c:numCache>
                <c:formatCode>#,##0</c:formatCode>
                <c:ptCount val="17"/>
                <c:pt idx="0">
                  <c:v>50</c:v>
                </c:pt>
                <c:pt idx="1">
                  <c:v>3944</c:v>
                </c:pt>
                <c:pt idx="2">
                  <c:v>11752</c:v>
                </c:pt>
                <c:pt idx="3">
                  <c:v>18637</c:v>
                </c:pt>
                <c:pt idx="4">
                  <c:v>23990</c:v>
                </c:pt>
                <c:pt idx="5">
                  <c:v>22953</c:v>
                </c:pt>
                <c:pt idx="6">
                  <c:v>23739</c:v>
                </c:pt>
                <c:pt idx="7">
                  <c:v>21011</c:v>
                </c:pt>
                <c:pt idx="8">
                  <c:v>15621</c:v>
                </c:pt>
                <c:pt idx="9">
                  <c:v>13656</c:v>
                </c:pt>
                <c:pt idx="10">
                  <c:v>10810</c:v>
                </c:pt>
                <c:pt idx="11">
                  <c:v>8220</c:v>
                </c:pt>
                <c:pt idx="12">
                  <c:v>4105</c:v>
                </c:pt>
                <c:pt idx="13">
                  <c:v>1302</c:v>
                </c:pt>
                <c:pt idx="14">
                  <c:v>504</c:v>
                </c:pt>
                <c:pt idx="15">
                  <c:v>136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D-4EA1-A213-0BDBF9936DA1}"/>
            </c:ext>
          </c:extLst>
        </c:ser>
        <c:ser>
          <c:idx val="1"/>
          <c:order val="1"/>
          <c:tx>
            <c:strRef>
              <c:f>'Table 8.14'!$S$62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8.14'!$Z$63:$Z$79</c:f>
              <c:numCache>
                <c:formatCode>#,##0</c:formatCode>
                <c:ptCount val="17"/>
                <c:pt idx="0">
                  <c:v>63</c:v>
                </c:pt>
                <c:pt idx="1">
                  <c:v>4376</c:v>
                </c:pt>
                <c:pt idx="2">
                  <c:v>11374</c:v>
                </c:pt>
                <c:pt idx="3">
                  <c:v>18286</c:v>
                </c:pt>
                <c:pt idx="4">
                  <c:v>22107</c:v>
                </c:pt>
                <c:pt idx="5">
                  <c:v>22321</c:v>
                </c:pt>
                <c:pt idx="6">
                  <c:v>22949</c:v>
                </c:pt>
                <c:pt idx="7">
                  <c:v>18632</c:v>
                </c:pt>
                <c:pt idx="8">
                  <c:v>14572</c:v>
                </c:pt>
                <c:pt idx="9">
                  <c:v>13145</c:v>
                </c:pt>
                <c:pt idx="10">
                  <c:v>9767</c:v>
                </c:pt>
                <c:pt idx="11">
                  <c:v>6570</c:v>
                </c:pt>
                <c:pt idx="12">
                  <c:v>2887</c:v>
                </c:pt>
                <c:pt idx="13">
                  <c:v>823</c:v>
                </c:pt>
                <c:pt idx="14">
                  <c:v>263</c:v>
                </c:pt>
                <c:pt idx="15">
                  <c:v>123</c:v>
                </c:pt>
                <c:pt idx="16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D-4EA1-A213-0BDBF9936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8.14'!$Z$83:$Z$90</c:f>
              <c:numCache>
                <c:formatCode>#,##0</c:formatCode>
                <c:ptCount val="8"/>
                <c:pt idx="0">
                  <c:v>14322</c:v>
                </c:pt>
                <c:pt idx="1">
                  <c:v>15167</c:v>
                </c:pt>
                <c:pt idx="2">
                  <c:v>21492</c:v>
                </c:pt>
                <c:pt idx="3">
                  <c:v>6352</c:v>
                </c:pt>
                <c:pt idx="4">
                  <c:v>6136</c:v>
                </c:pt>
                <c:pt idx="5">
                  <c:v>6559</c:v>
                </c:pt>
                <c:pt idx="6">
                  <c:v>12573</c:v>
                </c:pt>
                <c:pt idx="7">
                  <c:v>15116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5-4E8B-8732-BE3DA13D8671}"/>
            </c:ext>
          </c:extLst>
        </c:ser>
        <c:ser>
          <c:idx val="1"/>
          <c:order val="1"/>
          <c:tx>
            <c:strRef>
              <c:f>'Table 8.14'!$S$92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8.14'!$Z$93:$Z$100</c:f>
              <c:numCache>
                <c:formatCode>#,##0</c:formatCode>
                <c:ptCount val="8"/>
                <c:pt idx="0">
                  <c:v>9496</c:v>
                </c:pt>
                <c:pt idx="1">
                  <c:v>20187</c:v>
                </c:pt>
                <c:pt idx="2">
                  <c:v>4338</c:v>
                </c:pt>
                <c:pt idx="3">
                  <c:v>18728</c:v>
                </c:pt>
                <c:pt idx="4">
                  <c:v>17311</c:v>
                </c:pt>
                <c:pt idx="5">
                  <c:v>10604</c:v>
                </c:pt>
                <c:pt idx="6">
                  <c:v>2501</c:v>
                </c:pt>
                <c:pt idx="7">
                  <c:v>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5-4E8B-8732-BE3DA13D8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8.2'!$Y$83:$Y$90</c:f>
              <c:numCache>
                <c:formatCode>#,##0</c:formatCode>
                <c:ptCount val="8"/>
                <c:pt idx="0">
                  <c:v>257</c:v>
                </c:pt>
                <c:pt idx="1">
                  <c:v>225</c:v>
                </c:pt>
                <c:pt idx="2">
                  <c:v>442</c:v>
                </c:pt>
                <c:pt idx="3">
                  <c:v>344</c:v>
                </c:pt>
                <c:pt idx="4">
                  <c:v>93</c:v>
                </c:pt>
                <c:pt idx="5">
                  <c:v>128</c:v>
                </c:pt>
                <c:pt idx="6">
                  <c:v>230</c:v>
                </c:pt>
                <c:pt idx="7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D-4C5A-BBDE-6C1566AE76C1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8.2'!$Y$93:$Y$100</c:f>
              <c:numCache>
                <c:formatCode>#,##0</c:formatCode>
                <c:ptCount val="8"/>
                <c:pt idx="0">
                  <c:v>187</c:v>
                </c:pt>
                <c:pt idx="1">
                  <c:v>487</c:v>
                </c:pt>
                <c:pt idx="2">
                  <c:v>100</c:v>
                </c:pt>
                <c:pt idx="3">
                  <c:v>537</c:v>
                </c:pt>
                <c:pt idx="4">
                  <c:v>382</c:v>
                </c:pt>
                <c:pt idx="5">
                  <c:v>268</c:v>
                </c:pt>
                <c:pt idx="6">
                  <c:v>32</c:v>
                </c:pt>
                <c:pt idx="7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D-4C5A-BBDE-6C1566AE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8.14'!$S$1</c:f>
              <c:strCache>
                <c:ptCount val="1"/>
                <c:pt idx="0">
                  <c:v>Casey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8.14'!$V$8:$Z$8</c:f>
              <c:numCache>
                <c:formatCode>#,##0</c:formatCode>
                <c:ptCount val="5"/>
                <c:pt idx="0">
                  <c:v>45419.54</c:v>
                </c:pt>
                <c:pt idx="1">
                  <c:v>45569.51</c:v>
                </c:pt>
                <c:pt idx="2">
                  <c:v>47434</c:v>
                </c:pt>
                <c:pt idx="3">
                  <c:v>46665.5</c:v>
                </c:pt>
                <c:pt idx="4">
                  <c:v>49541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87-493D-BEFF-C5618B427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87-493D-BEFF-C5618B427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8.15'!$U$4:$Y$4</c:f>
              <c:numCache>
                <c:formatCode>#,##0</c:formatCode>
                <c:ptCount val="5"/>
                <c:pt idx="1">
                  <c:v>7830</c:v>
                </c:pt>
                <c:pt idx="2">
                  <c:v>7770</c:v>
                </c:pt>
                <c:pt idx="3">
                  <c:v>8024</c:v>
                </c:pt>
                <c:pt idx="4">
                  <c:v>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07-43C9-A685-7094FA13854E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8.15'!$U$7:$Y$7</c:f>
              <c:numCache>
                <c:formatCode>#,##0</c:formatCode>
                <c:ptCount val="5"/>
                <c:pt idx="1">
                  <c:v>5707</c:v>
                </c:pt>
                <c:pt idx="2">
                  <c:v>5747</c:v>
                </c:pt>
                <c:pt idx="3">
                  <c:v>5863</c:v>
                </c:pt>
                <c:pt idx="4">
                  <c:v>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07-43C9-A685-7094FA13854E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8.15'!$U$11:$Y$11</c:f>
              <c:numCache>
                <c:formatCode>#,##0</c:formatCode>
                <c:ptCount val="5"/>
                <c:pt idx="1">
                  <c:v>6828</c:v>
                </c:pt>
                <c:pt idx="2">
                  <c:v>6725</c:v>
                </c:pt>
                <c:pt idx="3">
                  <c:v>6971</c:v>
                </c:pt>
                <c:pt idx="4">
                  <c:v>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7-43C9-A685-7094FA13854E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8.15'!$U$12:$Y$12</c:f>
              <c:numCache>
                <c:formatCode>#,##0</c:formatCode>
                <c:ptCount val="5"/>
                <c:pt idx="1">
                  <c:v>1004</c:v>
                </c:pt>
                <c:pt idx="2">
                  <c:v>1053</c:v>
                </c:pt>
                <c:pt idx="3">
                  <c:v>1053</c:v>
                </c:pt>
                <c:pt idx="4">
                  <c:v>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07-43C9-A685-7094FA138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6.3032554074721428E-2</c:v>
                </c:pt>
                <c:pt idx="1">
                  <c:v>7.9746558881363342E-3</c:v>
                </c:pt>
                <c:pt idx="2">
                  <c:v>0.12071225693685821</c:v>
                </c:pt>
                <c:pt idx="3">
                  <c:v>9.0670745029495306E-3</c:v>
                </c:pt>
                <c:pt idx="4">
                  <c:v>5.6696526108804893E-2</c:v>
                </c:pt>
                <c:pt idx="5">
                  <c:v>2.4907144417740879E-2</c:v>
                </c:pt>
                <c:pt idx="6">
                  <c:v>0.10836792658946909</c:v>
                </c:pt>
                <c:pt idx="7">
                  <c:v>7.5376884422110546E-2</c:v>
                </c:pt>
                <c:pt idx="8">
                  <c:v>3.5066637535503604E-2</c:v>
                </c:pt>
                <c:pt idx="9">
                  <c:v>8.1931396110989738E-3</c:v>
                </c:pt>
                <c:pt idx="10">
                  <c:v>2.44701769718156E-2</c:v>
                </c:pt>
                <c:pt idx="11">
                  <c:v>1.0268734979244047E-2</c:v>
                </c:pt>
                <c:pt idx="12">
                  <c:v>2.8402883985143106E-2</c:v>
                </c:pt>
                <c:pt idx="13">
                  <c:v>5.822591216954337E-2</c:v>
                </c:pt>
                <c:pt idx="14">
                  <c:v>6.2704828490277476E-2</c:v>
                </c:pt>
                <c:pt idx="15">
                  <c:v>8.2477605418396327E-2</c:v>
                </c:pt>
                <c:pt idx="16">
                  <c:v>0.13130871750054621</c:v>
                </c:pt>
                <c:pt idx="17">
                  <c:v>2.2940790911077126E-2</c:v>
                </c:pt>
                <c:pt idx="18">
                  <c:v>2.9386060738474985E-2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2-4719-987A-97D26E3E18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2-4719-987A-97D26E3E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8.15'!$Y$44:$Y$60</c:f>
              <c:numCache>
                <c:formatCode>#,##0</c:formatCode>
                <c:ptCount val="17"/>
                <c:pt idx="0">
                  <c:v>0</c:v>
                </c:pt>
                <c:pt idx="1">
                  <c:v>155</c:v>
                </c:pt>
                <c:pt idx="2">
                  <c:v>275</c:v>
                </c:pt>
                <c:pt idx="3">
                  <c:v>392</c:v>
                </c:pt>
                <c:pt idx="4">
                  <c:v>439</c:v>
                </c:pt>
                <c:pt idx="5">
                  <c:v>464</c:v>
                </c:pt>
                <c:pt idx="6">
                  <c:v>327</c:v>
                </c:pt>
                <c:pt idx="7">
                  <c:v>353</c:v>
                </c:pt>
                <c:pt idx="8">
                  <c:v>357</c:v>
                </c:pt>
                <c:pt idx="9">
                  <c:v>425</c:v>
                </c:pt>
                <c:pt idx="10">
                  <c:v>418</c:v>
                </c:pt>
                <c:pt idx="11">
                  <c:v>387</c:v>
                </c:pt>
                <c:pt idx="12">
                  <c:v>241</c:v>
                </c:pt>
                <c:pt idx="13">
                  <c:v>81</c:v>
                </c:pt>
                <c:pt idx="14">
                  <c:v>38</c:v>
                </c:pt>
                <c:pt idx="15">
                  <c:v>20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E4-4848-A8E3-F9F6F8066009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8.15'!$Y$63:$Y$79</c:f>
              <c:numCache>
                <c:formatCode>#,##0</c:formatCode>
                <c:ptCount val="17"/>
                <c:pt idx="0">
                  <c:v>11</c:v>
                </c:pt>
                <c:pt idx="1">
                  <c:v>161</c:v>
                </c:pt>
                <c:pt idx="2">
                  <c:v>325</c:v>
                </c:pt>
                <c:pt idx="3">
                  <c:v>366</c:v>
                </c:pt>
                <c:pt idx="4">
                  <c:v>410</c:v>
                </c:pt>
                <c:pt idx="5">
                  <c:v>352</c:v>
                </c:pt>
                <c:pt idx="6">
                  <c:v>358</c:v>
                </c:pt>
                <c:pt idx="7">
                  <c:v>357</c:v>
                </c:pt>
                <c:pt idx="8">
                  <c:v>436</c:v>
                </c:pt>
                <c:pt idx="9">
                  <c:v>462</c:v>
                </c:pt>
                <c:pt idx="10">
                  <c:v>474</c:v>
                </c:pt>
                <c:pt idx="11">
                  <c:v>393</c:v>
                </c:pt>
                <c:pt idx="12">
                  <c:v>216</c:v>
                </c:pt>
                <c:pt idx="13">
                  <c:v>95</c:v>
                </c:pt>
                <c:pt idx="14">
                  <c:v>23</c:v>
                </c:pt>
                <c:pt idx="15">
                  <c:v>16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E4-4848-A8E3-F9F6F8066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8.15'!$Y$83:$Y$90</c:f>
              <c:numCache>
                <c:formatCode>#,##0</c:formatCode>
                <c:ptCount val="8"/>
                <c:pt idx="0">
                  <c:v>261</c:v>
                </c:pt>
                <c:pt idx="1">
                  <c:v>195</c:v>
                </c:pt>
                <c:pt idx="2">
                  <c:v>572</c:v>
                </c:pt>
                <c:pt idx="3">
                  <c:v>201</c:v>
                </c:pt>
                <c:pt idx="4">
                  <c:v>90</c:v>
                </c:pt>
                <c:pt idx="5">
                  <c:v>167</c:v>
                </c:pt>
                <c:pt idx="6">
                  <c:v>344</c:v>
                </c:pt>
                <c:pt idx="7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D86-ABDF-259BC154B161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8.15'!$Y$93:$Y$100</c:f>
              <c:numCache>
                <c:formatCode>#,##0</c:formatCode>
                <c:ptCount val="8"/>
                <c:pt idx="0">
                  <c:v>183</c:v>
                </c:pt>
                <c:pt idx="1">
                  <c:v>482</c:v>
                </c:pt>
                <c:pt idx="2">
                  <c:v>130</c:v>
                </c:pt>
                <c:pt idx="3">
                  <c:v>606</c:v>
                </c:pt>
                <c:pt idx="4">
                  <c:v>363</c:v>
                </c:pt>
                <c:pt idx="5">
                  <c:v>340</c:v>
                </c:pt>
                <c:pt idx="6">
                  <c:v>38</c:v>
                </c:pt>
                <c:pt idx="7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D86-ABDF-259BC154B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8.15'!$U$8:$Y$8</c:f>
              <c:numCache>
                <c:formatCode>#,##0</c:formatCode>
                <c:ptCount val="5"/>
                <c:pt idx="1">
                  <c:v>35630</c:v>
                </c:pt>
                <c:pt idx="2">
                  <c:v>37501.54</c:v>
                </c:pt>
                <c:pt idx="3">
                  <c:v>39668</c:v>
                </c:pt>
                <c:pt idx="4">
                  <c:v>38508.04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9E-4439-A810-AB5FD64CE4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9E-4439-A810-AB5FD64CE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8.15'!$V$4:$Z$4</c:f>
              <c:numCache>
                <c:formatCode>#,##0</c:formatCode>
                <c:ptCount val="5"/>
                <c:pt idx="0">
                  <c:v>7830</c:v>
                </c:pt>
                <c:pt idx="1">
                  <c:v>7770</c:v>
                </c:pt>
                <c:pt idx="2">
                  <c:v>8024</c:v>
                </c:pt>
                <c:pt idx="3">
                  <c:v>8863</c:v>
                </c:pt>
                <c:pt idx="4">
                  <c:v>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F-4BC8-B903-AA8BDFDAC52C}"/>
            </c:ext>
          </c:extLst>
        </c:ser>
        <c:ser>
          <c:idx val="1"/>
          <c:order val="1"/>
          <c:tx>
            <c:strRef>
              <c:f>'Table 8.15'!$S$7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8.15'!$V$7:$Z$7</c:f>
              <c:numCache>
                <c:formatCode>#,##0</c:formatCode>
                <c:ptCount val="5"/>
                <c:pt idx="0">
                  <c:v>5707</c:v>
                </c:pt>
                <c:pt idx="1">
                  <c:v>5747</c:v>
                </c:pt>
                <c:pt idx="2">
                  <c:v>5863</c:v>
                </c:pt>
                <c:pt idx="3">
                  <c:v>6208</c:v>
                </c:pt>
                <c:pt idx="4">
                  <c:v>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F-4BC8-B903-AA8BDFDAC52C}"/>
            </c:ext>
          </c:extLst>
        </c:ser>
        <c:ser>
          <c:idx val="2"/>
          <c:order val="2"/>
          <c:tx>
            <c:strRef>
              <c:f>'Table 8.15'!$S$11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8.15'!$V$11:$Z$11</c:f>
              <c:numCache>
                <c:formatCode>#,##0</c:formatCode>
                <c:ptCount val="5"/>
                <c:pt idx="0">
                  <c:v>6828</c:v>
                </c:pt>
                <c:pt idx="1">
                  <c:v>6725</c:v>
                </c:pt>
                <c:pt idx="2">
                  <c:v>6971</c:v>
                </c:pt>
                <c:pt idx="3">
                  <c:v>7797</c:v>
                </c:pt>
                <c:pt idx="4">
                  <c:v>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F-4BC8-B903-AA8BDFDAC52C}"/>
            </c:ext>
          </c:extLst>
        </c:ser>
        <c:ser>
          <c:idx val="3"/>
          <c:order val="3"/>
          <c:tx>
            <c:strRef>
              <c:f>'Table 8.15'!$S$12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8.15'!$V$12:$Z$12</c:f>
              <c:numCache>
                <c:formatCode>#,##0</c:formatCode>
                <c:ptCount val="5"/>
                <c:pt idx="0">
                  <c:v>1004</c:v>
                </c:pt>
                <c:pt idx="1">
                  <c:v>1053</c:v>
                </c:pt>
                <c:pt idx="2">
                  <c:v>1053</c:v>
                </c:pt>
                <c:pt idx="3">
                  <c:v>1067</c:v>
                </c:pt>
                <c:pt idx="4">
                  <c:v>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2F-4BC8-B903-AA8BDFDA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8.15'!$AB$15:$AB$33</c:f>
              <c:numCache>
                <c:formatCode>0.0%</c:formatCode>
                <c:ptCount val="19"/>
                <c:pt idx="0">
                  <c:v>6.3032554074721428E-2</c:v>
                </c:pt>
                <c:pt idx="1">
                  <c:v>7.9746558881363342E-3</c:v>
                </c:pt>
                <c:pt idx="2">
                  <c:v>0.12071225693685821</c:v>
                </c:pt>
                <c:pt idx="3">
                  <c:v>9.0670745029495306E-3</c:v>
                </c:pt>
                <c:pt idx="4">
                  <c:v>5.6696526108804893E-2</c:v>
                </c:pt>
                <c:pt idx="5">
                  <c:v>2.4907144417740879E-2</c:v>
                </c:pt>
                <c:pt idx="6">
                  <c:v>0.10836792658946909</c:v>
                </c:pt>
                <c:pt idx="7">
                  <c:v>7.5376884422110546E-2</c:v>
                </c:pt>
                <c:pt idx="8">
                  <c:v>3.5066637535503604E-2</c:v>
                </c:pt>
                <c:pt idx="9">
                  <c:v>8.1931396110989738E-3</c:v>
                </c:pt>
                <c:pt idx="10">
                  <c:v>2.44701769718156E-2</c:v>
                </c:pt>
                <c:pt idx="11">
                  <c:v>1.0268734979244047E-2</c:v>
                </c:pt>
                <c:pt idx="12">
                  <c:v>2.8402883985143106E-2</c:v>
                </c:pt>
                <c:pt idx="13">
                  <c:v>5.822591216954337E-2</c:v>
                </c:pt>
                <c:pt idx="14">
                  <c:v>6.2704828490277476E-2</c:v>
                </c:pt>
                <c:pt idx="15">
                  <c:v>8.2477605418396327E-2</c:v>
                </c:pt>
                <c:pt idx="16">
                  <c:v>0.13130871750054621</c:v>
                </c:pt>
                <c:pt idx="17">
                  <c:v>2.2940790911077126E-2</c:v>
                </c:pt>
                <c:pt idx="18">
                  <c:v>2.9386060738474985E-2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1-4D44-B2E2-CD4064CB83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1-4D44-B2E2-CD4064CB8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8.15'!$Z$44:$Z$60</c:f>
              <c:numCache>
                <c:formatCode>#,##0</c:formatCode>
                <c:ptCount val="17"/>
                <c:pt idx="0">
                  <c:v>0</c:v>
                </c:pt>
                <c:pt idx="1">
                  <c:v>136</c:v>
                </c:pt>
                <c:pt idx="2">
                  <c:v>285</c:v>
                </c:pt>
                <c:pt idx="3">
                  <c:v>415</c:v>
                </c:pt>
                <c:pt idx="4">
                  <c:v>457</c:v>
                </c:pt>
                <c:pt idx="5">
                  <c:v>459</c:v>
                </c:pt>
                <c:pt idx="6">
                  <c:v>391</c:v>
                </c:pt>
                <c:pt idx="7">
                  <c:v>311</c:v>
                </c:pt>
                <c:pt idx="8">
                  <c:v>346</c:v>
                </c:pt>
                <c:pt idx="9">
                  <c:v>418</c:v>
                </c:pt>
                <c:pt idx="10">
                  <c:v>428</c:v>
                </c:pt>
                <c:pt idx="11">
                  <c:v>405</c:v>
                </c:pt>
                <c:pt idx="12">
                  <c:v>270</c:v>
                </c:pt>
                <c:pt idx="13">
                  <c:v>85</c:v>
                </c:pt>
                <c:pt idx="14">
                  <c:v>44</c:v>
                </c:pt>
                <c:pt idx="15">
                  <c:v>18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652-8868-4970481E562E}"/>
            </c:ext>
          </c:extLst>
        </c:ser>
        <c:ser>
          <c:idx val="1"/>
          <c:order val="1"/>
          <c:tx>
            <c:strRef>
              <c:f>'Table 8.15'!$S$62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8.15'!$Z$63:$Z$79</c:f>
              <c:numCache>
                <c:formatCode>#,##0</c:formatCode>
                <c:ptCount val="17"/>
                <c:pt idx="0">
                  <c:v>0</c:v>
                </c:pt>
                <c:pt idx="1">
                  <c:v>227</c:v>
                </c:pt>
                <c:pt idx="2">
                  <c:v>306</c:v>
                </c:pt>
                <c:pt idx="3">
                  <c:v>389</c:v>
                </c:pt>
                <c:pt idx="4">
                  <c:v>398</c:v>
                </c:pt>
                <c:pt idx="5">
                  <c:v>372</c:v>
                </c:pt>
                <c:pt idx="6">
                  <c:v>368</c:v>
                </c:pt>
                <c:pt idx="7">
                  <c:v>366</c:v>
                </c:pt>
                <c:pt idx="8">
                  <c:v>439</c:v>
                </c:pt>
                <c:pt idx="9">
                  <c:v>471</c:v>
                </c:pt>
                <c:pt idx="10">
                  <c:v>472</c:v>
                </c:pt>
                <c:pt idx="11">
                  <c:v>463</c:v>
                </c:pt>
                <c:pt idx="12">
                  <c:v>244</c:v>
                </c:pt>
                <c:pt idx="13">
                  <c:v>89</c:v>
                </c:pt>
                <c:pt idx="14">
                  <c:v>39</c:v>
                </c:pt>
                <c:pt idx="15">
                  <c:v>20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652-8868-4970481E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8.15'!$Z$83:$Z$90</c:f>
              <c:numCache>
                <c:formatCode>#,##0</c:formatCode>
                <c:ptCount val="8"/>
                <c:pt idx="0">
                  <c:v>262</c:v>
                </c:pt>
                <c:pt idx="1">
                  <c:v>184</c:v>
                </c:pt>
                <c:pt idx="2">
                  <c:v>557</c:v>
                </c:pt>
                <c:pt idx="3">
                  <c:v>210</c:v>
                </c:pt>
                <c:pt idx="4">
                  <c:v>97</c:v>
                </c:pt>
                <c:pt idx="5">
                  <c:v>165</c:v>
                </c:pt>
                <c:pt idx="6">
                  <c:v>382</c:v>
                </c:pt>
                <c:pt idx="7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B-40AC-926F-66FD6DBB862B}"/>
            </c:ext>
          </c:extLst>
        </c:ser>
        <c:ser>
          <c:idx val="1"/>
          <c:order val="1"/>
          <c:tx>
            <c:strRef>
              <c:f>'Table 8.15'!$S$92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8.15'!$Z$93:$Z$100</c:f>
              <c:numCache>
                <c:formatCode>#,##0</c:formatCode>
                <c:ptCount val="8"/>
                <c:pt idx="0">
                  <c:v>219</c:v>
                </c:pt>
                <c:pt idx="1">
                  <c:v>491</c:v>
                </c:pt>
                <c:pt idx="2">
                  <c:v>133</c:v>
                </c:pt>
                <c:pt idx="3">
                  <c:v>611</c:v>
                </c:pt>
                <c:pt idx="4">
                  <c:v>362</c:v>
                </c:pt>
                <c:pt idx="5">
                  <c:v>328</c:v>
                </c:pt>
                <c:pt idx="6">
                  <c:v>54</c:v>
                </c:pt>
                <c:pt idx="7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B-40AC-926F-66FD6DBB8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8.2'!$U$8:$Y$8</c:f>
              <c:numCache>
                <c:formatCode>#,##0</c:formatCode>
                <c:ptCount val="5"/>
                <c:pt idx="1">
                  <c:v>39837.08</c:v>
                </c:pt>
                <c:pt idx="2">
                  <c:v>36482.050000000003</c:v>
                </c:pt>
                <c:pt idx="3">
                  <c:v>39659.68</c:v>
                </c:pt>
                <c:pt idx="4">
                  <c:v>40418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2-480B-8488-3043823C71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2-480B-8488-3043823C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8.15'!$S$1</c:f>
              <c:strCache>
                <c:ptCount val="1"/>
                <c:pt idx="0">
                  <c:v>Central Goldfields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8.15'!$V$8:$Z$8</c:f>
              <c:numCache>
                <c:formatCode>#,##0</c:formatCode>
                <c:ptCount val="5"/>
                <c:pt idx="0">
                  <c:v>35630</c:v>
                </c:pt>
                <c:pt idx="1">
                  <c:v>37501.54</c:v>
                </c:pt>
                <c:pt idx="2">
                  <c:v>39668</c:v>
                </c:pt>
                <c:pt idx="3">
                  <c:v>38508.04</c:v>
                </c:pt>
                <c:pt idx="4">
                  <c:v>40395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8-4905-892B-64624DB16A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8-4905-892B-64624DB16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8.16'!$U$4:$Y$4</c:f>
              <c:numCache>
                <c:formatCode>#,##0</c:formatCode>
                <c:ptCount val="5"/>
                <c:pt idx="1">
                  <c:v>18652</c:v>
                </c:pt>
                <c:pt idx="2">
                  <c:v>18298</c:v>
                </c:pt>
                <c:pt idx="3">
                  <c:v>18167</c:v>
                </c:pt>
                <c:pt idx="4">
                  <c:v>19674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4-4021-A68D-11832A880E1D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8.16'!$U$7:$Y$7</c:f>
              <c:numCache>
                <c:formatCode>#,##0</c:formatCode>
                <c:ptCount val="5"/>
                <c:pt idx="1">
                  <c:v>12947</c:v>
                </c:pt>
                <c:pt idx="2">
                  <c:v>13027</c:v>
                </c:pt>
                <c:pt idx="3">
                  <c:v>12773</c:v>
                </c:pt>
                <c:pt idx="4">
                  <c:v>13246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4-4021-A68D-11832A880E1D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8.16'!$U$11:$Y$11</c:f>
              <c:numCache>
                <c:formatCode>#,##0</c:formatCode>
                <c:ptCount val="5"/>
                <c:pt idx="1">
                  <c:v>15887</c:v>
                </c:pt>
                <c:pt idx="2">
                  <c:v>15399</c:v>
                </c:pt>
                <c:pt idx="3">
                  <c:v>15245</c:v>
                </c:pt>
                <c:pt idx="4">
                  <c:v>16711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4-4021-A68D-11832A880E1D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8.16'!$U$12:$Y$12</c:f>
              <c:numCache>
                <c:formatCode>#,##0</c:formatCode>
                <c:ptCount val="5"/>
                <c:pt idx="1">
                  <c:v>2763</c:v>
                </c:pt>
                <c:pt idx="2">
                  <c:v>2900</c:v>
                </c:pt>
                <c:pt idx="3">
                  <c:v>2922</c:v>
                </c:pt>
                <c:pt idx="4">
                  <c:v>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74-4021-A68D-11832A880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6.9196210567438229E-2</c:v>
                </c:pt>
                <c:pt idx="1">
                  <c:v>3.3694696747729271E-3</c:v>
                </c:pt>
                <c:pt idx="2">
                  <c:v>0.12833284500439496</c:v>
                </c:pt>
                <c:pt idx="3">
                  <c:v>7.6179314386170521E-3</c:v>
                </c:pt>
                <c:pt idx="4">
                  <c:v>6.1187615978122861E-2</c:v>
                </c:pt>
                <c:pt idx="5">
                  <c:v>2.4025783767946087E-2</c:v>
                </c:pt>
                <c:pt idx="6">
                  <c:v>8.7459712862584235E-2</c:v>
                </c:pt>
                <c:pt idx="7">
                  <c:v>0.10938568219552691</c:v>
                </c:pt>
                <c:pt idx="8">
                  <c:v>3.091122179900381E-2</c:v>
                </c:pt>
                <c:pt idx="9">
                  <c:v>6.2506104111729665E-3</c:v>
                </c:pt>
                <c:pt idx="10">
                  <c:v>2.5588436370739331E-2</c:v>
                </c:pt>
                <c:pt idx="11">
                  <c:v>9.9130774489696264E-3</c:v>
                </c:pt>
                <c:pt idx="12">
                  <c:v>3.7015333528664908E-2</c:v>
                </c:pt>
                <c:pt idx="13">
                  <c:v>7.4372497314190836E-2</c:v>
                </c:pt>
                <c:pt idx="14">
                  <c:v>4.4047270241234497E-2</c:v>
                </c:pt>
                <c:pt idx="15">
                  <c:v>5.8794804180095715E-2</c:v>
                </c:pt>
                <c:pt idx="16">
                  <c:v>0.12095907803496435</c:v>
                </c:pt>
                <c:pt idx="17">
                  <c:v>1.8751831233518899E-2</c:v>
                </c:pt>
                <c:pt idx="18">
                  <c:v>2.6809258716671551E-2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4-406E-8B83-9A94FB7639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4-406E-8B83-9A94FB763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8.16'!$Y$44:$Y$60</c:f>
              <c:numCache>
                <c:formatCode>#,##0</c:formatCode>
                <c:ptCount val="17"/>
                <c:pt idx="0">
                  <c:v>11</c:v>
                </c:pt>
                <c:pt idx="1">
                  <c:v>385</c:v>
                </c:pt>
                <c:pt idx="2">
                  <c:v>634</c:v>
                </c:pt>
                <c:pt idx="3">
                  <c:v>818</c:v>
                </c:pt>
                <c:pt idx="4">
                  <c:v>1146</c:v>
                </c:pt>
                <c:pt idx="5">
                  <c:v>1021</c:v>
                </c:pt>
                <c:pt idx="6">
                  <c:v>905</c:v>
                </c:pt>
                <c:pt idx="7">
                  <c:v>776</c:v>
                </c:pt>
                <c:pt idx="8">
                  <c:v>785</c:v>
                </c:pt>
                <c:pt idx="9">
                  <c:v>792</c:v>
                </c:pt>
                <c:pt idx="10">
                  <c:v>755</c:v>
                </c:pt>
                <c:pt idx="11">
                  <c:v>811</c:v>
                </c:pt>
                <c:pt idx="12">
                  <c:v>488</c:v>
                </c:pt>
                <c:pt idx="13">
                  <c:v>272</c:v>
                </c:pt>
                <c:pt idx="14">
                  <c:v>115</c:v>
                </c:pt>
                <c:pt idx="15">
                  <c:v>63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1-4FCD-A9D2-C56F6D740239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8.16'!$Y$63:$Y$79</c:f>
              <c:numCache>
                <c:formatCode>#,##0</c:formatCode>
                <c:ptCount val="17"/>
                <c:pt idx="0">
                  <c:v>16</c:v>
                </c:pt>
                <c:pt idx="1">
                  <c:v>376</c:v>
                </c:pt>
                <c:pt idx="2">
                  <c:v>692</c:v>
                </c:pt>
                <c:pt idx="3">
                  <c:v>793</c:v>
                </c:pt>
                <c:pt idx="4">
                  <c:v>1103</c:v>
                </c:pt>
                <c:pt idx="5">
                  <c:v>963</c:v>
                </c:pt>
                <c:pt idx="6">
                  <c:v>888</c:v>
                </c:pt>
                <c:pt idx="7">
                  <c:v>833</c:v>
                </c:pt>
                <c:pt idx="8">
                  <c:v>842</c:v>
                </c:pt>
                <c:pt idx="9">
                  <c:v>990</c:v>
                </c:pt>
                <c:pt idx="10">
                  <c:v>852</c:v>
                </c:pt>
                <c:pt idx="11">
                  <c:v>725</c:v>
                </c:pt>
                <c:pt idx="12">
                  <c:v>443</c:v>
                </c:pt>
                <c:pt idx="13">
                  <c:v>202</c:v>
                </c:pt>
                <c:pt idx="14">
                  <c:v>85</c:v>
                </c:pt>
                <c:pt idx="15">
                  <c:v>31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1-4FCD-A9D2-C56F6D740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8.16'!$Y$83:$Y$90</c:f>
              <c:numCache>
                <c:formatCode>#,##0</c:formatCode>
                <c:ptCount val="8"/>
                <c:pt idx="0">
                  <c:v>620</c:v>
                </c:pt>
                <c:pt idx="1">
                  <c:v>503</c:v>
                </c:pt>
                <c:pt idx="2">
                  <c:v>1115</c:v>
                </c:pt>
                <c:pt idx="3">
                  <c:v>326</c:v>
                </c:pt>
                <c:pt idx="4">
                  <c:v>146</c:v>
                </c:pt>
                <c:pt idx="5">
                  <c:v>295</c:v>
                </c:pt>
                <c:pt idx="6">
                  <c:v>701</c:v>
                </c:pt>
                <c:pt idx="7">
                  <c:v>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3-42A1-AA16-439F6FC72A47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8.16'!$Y$93:$Y$100</c:f>
              <c:numCache>
                <c:formatCode>#,##0</c:formatCode>
                <c:ptCount val="8"/>
                <c:pt idx="0">
                  <c:v>471</c:v>
                </c:pt>
                <c:pt idx="1">
                  <c:v>1059</c:v>
                </c:pt>
                <c:pt idx="2">
                  <c:v>219</c:v>
                </c:pt>
                <c:pt idx="3">
                  <c:v>1067</c:v>
                </c:pt>
                <c:pt idx="4">
                  <c:v>774</c:v>
                </c:pt>
                <c:pt idx="5">
                  <c:v>587</c:v>
                </c:pt>
                <c:pt idx="6">
                  <c:v>37</c:v>
                </c:pt>
                <c:pt idx="7">
                  <c:v>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3-42A1-AA16-439F6FC7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8.16'!$U$8:$Y$8</c:f>
              <c:numCache>
                <c:formatCode>#,##0</c:formatCode>
                <c:ptCount val="5"/>
                <c:pt idx="1">
                  <c:v>37168</c:v>
                </c:pt>
                <c:pt idx="2">
                  <c:v>38945.339999999997</c:v>
                </c:pt>
                <c:pt idx="3">
                  <c:v>41524.57</c:v>
                </c:pt>
                <c:pt idx="4">
                  <c:v>41190.870000000003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C-4985-B3F2-163CA1AA38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C-4985-B3F2-163CA1AA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8.16'!$V$4:$Z$4</c:f>
              <c:numCache>
                <c:formatCode>#,##0</c:formatCode>
                <c:ptCount val="5"/>
                <c:pt idx="0">
                  <c:v>18652</c:v>
                </c:pt>
                <c:pt idx="1">
                  <c:v>18298</c:v>
                </c:pt>
                <c:pt idx="2">
                  <c:v>18167</c:v>
                </c:pt>
                <c:pt idx="3">
                  <c:v>19674</c:v>
                </c:pt>
                <c:pt idx="4">
                  <c:v>20476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F-4B06-B168-05771D732869}"/>
            </c:ext>
          </c:extLst>
        </c:ser>
        <c:ser>
          <c:idx val="1"/>
          <c:order val="1"/>
          <c:tx>
            <c:strRef>
              <c:f>'Table 8.16'!$S$7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8.16'!$V$7:$Z$7</c:f>
              <c:numCache>
                <c:formatCode>#,##0</c:formatCode>
                <c:ptCount val="5"/>
                <c:pt idx="0">
                  <c:v>12947</c:v>
                </c:pt>
                <c:pt idx="1">
                  <c:v>13027</c:v>
                </c:pt>
                <c:pt idx="2">
                  <c:v>12773</c:v>
                </c:pt>
                <c:pt idx="3">
                  <c:v>13246</c:v>
                </c:pt>
                <c:pt idx="4">
                  <c:v>13650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F-4B06-B168-05771D732869}"/>
            </c:ext>
          </c:extLst>
        </c:ser>
        <c:ser>
          <c:idx val="2"/>
          <c:order val="2"/>
          <c:tx>
            <c:strRef>
              <c:f>'Table 8.16'!$S$11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8.16'!$V$11:$Z$11</c:f>
              <c:numCache>
                <c:formatCode>#,##0</c:formatCode>
                <c:ptCount val="5"/>
                <c:pt idx="0">
                  <c:v>15887</c:v>
                </c:pt>
                <c:pt idx="1">
                  <c:v>15399</c:v>
                </c:pt>
                <c:pt idx="2">
                  <c:v>15245</c:v>
                </c:pt>
                <c:pt idx="3">
                  <c:v>16711</c:v>
                </c:pt>
                <c:pt idx="4">
                  <c:v>17502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F-4B06-B168-05771D732869}"/>
            </c:ext>
          </c:extLst>
        </c:ser>
        <c:ser>
          <c:idx val="3"/>
          <c:order val="3"/>
          <c:tx>
            <c:strRef>
              <c:f>'Table 8.16'!$S$12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8.16'!$V$12:$Z$12</c:f>
              <c:numCache>
                <c:formatCode>#,##0</c:formatCode>
                <c:ptCount val="5"/>
                <c:pt idx="0">
                  <c:v>2763</c:v>
                </c:pt>
                <c:pt idx="1">
                  <c:v>2900</c:v>
                </c:pt>
                <c:pt idx="2">
                  <c:v>2922</c:v>
                </c:pt>
                <c:pt idx="3">
                  <c:v>2957</c:v>
                </c:pt>
                <c:pt idx="4">
                  <c:v>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F-4B06-B168-05771D73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8.16'!$AB$15:$AB$33</c:f>
              <c:numCache>
                <c:formatCode>0.0%</c:formatCode>
                <c:ptCount val="19"/>
                <c:pt idx="0">
                  <c:v>6.9196210567438229E-2</c:v>
                </c:pt>
                <c:pt idx="1">
                  <c:v>3.3694696747729271E-3</c:v>
                </c:pt>
                <c:pt idx="2">
                  <c:v>0.12833284500439496</c:v>
                </c:pt>
                <c:pt idx="3">
                  <c:v>7.6179314386170521E-3</c:v>
                </c:pt>
                <c:pt idx="4">
                  <c:v>6.1187615978122861E-2</c:v>
                </c:pt>
                <c:pt idx="5">
                  <c:v>2.4025783767946087E-2</c:v>
                </c:pt>
                <c:pt idx="6">
                  <c:v>8.7459712862584235E-2</c:v>
                </c:pt>
                <c:pt idx="7">
                  <c:v>0.10938568219552691</c:v>
                </c:pt>
                <c:pt idx="8">
                  <c:v>3.091122179900381E-2</c:v>
                </c:pt>
                <c:pt idx="9">
                  <c:v>6.2506104111729665E-3</c:v>
                </c:pt>
                <c:pt idx="10">
                  <c:v>2.5588436370739331E-2</c:v>
                </c:pt>
                <c:pt idx="11">
                  <c:v>9.9130774489696264E-3</c:v>
                </c:pt>
                <c:pt idx="12">
                  <c:v>3.7015333528664908E-2</c:v>
                </c:pt>
                <c:pt idx="13">
                  <c:v>7.4372497314190836E-2</c:v>
                </c:pt>
                <c:pt idx="14">
                  <c:v>4.4047270241234497E-2</c:v>
                </c:pt>
                <c:pt idx="15">
                  <c:v>5.8794804180095715E-2</c:v>
                </c:pt>
                <c:pt idx="16">
                  <c:v>0.12095907803496435</c:v>
                </c:pt>
                <c:pt idx="17">
                  <c:v>1.8751831233518899E-2</c:v>
                </c:pt>
                <c:pt idx="18">
                  <c:v>2.6809258716671551E-2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F8-4615-B564-0B68A2C2F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8-4615-B564-0B68A2C2F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8.16'!$Z$44:$Z$60</c:f>
              <c:numCache>
                <c:formatCode>#,##0</c:formatCode>
                <c:ptCount val="17"/>
                <c:pt idx="0">
                  <c:v>5</c:v>
                </c:pt>
                <c:pt idx="1">
                  <c:v>397</c:v>
                </c:pt>
                <c:pt idx="2">
                  <c:v>727</c:v>
                </c:pt>
                <c:pt idx="3">
                  <c:v>900</c:v>
                </c:pt>
                <c:pt idx="4">
                  <c:v>1179</c:v>
                </c:pt>
                <c:pt idx="5">
                  <c:v>1077</c:v>
                </c:pt>
                <c:pt idx="6">
                  <c:v>936</c:v>
                </c:pt>
                <c:pt idx="7">
                  <c:v>782</c:v>
                </c:pt>
                <c:pt idx="8">
                  <c:v>752</c:v>
                </c:pt>
                <c:pt idx="9">
                  <c:v>811</c:v>
                </c:pt>
                <c:pt idx="10">
                  <c:v>809</c:v>
                </c:pt>
                <c:pt idx="11">
                  <c:v>738</c:v>
                </c:pt>
                <c:pt idx="12">
                  <c:v>553</c:v>
                </c:pt>
                <c:pt idx="13">
                  <c:v>256</c:v>
                </c:pt>
                <c:pt idx="14">
                  <c:v>138</c:v>
                </c:pt>
                <c:pt idx="15">
                  <c:v>66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4-4CD6-B9BA-FCADF670F154}"/>
            </c:ext>
          </c:extLst>
        </c:ser>
        <c:ser>
          <c:idx val="1"/>
          <c:order val="1"/>
          <c:tx>
            <c:strRef>
              <c:f>'Table 8.16'!$S$62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8.16'!$Z$63:$Z$79</c:f>
              <c:numCache>
                <c:formatCode>#,##0</c:formatCode>
                <c:ptCount val="17"/>
                <c:pt idx="0">
                  <c:v>18</c:v>
                </c:pt>
                <c:pt idx="1">
                  <c:v>384</c:v>
                </c:pt>
                <c:pt idx="2">
                  <c:v>702</c:v>
                </c:pt>
                <c:pt idx="3">
                  <c:v>831</c:v>
                </c:pt>
                <c:pt idx="4">
                  <c:v>1161</c:v>
                </c:pt>
                <c:pt idx="5">
                  <c:v>1127</c:v>
                </c:pt>
                <c:pt idx="6">
                  <c:v>960</c:v>
                </c:pt>
                <c:pt idx="7">
                  <c:v>905</c:v>
                </c:pt>
                <c:pt idx="8">
                  <c:v>807</c:v>
                </c:pt>
                <c:pt idx="9">
                  <c:v>1004</c:v>
                </c:pt>
                <c:pt idx="10">
                  <c:v>878</c:v>
                </c:pt>
                <c:pt idx="11">
                  <c:v>717</c:v>
                </c:pt>
                <c:pt idx="12">
                  <c:v>470</c:v>
                </c:pt>
                <c:pt idx="13">
                  <c:v>209</c:v>
                </c:pt>
                <c:pt idx="14">
                  <c:v>85</c:v>
                </c:pt>
                <c:pt idx="15">
                  <c:v>19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4-4CD6-B9BA-FCADF670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8.16'!$Z$83:$Z$90</c:f>
              <c:numCache>
                <c:formatCode>#,##0</c:formatCode>
                <c:ptCount val="8"/>
                <c:pt idx="0">
                  <c:v>641</c:v>
                </c:pt>
                <c:pt idx="1">
                  <c:v>484</c:v>
                </c:pt>
                <c:pt idx="2">
                  <c:v>1139</c:v>
                </c:pt>
                <c:pt idx="3">
                  <c:v>326</c:v>
                </c:pt>
                <c:pt idx="4">
                  <c:v>152</c:v>
                </c:pt>
                <c:pt idx="5">
                  <c:v>317</c:v>
                </c:pt>
                <c:pt idx="6">
                  <c:v>749</c:v>
                </c:pt>
                <c:pt idx="7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D-49BF-B7FB-19C2D8EBD889}"/>
            </c:ext>
          </c:extLst>
        </c:ser>
        <c:ser>
          <c:idx val="1"/>
          <c:order val="1"/>
          <c:tx>
            <c:strRef>
              <c:f>'Table 8.16'!$S$92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8.16'!$Z$93:$Z$100</c:f>
              <c:numCache>
                <c:formatCode>#,##0</c:formatCode>
                <c:ptCount val="8"/>
                <c:pt idx="0">
                  <c:v>495</c:v>
                </c:pt>
                <c:pt idx="1">
                  <c:v>1065</c:v>
                </c:pt>
                <c:pt idx="2">
                  <c:v>225</c:v>
                </c:pt>
                <c:pt idx="3">
                  <c:v>1079</c:v>
                </c:pt>
                <c:pt idx="4">
                  <c:v>769</c:v>
                </c:pt>
                <c:pt idx="5">
                  <c:v>574</c:v>
                </c:pt>
                <c:pt idx="6">
                  <c:v>74</c:v>
                </c:pt>
                <c:pt idx="7">
                  <c:v>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9D-49BF-B7FB-19C2D8EB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8.2'!$V$4:$Z$4</c:f>
              <c:numCache>
                <c:formatCode>#,##0</c:formatCode>
                <c:ptCount val="5"/>
                <c:pt idx="0">
                  <c:v>8755</c:v>
                </c:pt>
                <c:pt idx="1">
                  <c:v>8879</c:v>
                </c:pt>
                <c:pt idx="2">
                  <c:v>8808</c:v>
                </c:pt>
                <c:pt idx="3">
                  <c:v>9269</c:v>
                </c:pt>
                <c:pt idx="4">
                  <c:v>9410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A-43F5-8D76-7D99042BB53F}"/>
            </c:ext>
          </c:extLst>
        </c:ser>
        <c:ser>
          <c:idx val="1"/>
          <c:order val="1"/>
          <c:tx>
            <c:strRef>
              <c:f>'Table 8.2'!$S$7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8.2'!$V$7:$Z$7</c:f>
              <c:numCache>
                <c:formatCode>#,##0</c:formatCode>
                <c:ptCount val="5"/>
                <c:pt idx="0">
                  <c:v>5970</c:v>
                </c:pt>
                <c:pt idx="1">
                  <c:v>6092</c:v>
                </c:pt>
                <c:pt idx="2">
                  <c:v>6034</c:v>
                </c:pt>
                <c:pt idx="3">
                  <c:v>6239</c:v>
                </c:pt>
                <c:pt idx="4">
                  <c:v>6257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A-43F5-8D76-7D99042BB53F}"/>
            </c:ext>
          </c:extLst>
        </c:ser>
        <c:ser>
          <c:idx val="2"/>
          <c:order val="2"/>
          <c:tx>
            <c:strRef>
              <c:f>'Table 8.2'!$S$11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8.2'!$V$11:$Z$11</c:f>
              <c:numCache>
                <c:formatCode>#,##0</c:formatCode>
                <c:ptCount val="5"/>
                <c:pt idx="0">
                  <c:v>7511</c:v>
                </c:pt>
                <c:pt idx="1">
                  <c:v>7588</c:v>
                </c:pt>
                <c:pt idx="2">
                  <c:v>7511</c:v>
                </c:pt>
                <c:pt idx="3">
                  <c:v>7927</c:v>
                </c:pt>
                <c:pt idx="4">
                  <c:v>8137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2A-43F5-8D76-7D99042BB53F}"/>
            </c:ext>
          </c:extLst>
        </c:ser>
        <c:ser>
          <c:idx val="3"/>
          <c:order val="3"/>
          <c:tx>
            <c:strRef>
              <c:f>'Table 8.2'!$S$12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8.2'!$V$12:$Z$12</c:f>
              <c:numCache>
                <c:formatCode>#,##0</c:formatCode>
                <c:ptCount val="5"/>
                <c:pt idx="0">
                  <c:v>1253</c:v>
                </c:pt>
                <c:pt idx="1">
                  <c:v>1288</c:v>
                </c:pt>
                <c:pt idx="2">
                  <c:v>1297</c:v>
                </c:pt>
                <c:pt idx="3">
                  <c:v>1336</c:v>
                </c:pt>
                <c:pt idx="4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2A-43F5-8D76-7D99042B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8.16'!$S$1</c:f>
              <c:strCache>
                <c:ptCount val="1"/>
                <c:pt idx="0">
                  <c:v>Colac-Otway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8.16'!$V$8:$Z$8</c:f>
              <c:numCache>
                <c:formatCode>#,##0</c:formatCode>
                <c:ptCount val="5"/>
                <c:pt idx="0">
                  <c:v>37168</c:v>
                </c:pt>
                <c:pt idx="1">
                  <c:v>38945.339999999997</c:v>
                </c:pt>
                <c:pt idx="2">
                  <c:v>41524.57</c:v>
                </c:pt>
                <c:pt idx="3">
                  <c:v>41190.870000000003</c:v>
                </c:pt>
                <c:pt idx="4">
                  <c:v>43189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1F-46E1-A9AE-2C01FA678D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F-46E1-A9AE-2C01FA678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8.17'!$U$4:$Y$4</c:f>
              <c:numCache>
                <c:formatCode>#,##0</c:formatCode>
                <c:ptCount val="5"/>
                <c:pt idx="1">
                  <c:v>13207</c:v>
                </c:pt>
                <c:pt idx="2">
                  <c:v>13632</c:v>
                </c:pt>
                <c:pt idx="3">
                  <c:v>13850</c:v>
                </c:pt>
                <c:pt idx="4">
                  <c:v>14610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C-4EF0-9F07-7FDFE6D12F8C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8.17'!$U$7:$Y$7</c:f>
              <c:numCache>
                <c:formatCode>#,##0</c:formatCode>
                <c:ptCount val="5"/>
                <c:pt idx="1">
                  <c:v>8818</c:v>
                </c:pt>
                <c:pt idx="2">
                  <c:v>9396</c:v>
                </c:pt>
                <c:pt idx="3">
                  <c:v>9389</c:v>
                </c:pt>
                <c:pt idx="4">
                  <c:v>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C-4EF0-9F07-7FDFE6D12F8C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8.17'!$U$11:$Y$11</c:f>
              <c:numCache>
                <c:formatCode>#,##0</c:formatCode>
                <c:ptCount val="5"/>
                <c:pt idx="1">
                  <c:v>10467</c:v>
                </c:pt>
                <c:pt idx="2">
                  <c:v>10606</c:v>
                </c:pt>
                <c:pt idx="3">
                  <c:v>10841</c:v>
                </c:pt>
                <c:pt idx="4">
                  <c:v>11602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C-4EF0-9F07-7FDFE6D12F8C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8.17'!$U$12:$Y$12</c:f>
              <c:numCache>
                <c:formatCode>#,##0</c:formatCode>
                <c:ptCount val="5"/>
                <c:pt idx="1">
                  <c:v>2743</c:v>
                </c:pt>
                <c:pt idx="2">
                  <c:v>3029</c:v>
                </c:pt>
                <c:pt idx="3">
                  <c:v>3009</c:v>
                </c:pt>
                <c:pt idx="4">
                  <c:v>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C-4EF0-9F07-7FDFE6D1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0.185464333781965</c:v>
                </c:pt>
                <c:pt idx="1">
                  <c:v>6.3257065948855986E-3</c:v>
                </c:pt>
                <c:pt idx="2">
                  <c:v>6.4939434724091527E-2</c:v>
                </c:pt>
                <c:pt idx="3">
                  <c:v>6.2584118438761775E-3</c:v>
                </c:pt>
                <c:pt idx="4">
                  <c:v>5.531628532974428E-2</c:v>
                </c:pt>
                <c:pt idx="5">
                  <c:v>2.3351278600269178E-2</c:v>
                </c:pt>
                <c:pt idx="6">
                  <c:v>8.0417227456258414E-2</c:v>
                </c:pt>
                <c:pt idx="7">
                  <c:v>6.3930013458950205E-2</c:v>
                </c:pt>
                <c:pt idx="8">
                  <c:v>3.149394347240915E-2</c:v>
                </c:pt>
                <c:pt idx="9">
                  <c:v>4.4414535666218039E-3</c:v>
                </c:pt>
                <c:pt idx="10">
                  <c:v>2.0188425302826378E-2</c:v>
                </c:pt>
                <c:pt idx="11">
                  <c:v>1.5141318977119785E-2</c:v>
                </c:pt>
                <c:pt idx="12">
                  <c:v>3.2099596231493943E-2</c:v>
                </c:pt>
                <c:pt idx="13">
                  <c:v>5.6123822341857338E-2</c:v>
                </c:pt>
                <c:pt idx="14">
                  <c:v>4.3270524899057874E-2</c:v>
                </c:pt>
                <c:pt idx="15">
                  <c:v>6.682368775235531E-2</c:v>
                </c:pt>
                <c:pt idx="16">
                  <c:v>0.11036339165545088</c:v>
                </c:pt>
                <c:pt idx="17">
                  <c:v>1.547779273216689E-2</c:v>
                </c:pt>
                <c:pt idx="18">
                  <c:v>2.3418573351278602E-2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7-49C1-A71A-CB003586A2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7-49C1-A71A-CB003586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8.17'!$Y$44:$Y$60</c:f>
              <c:numCache>
                <c:formatCode>#,##0</c:formatCode>
                <c:ptCount val="17"/>
                <c:pt idx="0">
                  <c:v>14</c:v>
                </c:pt>
                <c:pt idx="1">
                  <c:v>256</c:v>
                </c:pt>
                <c:pt idx="2">
                  <c:v>443</c:v>
                </c:pt>
                <c:pt idx="3">
                  <c:v>673</c:v>
                </c:pt>
                <c:pt idx="4">
                  <c:v>809</c:v>
                </c:pt>
                <c:pt idx="5">
                  <c:v>634</c:v>
                </c:pt>
                <c:pt idx="6">
                  <c:v>581</c:v>
                </c:pt>
                <c:pt idx="7">
                  <c:v>522</c:v>
                </c:pt>
                <c:pt idx="8">
                  <c:v>573</c:v>
                </c:pt>
                <c:pt idx="9">
                  <c:v>641</c:v>
                </c:pt>
                <c:pt idx="10">
                  <c:v>704</c:v>
                </c:pt>
                <c:pt idx="11">
                  <c:v>653</c:v>
                </c:pt>
                <c:pt idx="12">
                  <c:v>403</c:v>
                </c:pt>
                <c:pt idx="13">
                  <c:v>219</c:v>
                </c:pt>
                <c:pt idx="14">
                  <c:v>128</c:v>
                </c:pt>
                <c:pt idx="15">
                  <c:v>58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6-4582-9861-8C305165E9F7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8.17'!$Y$63:$Y$79</c:f>
              <c:numCache>
                <c:formatCode>#,##0</c:formatCode>
                <c:ptCount val="17"/>
                <c:pt idx="0">
                  <c:v>5</c:v>
                </c:pt>
                <c:pt idx="1">
                  <c:v>243</c:v>
                </c:pt>
                <c:pt idx="2">
                  <c:v>539</c:v>
                </c:pt>
                <c:pt idx="3">
                  <c:v>630</c:v>
                </c:pt>
                <c:pt idx="4">
                  <c:v>704</c:v>
                </c:pt>
                <c:pt idx="5">
                  <c:v>644</c:v>
                </c:pt>
                <c:pt idx="6">
                  <c:v>607</c:v>
                </c:pt>
                <c:pt idx="7">
                  <c:v>549</c:v>
                </c:pt>
                <c:pt idx="8">
                  <c:v>599</c:v>
                </c:pt>
                <c:pt idx="9">
                  <c:v>755</c:v>
                </c:pt>
                <c:pt idx="10">
                  <c:v>732</c:v>
                </c:pt>
                <c:pt idx="11">
                  <c:v>631</c:v>
                </c:pt>
                <c:pt idx="12">
                  <c:v>295</c:v>
                </c:pt>
                <c:pt idx="13">
                  <c:v>161</c:v>
                </c:pt>
                <c:pt idx="14">
                  <c:v>96</c:v>
                </c:pt>
                <c:pt idx="15">
                  <c:v>49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6-4582-9861-8C305165E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8.17'!$Y$83:$Y$90</c:f>
              <c:numCache>
                <c:formatCode>#,##0</c:formatCode>
                <c:ptCount val="8"/>
                <c:pt idx="0">
                  <c:v>488</c:v>
                </c:pt>
                <c:pt idx="1">
                  <c:v>300</c:v>
                </c:pt>
                <c:pt idx="2">
                  <c:v>691</c:v>
                </c:pt>
                <c:pt idx="3">
                  <c:v>179</c:v>
                </c:pt>
                <c:pt idx="4">
                  <c:v>108</c:v>
                </c:pt>
                <c:pt idx="5">
                  <c:v>179</c:v>
                </c:pt>
                <c:pt idx="6">
                  <c:v>593</c:v>
                </c:pt>
                <c:pt idx="7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524-BB1E-3D4F3CA903FB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8.17'!$Y$93:$Y$100</c:f>
              <c:numCache>
                <c:formatCode>#,##0</c:formatCode>
                <c:ptCount val="8"/>
                <c:pt idx="0">
                  <c:v>306</c:v>
                </c:pt>
                <c:pt idx="1">
                  <c:v>782</c:v>
                </c:pt>
                <c:pt idx="2">
                  <c:v>155</c:v>
                </c:pt>
                <c:pt idx="3">
                  <c:v>666</c:v>
                </c:pt>
                <c:pt idx="4">
                  <c:v>518</c:v>
                </c:pt>
                <c:pt idx="5">
                  <c:v>411</c:v>
                </c:pt>
                <c:pt idx="6">
                  <c:v>56</c:v>
                </c:pt>
                <c:pt idx="7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524-BB1E-3D4F3CA90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8.17'!$U$8:$Y$8</c:f>
              <c:numCache>
                <c:formatCode>#,##0</c:formatCode>
                <c:ptCount val="5"/>
                <c:pt idx="1">
                  <c:v>33912.720000000001</c:v>
                </c:pt>
                <c:pt idx="2">
                  <c:v>33856.239999999998</c:v>
                </c:pt>
                <c:pt idx="3">
                  <c:v>37273</c:v>
                </c:pt>
                <c:pt idx="4">
                  <c:v>38452.730000000003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8-42AB-AF3D-6385154B37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8-42AB-AF3D-6385154B3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8.17'!$V$4:$Z$4</c:f>
              <c:numCache>
                <c:formatCode>#,##0</c:formatCode>
                <c:ptCount val="5"/>
                <c:pt idx="0">
                  <c:v>13207</c:v>
                </c:pt>
                <c:pt idx="1">
                  <c:v>13632</c:v>
                </c:pt>
                <c:pt idx="2">
                  <c:v>13850</c:v>
                </c:pt>
                <c:pt idx="3">
                  <c:v>14610</c:v>
                </c:pt>
                <c:pt idx="4">
                  <c:v>14863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1-4049-A947-E3743E607681}"/>
            </c:ext>
          </c:extLst>
        </c:ser>
        <c:ser>
          <c:idx val="1"/>
          <c:order val="1"/>
          <c:tx>
            <c:strRef>
              <c:f>'Table 8.17'!$S$7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8.17'!$V$7:$Z$7</c:f>
              <c:numCache>
                <c:formatCode>#,##0</c:formatCode>
                <c:ptCount val="5"/>
                <c:pt idx="0">
                  <c:v>8818</c:v>
                </c:pt>
                <c:pt idx="1">
                  <c:v>9396</c:v>
                </c:pt>
                <c:pt idx="2">
                  <c:v>9389</c:v>
                </c:pt>
                <c:pt idx="3">
                  <c:v>9655</c:v>
                </c:pt>
                <c:pt idx="4">
                  <c:v>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1-4049-A947-E3743E607681}"/>
            </c:ext>
          </c:extLst>
        </c:ser>
        <c:ser>
          <c:idx val="2"/>
          <c:order val="2"/>
          <c:tx>
            <c:strRef>
              <c:f>'Table 8.17'!$S$11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8.17'!$V$11:$Z$11</c:f>
              <c:numCache>
                <c:formatCode>#,##0</c:formatCode>
                <c:ptCount val="5"/>
                <c:pt idx="0">
                  <c:v>10467</c:v>
                </c:pt>
                <c:pt idx="1">
                  <c:v>10606</c:v>
                </c:pt>
                <c:pt idx="2">
                  <c:v>10841</c:v>
                </c:pt>
                <c:pt idx="3">
                  <c:v>11602</c:v>
                </c:pt>
                <c:pt idx="4">
                  <c:v>11979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1-4049-A947-E3743E607681}"/>
            </c:ext>
          </c:extLst>
        </c:ser>
        <c:ser>
          <c:idx val="3"/>
          <c:order val="3"/>
          <c:tx>
            <c:strRef>
              <c:f>'Table 8.17'!$S$12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8.17'!$V$12:$Z$12</c:f>
              <c:numCache>
                <c:formatCode>#,##0</c:formatCode>
                <c:ptCount val="5"/>
                <c:pt idx="0">
                  <c:v>2743</c:v>
                </c:pt>
                <c:pt idx="1">
                  <c:v>3029</c:v>
                </c:pt>
                <c:pt idx="2">
                  <c:v>3009</c:v>
                </c:pt>
                <c:pt idx="3">
                  <c:v>3006</c:v>
                </c:pt>
                <c:pt idx="4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1-4049-A947-E3743E607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8.17'!$AB$15:$AB$33</c:f>
              <c:numCache>
                <c:formatCode>0.0%</c:formatCode>
                <c:ptCount val="19"/>
                <c:pt idx="0">
                  <c:v>0.185464333781965</c:v>
                </c:pt>
                <c:pt idx="1">
                  <c:v>6.3257065948855986E-3</c:v>
                </c:pt>
                <c:pt idx="2">
                  <c:v>6.4939434724091527E-2</c:v>
                </c:pt>
                <c:pt idx="3">
                  <c:v>6.2584118438761775E-3</c:v>
                </c:pt>
                <c:pt idx="4">
                  <c:v>5.531628532974428E-2</c:v>
                </c:pt>
                <c:pt idx="5">
                  <c:v>2.3351278600269178E-2</c:v>
                </c:pt>
                <c:pt idx="6">
                  <c:v>8.0417227456258414E-2</c:v>
                </c:pt>
                <c:pt idx="7">
                  <c:v>6.3930013458950205E-2</c:v>
                </c:pt>
                <c:pt idx="8">
                  <c:v>3.149394347240915E-2</c:v>
                </c:pt>
                <c:pt idx="9">
                  <c:v>4.4414535666218039E-3</c:v>
                </c:pt>
                <c:pt idx="10">
                  <c:v>2.0188425302826378E-2</c:v>
                </c:pt>
                <c:pt idx="11">
                  <c:v>1.5141318977119785E-2</c:v>
                </c:pt>
                <c:pt idx="12">
                  <c:v>3.2099596231493943E-2</c:v>
                </c:pt>
                <c:pt idx="13">
                  <c:v>5.6123822341857338E-2</c:v>
                </c:pt>
                <c:pt idx="14">
                  <c:v>4.3270524899057874E-2</c:v>
                </c:pt>
                <c:pt idx="15">
                  <c:v>6.682368775235531E-2</c:v>
                </c:pt>
                <c:pt idx="16">
                  <c:v>0.11036339165545088</c:v>
                </c:pt>
                <c:pt idx="17">
                  <c:v>1.547779273216689E-2</c:v>
                </c:pt>
                <c:pt idx="18">
                  <c:v>2.3418573351278602E-2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B-48EA-84A6-CD512BF5F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1B-48EA-84A6-CD512BF5F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8.17'!$Z$44:$Z$60</c:f>
              <c:numCache>
                <c:formatCode>#,##0</c:formatCode>
                <c:ptCount val="17"/>
                <c:pt idx="0">
                  <c:v>4</c:v>
                </c:pt>
                <c:pt idx="1">
                  <c:v>288</c:v>
                </c:pt>
                <c:pt idx="2">
                  <c:v>470</c:v>
                </c:pt>
                <c:pt idx="3">
                  <c:v>788</c:v>
                </c:pt>
                <c:pt idx="4">
                  <c:v>844</c:v>
                </c:pt>
                <c:pt idx="5">
                  <c:v>658</c:v>
                </c:pt>
                <c:pt idx="6">
                  <c:v>584</c:v>
                </c:pt>
                <c:pt idx="7">
                  <c:v>521</c:v>
                </c:pt>
                <c:pt idx="8">
                  <c:v>540</c:v>
                </c:pt>
                <c:pt idx="9">
                  <c:v>620</c:v>
                </c:pt>
                <c:pt idx="10">
                  <c:v>663</c:v>
                </c:pt>
                <c:pt idx="11">
                  <c:v>654</c:v>
                </c:pt>
                <c:pt idx="12">
                  <c:v>430</c:v>
                </c:pt>
                <c:pt idx="13">
                  <c:v>207</c:v>
                </c:pt>
                <c:pt idx="14">
                  <c:v>133</c:v>
                </c:pt>
                <c:pt idx="15">
                  <c:v>55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8-44DF-BB4D-FACCDFF51F2F}"/>
            </c:ext>
          </c:extLst>
        </c:ser>
        <c:ser>
          <c:idx val="1"/>
          <c:order val="1"/>
          <c:tx>
            <c:strRef>
              <c:f>'Table 8.17'!$S$62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8.17'!$Z$63:$Z$79</c:f>
              <c:numCache>
                <c:formatCode>#,##0</c:formatCode>
                <c:ptCount val="17"/>
                <c:pt idx="0">
                  <c:v>4</c:v>
                </c:pt>
                <c:pt idx="1">
                  <c:v>263</c:v>
                </c:pt>
                <c:pt idx="2">
                  <c:v>506</c:v>
                </c:pt>
                <c:pt idx="3">
                  <c:v>649</c:v>
                </c:pt>
                <c:pt idx="4">
                  <c:v>816</c:v>
                </c:pt>
                <c:pt idx="5">
                  <c:v>632</c:v>
                </c:pt>
                <c:pt idx="6">
                  <c:v>566</c:v>
                </c:pt>
                <c:pt idx="7">
                  <c:v>535</c:v>
                </c:pt>
                <c:pt idx="8">
                  <c:v>554</c:v>
                </c:pt>
                <c:pt idx="9">
                  <c:v>725</c:v>
                </c:pt>
                <c:pt idx="10">
                  <c:v>748</c:v>
                </c:pt>
                <c:pt idx="11">
                  <c:v>651</c:v>
                </c:pt>
                <c:pt idx="12">
                  <c:v>351</c:v>
                </c:pt>
                <c:pt idx="13">
                  <c:v>163</c:v>
                </c:pt>
                <c:pt idx="14">
                  <c:v>99</c:v>
                </c:pt>
                <c:pt idx="15">
                  <c:v>42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8-44DF-BB4D-FACCDFF5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8.17'!$Z$83:$Z$90</c:f>
              <c:numCache>
                <c:formatCode>#,##0</c:formatCode>
                <c:ptCount val="8"/>
                <c:pt idx="0">
                  <c:v>529</c:v>
                </c:pt>
                <c:pt idx="1">
                  <c:v>286</c:v>
                </c:pt>
                <c:pt idx="2">
                  <c:v>689</c:v>
                </c:pt>
                <c:pt idx="3">
                  <c:v>181</c:v>
                </c:pt>
                <c:pt idx="4">
                  <c:v>99</c:v>
                </c:pt>
                <c:pt idx="5">
                  <c:v>192</c:v>
                </c:pt>
                <c:pt idx="6">
                  <c:v>675</c:v>
                </c:pt>
                <c:pt idx="7">
                  <c:v>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A-41A9-8EBE-6804F5C16229}"/>
            </c:ext>
          </c:extLst>
        </c:ser>
        <c:ser>
          <c:idx val="1"/>
          <c:order val="1"/>
          <c:tx>
            <c:strRef>
              <c:f>'Table 8.17'!$S$92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8.17'!$Z$93:$Z$100</c:f>
              <c:numCache>
                <c:formatCode>#,##0</c:formatCode>
                <c:ptCount val="8"/>
                <c:pt idx="0">
                  <c:v>354</c:v>
                </c:pt>
                <c:pt idx="1">
                  <c:v>764</c:v>
                </c:pt>
                <c:pt idx="2">
                  <c:v>162</c:v>
                </c:pt>
                <c:pt idx="3">
                  <c:v>700</c:v>
                </c:pt>
                <c:pt idx="4">
                  <c:v>502</c:v>
                </c:pt>
                <c:pt idx="5">
                  <c:v>389</c:v>
                </c:pt>
                <c:pt idx="6">
                  <c:v>95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FA-41A9-8EBE-6804F5C16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8.2'!$AB$15:$AB$33</c:f>
              <c:numCache>
                <c:formatCode>0.0%</c:formatCode>
                <c:ptCount val="19"/>
                <c:pt idx="0">
                  <c:v>0.12775002657030501</c:v>
                </c:pt>
                <c:pt idx="1">
                  <c:v>1.1903496652141566E-2</c:v>
                </c:pt>
                <c:pt idx="2">
                  <c:v>6.7594855988946753E-2</c:v>
                </c:pt>
                <c:pt idx="3">
                  <c:v>3.932405144011053E-3</c:v>
                </c:pt>
                <c:pt idx="4">
                  <c:v>4.6763736847699008E-2</c:v>
                </c:pt>
                <c:pt idx="5">
                  <c:v>4.591348708683176E-2</c:v>
                </c:pt>
                <c:pt idx="6">
                  <c:v>7.2590073334041869E-2</c:v>
                </c:pt>
                <c:pt idx="7">
                  <c:v>6.8763949410139233E-2</c:v>
                </c:pt>
                <c:pt idx="8">
                  <c:v>2.9014773089595068E-2</c:v>
                </c:pt>
                <c:pt idx="9">
                  <c:v>4.7826549048783076E-3</c:v>
                </c:pt>
                <c:pt idx="10">
                  <c:v>2.0831119141247741E-2</c:v>
                </c:pt>
                <c:pt idx="11">
                  <c:v>1.5198214475502179E-2</c:v>
                </c:pt>
                <c:pt idx="12">
                  <c:v>2.6145180146668084E-2</c:v>
                </c:pt>
                <c:pt idx="13">
                  <c:v>6.3449888404718879E-2</c:v>
                </c:pt>
                <c:pt idx="14">
                  <c:v>8.2793070464448934E-2</c:v>
                </c:pt>
                <c:pt idx="15">
                  <c:v>6.2174513763418003E-2</c:v>
                </c:pt>
                <c:pt idx="16">
                  <c:v>0.15198214475502178</c:v>
                </c:pt>
                <c:pt idx="17">
                  <c:v>1.3710277393984484E-2</c:v>
                </c:pt>
                <c:pt idx="18">
                  <c:v>2.423211818471676E-2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1-4463-88E2-7849FC1671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1-4463-88E2-7849FC167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8.17'!$S$1</c:f>
              <c:strCache>
                <c:ptCount val="1"/>
                <c:pt idx="0">
                  <c:v>Corangamite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8.17'!$V$8:$Z$8</c:f>
              <c:numCache>
                <c:formatCode>#,##0</c:formatCode>
                <c:ptCount val="5"/>
                <c:pt idx="0">
                  <c:v>33912.720000000001</c:v>
                </c:pt>
                <c:pt idx="1">
                  <c:v>33856.239999999998</c:v>
                </c:pt>
                <c:pt idx="2">
                  <c:v>37273</c:v>
                </c:pt>
                <c:pt idx="3">
                  <c:v>38452.730000000003</c:v>
                </c:pt>
                <c:pt idx="4">
                  <c:v>42186.5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46-43F7-9104-3EC5DDCC93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46-43F7-9104-3EC5DDCC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8.18'!$U$4:$Y$4</c:f>
              <c:numCache>
                <c:formatCode>#,##0</c:formatCode>
                <c:ptCount val="5"/>
                <c:pt idx="1">
                  <c:v>137907</c:v>
                </c:pt>
                <c:pt idx="2">
                  <c:v>134610</c:v>
                </c:pt>
                <c:pt idx="3">
                  <c:v>132316</c:v>
                </c:pt>
                <c:pt idx="4">
                  <c:v>142739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DE-40FC-BFBB-04FC86AC152B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8.18'!$U$7:$Y$7</c:f>
              <c:numCache>
                <c:formatCode>#,##0</c:formatCode>
                <c:ptCount val="5"/>
                <c:pt idx="1">
                  <c:v>92728</c:v>
                </c:pt>
                <c:pt idx="2">
                  <c:v>92528</c:v>
                </c:pt>
                <c:pt idx="3">
                  <c:v>89961</c:v>
                </c:pt>
                <c:pt idx="4">
                  <c:v>90852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DE-40FC-BFBB-04FC86AC152B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8.18'!$U$11:$Y$11</c:f>
              <c:numCache>
                <c:formatCode>#,##0</c:formatCode>
                <c:ptCount val="5"/>
                <c:pt idx="1">
                  <c:v>123078</c:v>
                </c:pt>
                <c:pt idx="2">
                  <c:v>119825</c:v>
                </c:pt>
                <c:pt idx="3">
                  <c:v>117526</c:v>
                </c:pt>
                <c:pt idx="4">
                  <c:v>128049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E-40FC-BFBB-04FC86AC152B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8.18'!$U$12:$Y$12</c:f>
              <c:numCache>
                <c:formatCode>#,##0</c:formatCode>
                <c:ptCount val="5"/>
                <c:pt idx="1">
                  <c:v>14833</c:v>
                </c:pt>
                <c:pt idx="2">
                  <c:v>14788</c:v>
                </c:pt>
                <c:pt idx="3">
                  <c:v>14790</c:v>
                </c:pt>
                <c:pt idx="4">
                  <c:v>14690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DE-40FC-BFBB-04FC86AC1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3.4266210683233165E-3</c:v>
                </c:pt>
                <c:pt idx="1">
                  <c:v>7.6896614525365768E-4</c:v>
                </c:pt>
                <c:pt idx="2">
                  <c:v>4.0127891211526399E-2</c:v>
                </c:pt>
                <c:pt idx="3">
                  <c:v>6.1652197961565187E-3</c:v>
                </c:pt>
                <c:pt idx="4">
                  <c:v>4.8053638761289971E-2</c:v>
                </c:pt>
                <c:pt idx="5">
                  <c:v>2.9922226494256361E-2</c:v>
                </c:pt>
                <c:pt idx="6">
                  <c:v>8.5645290756892034E-2</c:v>
                </c:pt>
                <c:pt idx="7">
                  <c:v>8.7648649924789712E-2</c:v>
                </c:pt>
                <c:pt idx="8">
                  <c:v>3.0272982981565048E-2</c:v>
                </c:pt>
                <c:pt idx="9">
                  <c:v>3.032020020101045E-2</c:v>
                </c:pt>
                <c:pt idx="10">
                  <c:v>4.1753512623860886E-2</c:v>
                </c:pt>
                <c:pt idx="11">
                  <c:v>1.4266345589574438E-2</c:v>
                </c:pt>
                <c:pt idx="12">
                  <c:v>0.1053955791191965</c:v>
                </c:pt>
                <c:pt idx="13">
                  <c:v>9.237711718639334E-2</c:v>
                </c:pt>
                <c:pt idx="14">
                  <c:v>5.9035014940877296E-2</c:v>
                </c:pt>
                <c:pt idx="15">
                  <c:v>0.10266372570842693</c:v>
                </c:pt>
                <c:pt idx="16">
                  <c:v>0.13826550917025854</c:v>
                </c:pt>
                <c:pt idx="17">
                  <c:v>3.7193678288847967E-2</c:v>
                </c:pt>
                <c:pt idx="18">
                  <c:v>3.2977855124080108E-2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198-8489-77B4F694F0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198-8489-77B4F694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8.18'!$Y$44:$Y$60</c:f>
              <c:numCache>
                <c:formatCode>#,##0</c:formatCode>
                <c:ptCount val="17"/>
                <c:pt idx="0">
                  <c:v>7</c:v>
                </c:pt>
                <c:pt idx="1">
                  <c:v>971</c:v>
                </c:pt>
                <c:pt idx="2">
                  <c:v>2891</c:v>
                </c:pt>
                <c:pt idx="3">
                  <c:v>6191</c:v>
                </c:pt>
                <c:pt idx="4">
                  <c:v>10886</c:v>
                </c:pt>
                <c:pt idx="5">
                  <c:v>10859</c:v>
                </c:pt>
                <c:pt idx="6">
                  <c:v>9402</c:v>
                </c:pt>
                <c:pt idx="7">
                  <c:v>7109</c:v>
                </c:pt>
                <c:pt idx="8">
                  <c:v>5969</c:v>
                </c:pt>
                <c:pt idx="9">
                  <c:v>5597</c:v>
                </c:pt>
                <c:pt idx="10">
                  <c:v>4077</c:v>
                </c:pt>
                <c:pt idx="11">
                  <c:v>3006</c:v>
                </c:pt>
                <c:pt idx="12">
                  <c:v>1495</c:v>
                </c:pt>
                <c:pt idx="13">
                  <c:v>516</c:v>
                </c:pt>
                <c:pt idx="14">
                  <c:v>208</c:v>
                </c:pt>
                <c:pt idx="15">
                  <c:v>92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F39-A207-0FCA099225B9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8.18'!$Y$63:$Y$79</c:f>
              <c:numCache>
                <c:formatCode>#,##0</c:formatCode>
                <c:ptCount val="17"/>
                <c:pt idx="0">
                  <c:v>21</c:v>
                </c:pt>
                <c:pt idx="1">
                  <c:v>1199</c:v>
                </c:pt>
                <c:pt idx="2">
                  <c:v>3344</c:v>
                </c:pt>
                <c:pt idx="3">
                  <c:v>6854</c:v>
                </c:pt>
                <c:pt idx="4">
                  <c:v>11467</c:v>
                </c:pt>
                <c:pt idx="5">
                  <c:v>11682</c:v>
                </c:pt>
                <c:pt idx="6">
                  <c:v>9323</c:v>
                </c:pt>
                <c:pt idx="7">
                  <c:v>7355</c:v>
                </c:pt>
                <c:pt idx="8">
                  <c:v>6315</c:v>
                </c:pt>
                <c:pt idx="9">
                  <c:v>6170</c:v>
                </c:pt>
                <c:pt idx="10">
                  <c:v>4501</c:v>
                </c:pt>
                <c:pt idx="11">
                  <c:v>3006</c:v>
                </c:pt>
                <c:pt idx="12">
                  <c:v>1353</c:v>
                </c:pt>
                <c:pt idx="13">
                  <c:v>416</c:v>
                </c:pt>
                <c:pt idx="14">
                  <c:v>163</c:v>
                </c:pt>
                <c:pt idx="15">
                  <c:v>80</c:v>
                </c:pt>
                <c:pt idx="16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F39-A207-0FCA0992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8.18'!$Y$83:$Y$90</c:f>
              <c:numCache>
                <c:formatCode>#,##0</c:formatCode>
                <c:ptCount val="8"/>
                <c:pt idx="0">
                  <c:v>5795</c:v>
                </c:pt>
                <c:pt idx="1">
                  <c:v>11053</c:v>
                </c:pt>
                <c:pt idx="2">
                  <c:v>5658</c:v>
                </c:pt>
                <c:pt idx="3">
                  <c:v>2968</c:v>
                </c:pt>
                <c:pt idx="4">
                  <c:v>3082</c:v>
                </c:pt>
                <c:pt idx="5">
                  <c:v>2617</c:v>
                </c:pt>
                <c:pt idx="6">
                  <c:v>2108</c:v>
                </c:pt>
                <c:pt idx="7">
                  <c:v>3640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2-4DD7-840E-CD80E4BECA28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8.18'!$Y$93:$Y$100</c:f>
              <c:numCache>
                <c:formatCode>#,##0</c:formatCode>
                <c:ptCount val="8"/>
                <c:pt idx="0">
                  <c:v>5026</c:v>
                </c:pt>
                <c:pt idx="1">
                  <c:v>14301</c:v>
                </c:pt>
                <c:pt idx="2">
                  <c:v>1451</c:v>
                </c:pt>
                <c:pt idx="3">
                  <c:v>5373</c:v>
                </c:pt>
                <c:pt idx="4">
                  <c:v>7093</c:v>
                </c:pt>
                <c:pt idx="5">
                  <c:v>3605</c:v>
                </c:pt>
                <c:pt idx="6">
                  <c:v>385</c:v>
                </c:pt>
                <c:pt idx="7">
                  <c:v>1795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2-4DD7-840E-CD80E4BEC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8.18'!$U$8:$Y$8</c:f>
              <c:numCache>
                <c:formatCode>#,##0</c:formatCode>
                <c:ptCount val="5"/>
                <c:pt idx="1">
                  <c:v>44892</c:v>
                </c:pt>
                <c:pt idx="2">
                  <c:v>46372.95</c:v>
                </c:pt>
                <c:pt idx="3">
                  <c:v>49852.07</c:v>
                </c:pt>
                <c:pt idx="4">
                  <c:v>50458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F-4BF8-8779-B7AE923508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4F-4BF8-8779-B7AE92350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8.18'!$V$4:$Z$4</c:f>
              <c:numCache>
                <c:formatCode>#,##0</c:formatCode>
                <c:ptCount val="5"/>
                <c:pt idx="0">
                  <c:v>137907</c:v>
                </c:pt>
                <c:pt idx="1">
                  <c:v>134610</c:v>
                </c:pt>
                <c:pt idx="2">
                  <c:v>132316</c:v>
                </c:pt>
                <c:pt idx="3">
                  <c:v>142739</c:v>
                </c:pt>
                <c:pt idx="4">
                  <c:v>148252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C-4727-936C-20C29BDE4009}"/>
            </c:ext>
          </c:extLst>
        </c:ser>
        <c:ser>
          <c:idx val="1"/>
          <c:order val="1"/>
          <c:tx>
            <c:strRef>
              <c:f>'Table 8.18'!$S$7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8.18'!$V$7:$Z$7</c:f>
              <c:numCache>
                <c:formatCode>#,##0</c:formatCode>
                <c:ptCount val="5"/>
                <c:pt idx="0">
                  <c:v>92728</c:v>
                </c:pt>
                <c:pt idx="1">
                  <c:v>92528</c:v>
                </c:pt>
                <c:pt idx="2">
                  <c:v>89961</c:v>
                </c:pt>
                <c:pt idx="3">
                  <c:v>90852</c:v>
                </c:pt>
                <c:pt idx="4">
                  <c:v>94504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C-4727-936C-20C29BDE4009}"/>
            </c:ext>
          </c:extLst>
        </c:ser>
        <c:ser>
          <c:idx val="2"/>
          <c:order val="2"/>
          <c:tx>
            <c:strRef>
              <c:f>'Table 8.18'!$S$11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8.18'!$V$11:$Z$11</c:f>
              <c:numCache>
                <c:formatCode>#,##0</c:formatCode>
                <c:ptCount val="5"/>
                <c:pt idx="0">
                  <c:v>123078</c:v>
                </c:pt>
                <c:pt idx="1">
                  <c:v>119825</c:v>
                </c:pt>
                <c:pt idx="2">
                  <c:v>117526</c:v>
                </c:pt>
                <c:pt idx="3">
                  <c:v>128049</c:v>
                </c:pt>
                <c:pt idx="4">
                  <c:v>132872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C-4727-936C-20C29BDE4009}"/>
            </c:ext>
          </c:extLst>
        </c:ser>
        <c:ser>
          <c:idx val="3"/>
          <c:order val="3"/>
          <c:tx>
            <c:strRef>
              <c:f>'Table 8.18'!$S$12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8.18'!$V$12:$Z$12</c:f>
              <c:numCache>
                <c:formatCode>#,##0</c:formatCode>
                <c:ptCount val="5"/>
                <c:pt idx="0">
                  <c:v>14833</c:v>
                </c:pt>
                <c:pt idx="1">
                  <c:v>14788</c:v>
                </c:pt>
                <c:pt idx="2">
                  <c:v>14790</c:v>
                </c:pt>
                <c:pt idx="3">
                  <c:v>14690</c:v>
                </c:pt>
                <c:pt idx="4">
                  <c:v>15378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C-4727-936C-20C29BDE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8.18'!$AB$15:$AB$33</c:f>
              <c:numCache>
                <c:formatCode>0.0%</c:formatCode>
                <c:ptCount val="19"/>
                <c:pt idx="0">
                  <c:v>3.4266210683233165E-3</c:v>
                </c:pt>
                <c:pt idx="1">
                  <c:v>7.6896614525365768E-4</c:v>
                </c:pt>
                <c:pt idx="2">
                  <c:v>4.0127891211526399E-2</c:v>
                </c:pt>
                <c:pt idx="3">
                  <c:v>6.1652197961565187E-3</c:v>
                </c:pt>
                <c:pt idx="4">
                  <c:v>4.8053638761289971E-2</c:v>
                </c:pt>
                <c:pt idx="5">
                  <c:v>2.9922226494256361E-2</c:v>
                </c:pt>
                <c:pt idx="6">
                  <c:v>8.5645290756892034E-2</c:v>
                </c:pt>
                <c:pt idx="7">
                  <c:v>8.7648649924789712E-2</c:v>
                </c:pt>
                <c:pt idx="8">
                  <c:v>3.0272982981565048E-2</c:v>
                </c:pt>
                <c:pt idx="9">
                  <c:v>3.032020020101045E-2</c:v>
                </c:pt>
                <c:pt idx="10">
                  <c:v>4.1753512623860886E-2</c:v>
                </c:pt>
                <c:pt idx="11">
                  <c:v>1.4266345589574438E-2</c:v>
                </c:pt>
                <c:pt idx="12">
                  <c:v>0.1053955791191965</c:v>
                </c:pt>
                <c:pt idx="13">
                  <c:v>9.237711718639334E-2</c:v>
                </c:pt>
                <c:pt idx="14">
                  <c:v>5.9035014940877296E-2</c:v>
                </c:pt>
                <c:pt idx="15">
                  <c:v>0.10266372570842693</c:v>
                </c:pt>
                <c:pt idx="16">
                  <c:v>0.13826550917025854</c:v>
                </c:pt>
                <c:pt idx="17">
                  <c:v>3.7193678288847967E-2</c:v>
                </c:pt>
                <c:pt idx="18">
                  <c:v>3.2977855124080108E-2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5-440F-8BC7-EF91A85AB5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25-440F-8BC7-EF91A85AB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8.18'!$Z$44:$Z$60</c:f>
              <c:numCache>
                <c:formatCode>#,##0</c:formatCode>
                <c:ptCount val="17"/>
                <c:pt idx="0">
                  <c:v>5</c:v>
                </c:pt>
                <c:pt idx="1">
                  <c:v>1029</c:v>
                </c:pt>
                <c:pt idx="2">
                  <c:v>3318</c:v>
                </c:pt>
                <c:pt idx="3">
                  <c:v>6369</c:v>
                </c:pt>
                <c:pt idx="4">
                  <c:v>11036</c:v>
                </c:pt>
                <c:pt idx="5">
                  <c:v>11188</c:v>
                </c:pt>
                <c:pt idx="6">
                  <c:v>9625</c:v>
                </c:pt>
                <c:pt idx="7">
                  <c:v>7072</c:v>
                </c:pt>
                <c:pt idx="8">
                  <c:v>6026</c:v>
                </c:pt>
                <c:pt idx="9">
                  <c:v>5544</c:v>
                </c:pt>
                <c:pt idx="10">
                  <c:v>4313</c:v>
                </c:pt>
                <c:pt idx="11">
                  <c:v>3210</c:v>
                </c:pt>
                <c:pt idx="12">
                  <c:v>1681</c:v>
                </c:pt>
                <c:pt idx="13">
                  <c:v>590</c:v>
                </c:pt>
                <c:pt idx="14">
                  <c:v>226</c:v>
                </c:pt>
                <c:pt idx="15">
                  <c:v>96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B-4EAF-991D-9C2B1D760E54}"/>
            </c:ext>
          </c:extLst>
        </c:ser>
        <c:ser>
          <c:idx val="1"/>
          <c:order val="1"/>
          <c:tx>
            <c:strRef>
              <c:f>'Table 8.18'!$S$62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8.18'!$Z$63:$Z$79</c:f>
              <c:numCache>
                <c:formatCode>#,##0</c:formatCode>
                <c:ptCount val="17"/>
                <c:pt idx="0">
                  <c:v>12</c:v>
                </c:pt>
                <c:pt idx="1">
                  <c:v>1258</c:v>
                </c:pt>
                <c:pt idx="2">
                  <c:v>3626</c:v>
                </c:pt>
                <c:pt idx="3">
                  <c:v>7107</c:v>
                </c:pt>
                <c:pt idx="4">
                  <c:v>12005</c:v>
                </c:pt>
                <c:pt idx="5">
                  <c:v>12450</c:v>
                </c:pt>
                <c:pt idx="6">
                  <c:v>9641</c:v>
                </c:pt>
                <c:pt idx="7">
                  <c:v>7639</c:v>
                </c:pt>
                <c:pt idx="8">
                  <c:v>6471</c:v>
                </c:pt>
                <c:pt idx="9">
                  <c:v>6324</c:v>
                </c:pt>
                <c:pt idx="10">
                  <c:v>4757</c:v>
                </c:pt>
                <c:pt idx="11">
                  <c:v>3181</c:v>
                </c:pt>
                <c:pt idx="12">
                  <c:v>1474</c:v>
                </c:pt>
                <c:pt idx="13">
                  <c:v>500</c:v>
                </c:pt>
                <c:pt idx="14">
                  <c:v>191</c:v>
                </c:pt>
                <c:pt idx="15">
                  <c:v>79</c:v>
                </c:pt>
                <c:pt idx="1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B-4EAF-991D-9C2B1D760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8.18'!$Z$83:$Z$90</c:f>
              <c:numCache>
                <c:formatCode>#,##0</c:formatCode>
                <c:ptCount val="8"/>
                <c:pt idx="0">
                  <c:v>5968</c:v>
                </c:pt>
                <c:pt idx="1">
                  <c:v>11528</c:v>
                </c:pt>
                <c:pt idx="2">
                  <c:v>5758</c:v>
                </c:pt>
                <c:pt idx="3">
                  <c:v>3117</c:v>
                </c:pt>
                <c:pt idx="4">
                  <c:v>3115</c:v>
                </c:pt>
                <c:pt idx="5">
                  <c:v>2629</c:v>
                </c:pt>
                <c:pt idx="6">
                  <c:v>2137</c:v>
                </c:pt>
                <c:pt idx="7">
                  <c:v>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E-4368-BE28-D4F9AD7BE28D}"/>
            </c:ext>
          </c:extLst>
        </c:ser>
        <c:ser>
          <c:idx val="1"/>
          <c:order val="1"/>
          <c:tx>
            <c:strRef>
              <c:f>'Table 8.18'!$S$92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8.18'!$Z$93:$Z$100</c:f>
              <c:numCache>
                <c:formatCode>#,##0</c:formatCode>
                <c:ptCount val="8"/>
                <c:pt idx="0">
                  <c:v>5214</c:v>
                </c:pt>
                <c:pt idx="1">
                  <c:v>14952</c:v>
                </c:pt>
                <c:pt idx="2">
                  <c:v>1523</c:v>
                </c:pt>
                <c:pt idx="3">
                  <c:v>5696</c:v>
                </c:pt>
                <c:pt idx="4">
                  <c:v>7209</c:v>
                </c:pt>
                <c:pt idx="5">
                  <c:v>3690</c:v>
                </c:pt>
                <c:pt idx="6">
                  <c:v>425</c:v>
                </c:pt>
                <c:pt idx="7">
                  <c:v>1983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6E-4368-BE28-D4F9AD7BE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8.2'!$Z$44:$Z$60</c:f>
              <c:numCache>
                <c:formatCode>#,##0</c:formatCode>
                <c:ptCount val="17"/>
                <c:pt idx="0">
                  <c:v>12</c:v>
                </c:pt>
                <c:pt idx="1">
                  <c:v>138</c:v>
                </c:pt>
                <c:pt idx="2">
                  <c:v>288</c:v>
                </c:pt>
                <c:pt idx="3">
                  <c:v>416</c:v>
                </c:pt>
                <c:pt idx="4">
                  <c:v>593</c:v>
                </c:pt>
                <c:pt idx="5">
                  <c:v>504</c:v>
                </c:pt>
                <c:pt idx="6">
                  <c:v>435</c:v>
                </c:pt>
                <c:pt idx="7">
                  <c:v>361</c:v>
                </c:pt>
                <c:pt idx="8">
                  <c:v>398</c:v>
                </c:pt>
                <c:pt idx="9">
                  <c:v>368</c:v>
                </c:pt>
                <c:pt idx="10">
                  <c:v>415</c:v>
                </c:pt>
                <c:pt idx="11">
                  <c:v>366</c:v>
                </c:pt>
                <c:pt idx="12">
                  <c:v>255</c:v>
                </c:pt>
                <c:pt idx="13">
                  <c:v>100</c:v>
                </c:pt>
                <c:pt idx="14">
                  <c:v>72</c:v>
                </c:pt>
                <c:pt idx="15">
                  <c:v>26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72-4A55-824F-F8DA8F19F957}"/>
            </c:ext>
          </c:extLst>
        </c:ser>
        <c:ser>
          <c:idx val="1"/>
          <c:order val="1"/>
          <c:tx>
            <c:strRef>
              <c:f>'Table 8.2'!$S$62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8.2'!$Z$63:$Z$79</c:f>
              <c:numCache>
                <c:formatCode>#,##0</c:formatCode>
                <c:ptCount val="17"/>
                <c:pt idx="0">
                  <c:v>3</c:v>
                </c:pt>
                <c:pt idx="1">
                  <c:v>176</c:v>
                </c:pt>
                <c:pt idx="2">
                  <c:v>333</c:v>
                </c:pt>
                <c:pt idx="3">
                  <c:v>423</c:v>
                </c:pt>
                <c:pt idx="4">
                  <c:v>437</c:v>
                </c:pt>
                <c:pt idx="5">
                  <c:v>444</c:v>
                </c:pt>
                <c:pt idx="6">
                  <c:v>414</c:v>
                </c:pt>
                <c:pt idx="7">
                  <c:v>372</c:v>
                </c:pt>
                <c:pt idx="8">
                  <c:v>443</c:v>
                </c:pt>
                <c:pt idx="9">
                  <c:v>456</c:v>
                </c:pt>
                <c:pt idx="10">
                  <c:v>393</c:v>
                </c:pt>
                <c:pt idx="11">
                  <c:v>367</c:v>
                </c:pt>
                <c:pt idx="12">
                  <c:v>219</c:v>
                </c:pt>
                <c:pt idx="13">
                  <c:v>93</c:v>
                </c:pt>
                <c:pt idx="14">
                  <c:v>31</c:v>
                </c:pt>
                <c:pt idx="15">
                  <c:v>21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72-4A55-824F-F8DA8F19F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8.18'!$S$1</c:f>
              <c:strCache>
                <c:ptCount val="1"/>
                <c:pt idx="0">
                  <c:v>Darebin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8.18'!$V$8:$Z$8</c:f>
              <c:numCache>
                <c:formatCode>#,##0</c:formatCode>
                <c:ptCount val="5"/>
                <c:pt idx="0">
                  <c:v>44892</c:v>
                </c:pt>
                <c:pt idx="1">
                  <c:v>46372.95</c:v>
                </c:pt>
                <c:pt idx="2">
                  <c:v>49852.07</c:v>
                </c:pt>
                <c:pt idx="3">
                  <c:v>50458</c:v>
                </c:pt>
                <c:pt idx="4">
                  <c:v>53312.12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0-45FC-A047-635315328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0-45FC-A047-635315328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8.19'!$U$4:$Y$4</c:f>
              <c:numCache>
                <c:formatCode>#,##0</c:formatCode>
                <c:ptCount val="5"/>
                <c:pt idx="1">
                  <c:v>32340</c:v>
                </c:pt>
                <c:pt idx="2">
                  <c:v>33725</c:v>
                </c:pt>
                <c:pt idx="3">
                  <c:v>34896</c:v>
                </c:pt>
                <c:pt idx="4">
                  <c:v>37511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8-47E7-905F-A7EF72C08830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8.19'!$U$7:$Y$7</c:f>
              <c:numCache>
                <c:formatCode>#,##0</c:formatCode>
                <c:ptCount val="5"/>
                <c:pt idx="1">
                  <c:v>23080</c:v>
                </c:pt>
                <c:pt idx="2">
                  <c:v>24051</c:v>
                </c:pt>
                <c:pt idx="3">
                  <c:v>24525</c:v>
                </c:pt>
                <c:pt idx="4">
                  <c:v>25270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8-47E7-905F-A7EF72C08830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8.19'!$U$11:$Y$11</c:f>
              <c:numCache>
                <c:formatCode>#,##0</c:formatCode>
                <c:ptCount val="5"/>
                <c:pt idx="1">
                  <c:v>27232</c:v>
                </c:pt>
                <c:pt idx="2">
                  <c:v>28358</c:v>
                </c:pt>
                <c:pt idx="3">
                  <c:v>29392</c:v>
                </c:pt>
                <c:pt idx="4">
                  <c:v>31791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8-47E7-905F-A7EF72C08830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8.19'!$U$12:$Y$12</c:f>
              <c:numCache>
                <c:formatCode>#,##0</c:formatCode>
                <c:ptCount val="5"/>
                <c:pt idx="1">
                  <c:v>5109</c:v>
                </c:pt>
                <c:pt idx="2">
                  <c:v>5370</c:v>
                </c:pt>
                <c:pt idx="3">
                  <c:v>5504</c:v>
                </c:pt>
                <c:pt idx="4">
                  <c:v>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8-47E7-905F-A7EF72C0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6.4048546519331159E-2</c:v>
                </c:pt>
                <c:pt idx="1">
                  <c:v>4.928849670085062E-3</c:v>
                </c:pt>
                <c:pt idx="2">
                  <c:v>6.7943927710204841E-2</c:v>
                </c:pt>
                <c:pt idx="3">
                  <c:v>7.7377639981980545E-3</c:v>
                </c:pt>
                <c:pt idx="4">
                  <c:v>7.6741659379388927E-2</c:v>
                </c:pt>
                <c:pt idx="5">
                  <c:v>2.2868802501523705E-2</c:v>
                </c:pt>
                <c:pt idx="6">
                  <c:v>0.10371783660598352</c:v>
                </c:pt>
                <c:pt idx="7">
                  <c:v>8.9461271431221345E-2</c:v>
                </c:pt>
                <c:pt idx="8">
                  <c:v>3.0951055992792218E-2</c:v>
                </c:pt>
                <c:pt idx="9">
                  <c:v>5.7768238068738901E-3</c:v>
                </c:pt>
                <c:pt idx="10">
                  <c:v>2.4697246733974613E-2</c:v>
                </c:pt>
                <c:pt idx="11">
                  <c:v>1.8045949598537246E-2</c:v>
                </c:pt>
                <c:pt idx="12">
                  <c:v>3.9165805442933993E-2</c:v>
                </c:pt>
                <c:pt idx="13">
                  <c:v>5.4747330206428704E-2</c:v>
                </c:pt>
                <c:pt idx="14">
                  <c:v>5.7397249383893789E-2</c:v>
                </c:pt>
                <c:pt idx="15">
                  <c:v>7.3720751517078728E-2</c:v>
                </c:pt>
                <c:pt idx="16">
                  <c:v>0.1460635450618756</c:v>
                </c:pt>
                <c:pt idx="17">
                  <c:v>1.9185414844847232E-2</c:v>
                </c:pt>
                <c:pt idx="18">
                  <c:v>4.0570262606990488E-2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6-4DE6-8A70-4709680265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6-4DE6-8A70-47096802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8.19'!$Y$44:$Y$60</c:f>
              <c:numCache>
                <c:formatCode>#,##0</c:formatCode>
                <c:ptCount val="17"/>
                <c:pt idx="0">
                  <c:v>16</c:v>
                </c:pt>
                <c:pt idx="1">
                  <c:v>589</c:v>
                </c:pt>
                <c:pt idx="2">
                  <c:v>1193</c:v>
                </c:pt>
                <c:pt idx="3">
                  <c:v>1391</c:v>
                </c:pt>
                <c:pt idx="4">
                  <c:v>1808</c:v>
                </c:pt>
                <c:pt idx="5">
                  <c:v>1712</c:v>
                </c:pt>
                <c:pt idx="6">
                  <c:v>1525</c:v>
                </c:pt>
                <c:pt idx="7">
                  <c:v>1338</c:v>
                </c:pt>
                <c:pt idx="8">
                  <c:v>1511</c:v>
                </c:pt>
                <c:pt idx="9">
                  <c:v>1632</c:v>
                </c:pt>
                <c:pt idx="10">
                  <c:v>1691</c:v>
                </c:pt>
                <c:pt idx="11">
                  <c:v>1761</c:v>
                </c:pt>
                <c:pt idx="12">
                  <c:v>1136</c:v>
                </c:pt>
                <c:pt idx="13">
                  <c:v>537</c:v>
                </c:pt>
                <c:pt idx="14">
                  <c:v>242</c:v>
                </c:pt>
                <c:pt idx="15">
                  <c:v>120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32A-9D1D-45A33F111533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8.19'!$Y$63:$Y$79</c:f>
              <c:numCache>
                <c:formatCode>#,##0</c:formatCode>
                <c:ptCount val="17"/>
                <c:pt idx="0">
                  <c:v>23</c:v>
                </c:pt>
                <c:pt idx="1">
                  <c:v>643</c:v>
                </c:pt>
                <c:pt idx="2">
                  <c:v>1311</c:v>
                </c:pt>
                <c:pt idx="3">
                  <c:v>1406</c:v>
                </c:pt>
                <c:pt idx="4">
                  <c:v>1541</c:v>
                </c:pt>
                <c:pt idx="5">
                  <c:v>1670</c:v>
                </c:pt>
                <c:pt idx="6">
                  <c:v>1617</c:v>
                </c:pt>
                <c:pt idx="7">
                  <c:v>1707</c:v>
                </c:pt>
                <c:pt idx="8">
                  <c:v>1698</c:v>
                </c:pt>
                <c:pt idx="9">
                  <c:v>2064</c:v>
                </c:pt>
                <c:pt idx="10">
                  <c:v>2018</c:v>
                </c:pt>
                <c:pt idx="11">
                  <c:v>1764</c:v>
                </c:pt>
                <c:pt idx="12">
                  <c:v>990</c:v>
                </c:pt>
                <c:pt idx="13">
                  <c:v>446</c:v>
                </c:pt>
                <c:pt idx="14">
                  <c:v>152</c:v>
                </c:pt>
                <c:pt idx="15">
                  <c:v>85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4-432A-9D1D-45A33F11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8.19'!$Y$83:$Y$90</c:f>
              <c:numCache>
                <c:formatCode>#,##0</c:formatCode>
                <c:ptCount val="8"/>
                <c:pt idx="0">
                  <c:v>1271</c:v>
                </c:pt>
                <c:pt idx="1">
                  <c:v>1083</c:v>
                </c:pt>
                <c:pt idx="2">
                  <c:v>2096</c:v>
                </c:pt>
                <c:pt idx="3">
                  <c:v>853</c:v>
                </c:pt>
                <c:pt idx="4">
                  <c:v>363</c:v>
                </c:pt>
                <c:pt idx="5">
                  <c:v>719</c:v>
                </c:pt>
                <c:pt idx="6">
                  <c:v>1181</c:v>
                </c:pt>
                <c:pt idx="7">
                  <c:v>1992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1-4B9B-A2D4-FA85FB1AD56F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8.19'!$Y$93:$Y$100</c:f>
              <c:numCache>
                <c:formatCode>#,##0</c:formatCode>
                <c:ptCount val="8"/>
                <c:pt idx="0">
                  <c:v>919</c:v>
                </c:pt>
                <c:pt idx="1">
                  <c:v>2154</c:v>
                </c:pt>
                <c:pt idx="2">
                  <c:v>416</c:v>
                </c:pt>
                <c:pt idx="3">
                  <c:v>2266</c:v>
                </c:pt>
                <c:pt idx="4">
                  <c:v>1728</c:v>
                </c:pt>
                <c:pt idx="5">
                  <c:v>1275</c:v>
                </c:pt>
                <c:pt idx="6">
                  <c:v>94</c:v>
                </c:pt>
                <c:pt idx="7">
                  <c:v>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1-4B9B-A2D4-FA85FB1A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8.19'!$U$8:$Y$8</c:f>
              <c:numCache>
                <c:formatCode>#,##0</c:formatCode>
                <c:ptCount val="5"/>
                <c:pt idx="1">
                  <c:v>35840.82</c:v>
                </c:pt>
                <c:pt idx="2">
                  <c:v>36816.18</c:v>
                </c:pt>
                <c:pt idx="3">
                  <c:v>38499.17</c:v>
                </c:pt>
                <c:pt idx="4">
                  <c:v>38446.67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D3F-9CD6-7424956761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4-4D3F-9CD6-74249567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8.19'!$V$4:$Z$4</c:f>
              <c:numCache>
                <c:formatCode>#,##0</c:formatCode>
                <c:ptCount val="5"/>
                <c:pt idx="0">
                  <c:v>32340</c:v>
                </c:pt>
                <c:pt idx="1">
                  <c:v>33725</c:v>
                </c:pt>
                <c:pt idx="2">
                  <c:v>34896</c:v>
                </c:pt>
                <c:pt idx="3">
                  <c:v>37511</c:v>
                </c:pt>
                <c:pt idx="4">
                  <c:v>37736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1-4516-B524-21F231757FBA}"/>
            </c:ext>
          </c:extLst>
        </c:ser>
        <c:ser>
          <c:idx val="1"/>
          <c:order val="1"/>
          <c:tx>
            <c:strRef>
              <c:f>'Table 8.19'!$S$7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8.19'!$V$7:$Z$7</c:f>
              <c:numCache>
                <c:formatCode>#,##0</c:formatCode>
                <c:ptCount val="5"/>
                <c:pt idx="0">
                  <c:v>23080</c:v>
                </c:pt>
                <c:pt idx="1">
                  <c:v>24051</c:v>
                </c:pt>
                <c:pt idx="2">
                  <c:v>24525</c:v>
                </c:pt>
                <c:pt idx="3">
                  <c:v>25270</c:v>
                </c:pt>
                <c:pt idx="4">
                  <c:v>25714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1-4516-B524-21F231757FBA}"/>
            </c:ext>
          </c:extLst>
        </c:ser>
        <c:ser>
          <c:idx val="2"/>
          <c:order val="2"/>
          <c:tx>
            <c:strRef>
              <c:f>'Table 8.19'!$S$11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8.19'!$V$11:$Z$11</c:f>
              <c:numCache>
                <c:formatCode>#,##0</c:formatCode>
                <c:ptCount val="5"/>
                <c:pt idx="0">
                  <c:v>27232</c:v>
                </c:pt>
                <c:pt idx="1">
                  <c:v>28358</c:v>
                </c:pt>
                <c:pt idx="2">
                  <c:v>29392</c:v>
                </c:pt>
                <c:pt idx="3">
                  <c:v>31791</c:v>
                </c:pt>
                <c:pt idx="4">
                  <c:v>32111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C1-4516-B524-21F231757FBA}"/>
            </c:ext>
          </c:extLst>
        </c:ser>
        <c:ser>
          <c:idx val="3"/>
          <c:order val="3"/>
          <c:tx>
            <c:strRef>
              <c:f>'Table 8.19'!$S$12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8.19'!$V$12:$Z$12</c:f>
              <c:numCache>
                <c:formatCode>#,##0</c:formatCode>
                <c:ptCount val="5"/>
                <c:pt idx="0">
                  <c:v>5109</c:v>
                </c:pt>
                <c:pt idx="1">
                  <c:v>5370</c:v>
                </c:pt>
                <c:pt idx="2">
                  <c:v>5504</c:v>
                </c:pt>
                <c:pt idx="3">
                  <c:v>5717</c:v>
                </c:pt>
                <c:pt idx="4">
                  <c:v>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C1-4516-B524-21F23175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8.19'!$AB$15:$AB$33</c:f>
              <c:numCache>
                <c:formatCode>0.0%</c:formatCode>
                <c:ptCount val="19"/>
                <c:pt idx="0">
                  <c:v>6.4048546519331159E-2</c:v>
                </c:pt>
                <c:pt idx="1">
                  <c:v>4.928849670085062E-3</c:v>
                </c:pt>
                <c:pt idx="2">
                  <c:v>6.7943927710204841E-2</c:v>
                </c:pt>
                <c:pt idx="3">
                  <c:v>7.7377639981980545E-3</c:v>
                </c:pt>
                <c:pt idx="4">
                  <c:v>7.6741659379388927E-2</c:v>
                </c:pt>
                <c:pt idx="5">
                  <c:v>2.2868802501523705E-2</c:v>
                </c:pt>
                <c:pt idx="6">
                  <c:v>0.10371783660598352</c:v>
                </c:pt>
                <c:pt idx="7">
                  <c:v>8.9461271431221345E-2</c:v>
                </c:pt>
                <c:pt idx="8">
                  <c:v>3.0951055992792218E-2</c:v>
                </c:pt>
                <c:pt idx="9">
                  <c:v>5.7768238068738901E-3</c:v>
                </c:pt>
                <c:pt idx="10">
                  <c:v>2.4697246733974613E-2</c:v>
                </c:pt>
                <c:pt idx="11">
                  <c:v>1.8045949598537246E-2</c:v>
                </c:pt>
                <c:pt idx="12">
                  <c:v>3.9165805442933993E-2</c:v>
                </c:pt>
                <c:pt idx="13">
                  <c:v>5.4747330206428704E-2</c:v>
                </c:pt>
                <c:pt idx="14">
                  <c:v>5.7397249383893789E-2</c:v>
                </c:pt>
                <c:pt idx="15">
                  <c:v>7.3720751517078728E-2</c:v>
                </c:pt>
                <c:pt idx="16">
                  <c:v>0.1460635450618756</c:v>
                </c:pt>
                <c:pt idx="17">
                  <c:v>1.9185414844847232E-2</c:v>
                </c:pt>
                <c:pt idx="18">
                  <c:v>4.0570262606990488E-2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6-438B-AC95-7E93334C1F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6-438B-AC95-7E93334C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8.19'!$Z$44:$Z$60</c:f>
              <c:numCache>
                <c:formatCode>#,##0</c:formatCode>
                <c:ptCount val="17"/>
                <c:pt idx="0">
                  <c:v>7</c:v>
                </c:pt>
                <c:pt idx="1">
                  <c:v>638</c:v>
                </c:pt>
                <c:pt idx="2">
                  <c:v>1147</c:v>
                </c:pt>
                <c:pt idx="3">
                  <c:v>1407</c:v>
                </c:pt>
                <c:pt idx="4">
                  <c:v>1788</c:v>
                </c:pt>
                <c:pt idx="5">
                  <c:v>1755</c:v>
                </c:pt>
                <c:pt idx="6">
                  <c:v>1585</c:v>
                </c:pt>
                <c:pt idx="7">
                  <c:v>1369</c:v>
                </c:pt>
                <c:pt idx="8">
                  <c:v>1484</c:v>
                </c:pt>
                <c:pt idx="9">
                  <c:v>1645</c:v>
                </c:pt>
                <c:pt idx="10">
                  <c:v>1630</c:v>
                </c:pt>
                <c:pt idx="11">
                  <c:v>1706</c:v>
                </c:pt>
                <c:pt idx="12">
                  <c:v>1189</c:v>
                </c:pt>
                <c:pt idx="13">
                  <c:v>530</c:v>
                </c:pt>
                <c:pt idx="14">
                  <c:v>271</c:v>
                </c:pt>
                <c:pt idx="15">
                  <c:v>120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7-423C-B070-CE08D8C27A6B}"/>
            </c:ext>
          </c:extLst>
        </c:ser>
        <c:ser>
          <c:idx val="1"/>
          <c:order val="1"/>
          <c:tx>
            <c:strRef>
              <c:f>'Table 8.19'!$S$62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8.19'!$Z$63:$Z$79</c:f>
              <c:numCache>
                <c:formatCode>#,##0</c:formatCode>
                <c:ptCount val="17"/>
                <c:pt idx="0">
                  <c:v>31</c:v>
                </c:pt>
                <c:pt idx="1">
                  <c:v>699</c:v>
                </c:pt>
                <c:pt idx="2">
                  <c:v>1247</c:v>
                </c:pt>
                <c:pt idx="3">
                  <c:v>1466</c:v>
                </c:pt>
                <c:pt idx="4">
                  <c:v>1643</c:v>
                </c:pt>
                <c:pt idx="5">
                  <c:v>1762</c:v>
                </c:pt>
                <c:pt idx="6">
                  <c:v>1751</c:v>
                </c:pt>
                <c:pt idx="7">
                  <c:v>1658</c:v>
                </c:pt>
                <c:pt idx="8">
                  <c:v>1632</c:v>
                </c:pt>
                <c:pt idx="9">
                  <c:v>1978</c:v>
                </c:pt>
                <c:pt idx="10">
                  <c:v>1906</c:v>
                </c:pt>
                <c:pt idx="11">
                  <c:v>1793</c:v>
                </c:pt>
                <c:pt idx="12">
                  <c:v>1044</c:v>
                </c:pt>
                <c:pt idx="13">
                  <c:v>443</c:v>
                </c:pt>
                <c:pt idx="14">
                  <c:v>169</c:v>
                </c:pt>
                <c:pt idx="15">
                  <c:v>78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7-423C-B070-CE08D8C2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8.19'!$Z$83:$Z$90</c:f>
              <c:numCache>
                <c:formatCode>#,##0</c:formatCode>
                <c:ptCount val="8"/>
                <c:pt idx="0">
                  <c:v>1270</c:v>
                </c:pt>
                <c:pt idx="1">
                  <c:v>1110</c:v>
                </c:pt>
                <c:pt idx="2">
                  <c:v>2052</c:v>
                </c:pt>
                <c:pt idx="3">
                  <c:v>879</c:v>
                </c:pt>
                <c:pt idx="4">
                  <c:v>355</c:v>
                </c:pt>
                <c:pt idx="5">
                  <c:v>760</c:v>
                </c:pt>
                <c:pt idx="6">
                  <c:v>1257</c:v>
                </c:pt>
                <c:pt idx="7">
                  <c:v>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3-4597-9425-A6A06DDE2B19}"/>
            </c:ext>
          </c:extLst>
        </c:ser>
        <c:ser>
          <c:idx val="1"/>
          <c:order val="1"/>
          <c:tx>
            <c:strRef>
              <c:f>'Table 8.19'!$S$92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8.19'!$Z$93:$Z$100</c:f>
              <c:numCache>
                <c:formatCode>#,##0</c:formatCode>
                <c:ptCount val="8"/>
                <c:pt idx="0">
                  <c:v>957</c:v>
                </c:pt>
                <c:pt idx="1">
                  <c:v>2150</c:v>
                </c:pt>
                <c:pt idx="2">
                  <c:v>430</c:v>
                </c:pt>
                <c:pt idx="3">
                  <c:v>2340</c:v>
                </c:pt>
                <c:pt idx="4">
                  <c:v>1700</c:v>
                </c:pt>
                <c:pt idx="5">
                  <c:v>1281</c:v>
                </c:pt>
                <c:pt idx="6">
                  <c:v>127</c:v>
                </c:pt>
                <c:pt idx="7">
                  <c:v>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3-4597-9425-A6A06DDE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8.2'!$Z$83:$Z$90</c:f>
              <c:numCache>
                <c:formatCode>#,##0</c:formatCode>
                <c:ptCount val="8"/>
                <c:pt idx="0">
                  <c:v>281</c:v>
                </c:pt>
                <c:pt idx="1">
                  <c:v>229</c:v>
                </c:pt>
                <c:pt idx="2">
                  <c:v>456</c:v>
                </c:pt>
                <c:pt idx="3">
                  <c:v>322</c:v>
                </c:pt>
                <c:pt idx="4">
                  <c:v>88</c:v>
                </c:pt>
                <c:pt idx="5">
                  <c:v>139</c:v>
                </c:pt>
                <c:pt idx="6">
                  <c:v>291</c:v>
                </c:pt>
                <c:pt idx="7">
                  <c:v>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2-4B86-91B0-5A0E912040C4}"/>
            </c:ext>
          </c:extLst>
        </c:ser>
        <c:ser>
          <c:idx val="1"/>
          <c:order val="1"/>
          <c:tx>
            <c:strRef>
              <c:f>'Table 8.2'!$S$92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8.2'!$Z$93:$Z$100</c:f>
              <c:numCache>
                <c:formatCode>#,##0</c:formatCode>
                <c:ptCount val="8"/>
                <c:pt idx="0">
                  <c:v>198</c:v>
                </c:pt>
                <c:pt idx="1">
                  <c:v>501</c:v>
                </c:pt>
                <c:pt idx="2">
                  <c:v>100</c:v>
                </c:pt>
                <c:pt idx="3">
                  <c:v>548</c:v>
                </c:pt>
                <c:pt idx="4">
                  <c:v>379</c:v>
                </c:pt>
                <c:pt idx="5">
                  <c:v>281</c:v>
                </c:pt>
                <c:pt idx="6">
                  <c:v>44</c:v>
                </c:pt>
                <c:pt idx="7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2-4B86-91B0-5A0E912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8.19'!$S$1</c:f>
              <c:strCache>
                <c:ptCount val="1"/>
                <c:pt idx="0">
                  <c:v>East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8.19'!$V$8:$Z$8</c:f>
              <c:numCache>
                <c:formatCode>#,##0</c:formatCode>
                <c:ptCount val="5"/>
                <c:pt idx="0">
                  <c:v>35840.82</c:v>
                </c:pt>
                <c:pt idx="1">
                  <c:v>36816.18</c:v>
                </c:pt>
                <c:pt idx="2">
                  <c:v>38499.17</c:v>
                </c:pt>
                <c:pt idx="3">
                  <c:v>38446.67</c:v>
                </c:pt>
                <c:pt idx="4">
                  <c:v>40873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8-401A-A67A-42E1A34D87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8-401A-A67A-42E1A34D8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8.20'!$U$4:$Y$4</c:f>
              <c:numCache>
                <c:formatCode>#,##0</c:formatCode>
                <c:ptCount val="5"/>
                <c:pt idx="1">
                  <c:v>111510</c:v>
                </c:pt>
                <c:pt idx="2">
                  <c:v>109159</c:v>
                </c:pt>
                <c:pt idx="3">
                  <c:v>109287</c:v>
                </c:pt>
                <c:pt idx="4">
                  <c:v>119424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7-4D2F-9711-C79EE501C90D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8.20'!$U$7:$Y$7</c:f>
              <c:numCache>
                <c:formatCode>#,##0</c:formatCode>
                <c:ptCount val="5"/>
                <c:pt idx="1">
                  <c:v>79467</c:v>
                </c:pt>
                <c:pt idx="2">
                  <c:v>79502</c:v>
                </c:pt>
                <c:pt idx="3">
                  <c:v>79063</c:v>
                </c:pt>
                <c:pt idx="4">
                  <c:v>81050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7-4D2F-9711-C79EE501C90D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8.20'!$U$11:$Y$11</c:f>
              <c:numCache>
                <c:formatCode>#,##0</c:formatCode>
                <c:ptCount val="5"/>
                <c:pt idx="1">
                  <c:v>101609</c:v>
                </c:pt>
                <c:pt idx="2">
                  <c:v>99295</c:v>
                </c:pt>
                <c:pt idx="3">
                  <c:v>99226</c:v>
                </c:pt>
                <c:pt idx="4">
                  <c:v>109116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7-4D2F-9711-C79EE501C90D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8.20'!$U$12:$Y$12</c:f>
              <c:numCache>
                <c:formatCode>#,##0</c:formatCode>
                <c:ptCount val="5"/>
                <c:pt idx="1">
                  <c:v>9897</c:v>
                </c:pt>
                <c:pt idx="2">
                  <c:v>9866</c:v>
                </c:pt>
                <c:pt idx="3">
                  <c:v>10061</c:v>
                </c:pt>
                <c:pt idx="4">
                  <c:v>10307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7-4D2F-9711-C79EE501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4.5665864354248412E-3</c:v>
                </c:pt>
                <c:pt idx="1">
                  <c:v>1.3765702792706651E-3</c:v>
                </c:pt>
                <c:pt idx="2">
                  <c:v>7.3955620033631181E-2</c:v>
                </c:pt>
                <c:pt idx="3">
                  <c:v>8.6715684658247878E-3</c:v>
                </c:pt>
                <c:pt idx="4">
                  <c:v>0.10395166342444526</c:v>
                </c:pt>
                <c:pt idx="5">
                  <c:v>4.8691021794322269E-2</c:v>
                </c:pt>
                <c:pt idx="6">
                  <c:v>0.1075373404991922</c:v>
                </c:pt>
                <c:pt idx="7">
                  <c:v>6.7641531207754957E-2</c:v>
                </c:pt>
                <c:pt idx="8">
                  <c:v>2.8034224669458273E-2</c:v>
                </c:pt>
                <c:pt idx="9">
                  <c:v>1.3040324441953246E-2</c:v>
                </c:pt>
                <c:pt idx="10">
                  <c:v>3.7299284513172208E-2</c:v>
                </c:pt>
                <c:pt idx="11">
                  <c:v>1.7301922252629498E-2</c:v>
                </c:pt>
                <c:pt idx="12">
                  <c:v>6.3182102937782314E-2</c:v>
                </c:pt>
                <c:pt idx="13">
                  <c:v>8.6822842823700092E-2</c:v>
                </c:pt>
                <c:pt idx="14">
                  <c:v>4.4899271324474924E-2</c:v>
                </c:pt>
                <c:pt idx="15">
                  <c:v>7.2067987734511521E-2</c:v>
                </c:pt>
                <c:pt idx="16">
                  <c:v>0.14515809950872102</c:v>
                </c:pt>
                <c:pt idx="17">
                  <c:v>2.4176530713178806E-2</c:v>
                </c:pt>
                <c:pt idx="18">
                  <c:v>3.8016419928121603E-2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9-4D3E-85AD-7102B1DF70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9-4D3E-85AD-7102B1DF7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8.20'!$Y$44:$Y$60</c:f>
              <c:numCache>
                <c:formatCode>#,##0</c:formatCode>
                <c:ptCount val="17"/>
                <c:pt idx="0">
                  <c:v>15</c:v>
                </c:pt>
                <c:pt idx="1">
                  <c:v>1610</c:v>
                </c:pt>
                <c:pt idx="2">
                  <c:v>3472</c:v>
                </c:pt>
                <c:pt idx="3">
                  <c:v>4778</c:v>
                </c:pt>
                <c:pt idx="4">
                  <c:v>6583</c:v>
                </c:pt>
                <c:pt idx="5">
                  <c:v>7093</c:v>
                </c:pt>
                <c:pt idx="6">
                  <c:v>6809</c:v>
                </c:pt>
                <c:pt idx="7">
                  <c:v>5662</c:v>
                </c:pt>
                <c:pt idx="8">
                  <c:v>5574</c:v>
                </c:pt>
                <c:pt idx="9">
                  <c:v>5343</c:v>
                </c:pt>
                <c:pt idx="10">
                  <c:v>4650</c:v>
                </c:pt>
                <c:pt idx="11">
                  <c:v>3783</c:v>
                </c:pt>
                <c:pt idx="12">
                  <c:v>1866</c:v>
                </c:pt>
                <c:pt idx="13">
                  <c:v>643</c:v>
                </c:pt>
                <c:pt idx="14">
                  <c:v>271</c:v>
                </c:pt>
                <c:pt idx="15">
                  <c:v>93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C-4520-8455-E7D88B85D0D5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8.20'!$Y$63:$Y$79</c:f>
              <c:numCache>
                <c:formatCode>#,##0</c:formatCode>
                <c:ptCount val="17"/>
                <c:pt idx="0">
                  <c:v>26</c:v>
                </c:pt>
                <c:pt idx="1">
                  <c:v>1892</c:v>
                </c:pt>
                <c:pt idx="2">
                  <c:v>3671</c:v>
                </c:pt>
                <c:pt idx="3">
                  <c:v>5812</c:v>
                </c:pt>
                <c:pt idx="4">
                  <c:v>6884</c:v>
                </c:pt>
                <c:pt idx="5">
                  <c:v>7106</c:v>
                </c:pt>
                <c:pt idx="6">
                  <c:v>6934</c:v>
                </c:pt>
                <c:pt idx="7">
                  <c:v>6274</c:v>
                </c:pt>
                <c:pt idx="8">
                  <c:v>5781</c:v>
                </c:pt>
                <c:pt idx="9">
                  <c:v>5782</c:v>
                </c:pt>
                <c:pt idx="10">
                  <c:v>4749</c:v>
                </c:pt>
                <c:pt idx="11">
                  <c:v>3575</c:v>
                </c:pt>
                <c:pt idx="12">
                  <c:v>1649</c:v>
                </c:pt>
                <c:pt idx="13">
                  <c:v>558</c:v>
                </c:pt>
                <c:pt idx="14">
                  <c:v>171</c:v>
                </c:pt>
                <c:pt idx="15">
                  <c:v>92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3C-4520-8455-E7D88B85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8.20'!$Y$83:$Y$90</c:f>
              <c:numCache>
                <c:formatCode>#,##0</c:formatCode>
                <c:ptCount val="8"/>
                <c:pt idx="0">
                  <c:v>5181</c:v>
                </c:pt>
                <c:pt idx="1">
                  <c:v>4860</c:v>
                </c:pt>
                <c:pt idx="2">
                  <c:v>9197</c:v>
                </c:pt>
                <c:pt idx="3">
                  <c:v>2229</c:v>
                </c:pt>
                <c:pt idx="4">
                  <c:v>1869</c:v>
                </c:pt>
                <c:pt idx="5">
                  <c:v>2493</c:v>
                </c:pt>
                <c:pt idx="6">
                  <c:v>3474</c:v>
                </c:pt>
                <c:pt idx="7">
                  <c:v>4509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3-46BA-93E3-B7F0BA17A8FE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8.20'!$Y$93:$Y$100</c:f>
              <c:numCache>
                <c:formatCode>#,##0</c:formatCode>
                <c:ptCount val="8"/>
                <c:pt idx="0">
                  <c:v>4040</c:v>
                </c:pt>
                <c:pt idx="1">
                  <c:v>8268</c:v>
                </c:pt>
                <c:pt idx="2">
                  <c:v>1518</c:v>
                </c:pt>
                <c:pt idx="3">
                  <c:v>6502</c:v>
                </c:pt>
                <c:pt idx="4">
                  <c:v>6972</c:v>
                </c:pt>
                <c:pt idx="5">
                  <c:v>4542</c:v>
                </c:pt>
                <c:pt idx="6">
                  <c:v>539</c:v>
                </c:pt>
                <c:pt idx="7">
                  <c:v>2454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3-46BA-93E3-B7F0BA17A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8.20'!$U$8:$Y$8</c:f>
              <c:numCache>
                <c:formatCode>#,##0</c:formatCode>
                <c:ptCount val="5"/>
                <c:pt idx="1">
                  <c:v>46384</c:v>
                </c:pt>
                <c:pt idx="2">
                  <c:v>47499.86</c:v>
                </c:pt>
                <c:pt idx="3">
                  <c:v>49630.879999999997</c:v>
                </c:pt>
                <c:pt idx="4">
                  <c:v>48966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4-4FE0-A60F-30B83CD50E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4-4FE0-A60F-30B83CD50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8.20'!$V$4:$Z$4</c:f>
              <c:numCache>
                <c:formatCode>#,##0</c:formatCode>
                <c:ptCount val="5"/>
                <c:pt idx="0">
                  <c:v>111510</c:v>
                </c:pt>
                <c:pt idx="1">
                  <c:v>109159</c:v>
                </c:pt>
                <c:pt idx="2">
                  <c:v>109287</c:v>
                </c:pt>
                <c:pt idx="3">
                  <c:v>119424</c:v>
                </c:pt>
                <c:pt idx="4">
                  <c:v>121319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A-409C-9AF2-620B751FD9E5}"/>
            </c:ext>
          </c:extLst>
        </c:ser>
        <c:ser>
          <c:idx val="1"/>
          <c:order val="1"/>
          <c:tx>
            <c:strRef>
              <c:f>'Table 8.20'!$S$7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8.20'!$V$7:$Z$7</c:f>
              <c:numCache>
                <c:formatCode>#,##0</c:formatCode>
                <c:ptCount val="5"/>
                <c:pt idx="0">
                  <c:v>79467</c:v>
                </c:pt>
                <c:pt idx="1">
                  <c:v>79502</c:v>
                </c:pt>
                <c:pt idx="2">
                  <c:v>79063</c:v>
                </c:pt>
                <c:pt idx="3">
                  <c:v>81050</c:v>
                </c:pt>
                <c:pt idx="4">
                  <c:v>82326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A-409C-9AF2-620B751FD9E5}"/>
            </c:ext>
          </c:extLst>
        </c:ser>
        <c:ser>
          <c:idx val="2"/>
          <c:order val="2"/>
          <c:tx>
            <c:strRef>
              <c:f>'Table 8.20'!$S$11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8.20'!$V$11:$Z$11</c:f>
              <c:numCache>
                <c:formatCode>#,##0</c:formatCode>
                <c:ptCount val="5"/>
                <c:pt idx="0">
                  <c:v>101609</c:v>
                </c:pt>
                <c:pt idx="1">
                  <c:v>99295</c:v>
                </c:pt>
                <c:pt idx="2">
                  <c:v>99226</c:v>
                </c:pt>
                <c:pt idx="3">
                  <c:v>109116</c:v>
                </c:pt>
                <c:pt idx="4">
                  <c:v>110929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A-409C-9AF2-620B751FD9E5}"/>
            </c:ext>
          </c:extLst>
        </c:ser>
        <c:ser>
          <c:idx val="3"/>
          <c:order val="3"/>
          <c:tx>
            <c:strRef>
              <c:f>'Table 8.20'!$S$12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8.20'!$V$12:$Z$12</c:f>
              <c:numCache>
                <c:formatCode>#,##0</c:formatCode>
                <c:ptCount val="5"/>
                <c:pt idx="0">
                  <c:v>9897</c:v>
                </c:pt>
                <c:pt idx="1">
                  <c:v>9866</c:v>
                </c:pt>
                <c:pt idx="2">
                  <c:v>10061</c:v>
                </c:pt>
                <c:pt idx="3">
                  <c:v>10307</c:v>
                </c:pt>
                <c:pt idx="4">
                  <c:v>10387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A-409C-9AF2-620B751FD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8.20'!$AB$15:$AB$33</c:f>
              <c:numCache>
                <c:formatCode>0.0%</c:formatCode>
                <c:ptCount val="19"/>
                <c:pt idx="0">
                  <c:v>4.5665864354248412E-3</c:v>
                </c:pt>
                <c:pt idx="1">
                  <c:v>1.3765702792706651E-3</c:v>
                </c:pt>
                <c:pt idx="2">
                  <c:v>7.3955620033631181E-2</c:v>
                </c:pt>
                <c:pt idx="3">
                  <c:v>8.6715684658247878E-3</c:v>
                </c:pt>
                <c:pt idx="4">
                  <c:v>0.10395166342444526</c:v>
                </c:pt>
                <c:pt idx="5">
                  <c:v>4.8691021794322269E-2</c:v>
                </c:pt>
                <c:pt idx="6">
                  <c:v>0.1075373404991922</c:v>
                </c:pt>
                <c:pt idx="7">
                  <c:v>6.7641531207754957E-2</c:v>
                </c:pt>
                <c:pt idx="8">
                  <c:v>2.8034224669458273E-2</c:v>
                </c:pt>
                <c:pt idx="9">
                  <c:v>1.3040324441953246E-2</c:v>
                </c:pt>
                <c:pt idx="10">
                  <c:v>3.7299284513172208E-2</c:v>
                </c:pt>
                <c:pt idx="11">
                  <c:v>1.7301922252629498E-2</c:v>
                </c:pt>
                <c:pt idx="12">
                  <c:v>6.3182102937782314E-2</c:v>
                </c:pt>
                <c:pt idx="13">
                  <c:v>8.6822842823700092E-2</c:v>
                </c:pt>
                <c:pt idx="14">
                  <c:v>4.4899271324474924E-2</c:v>
                </c:pt>
                <c:pt idx="15">
                  <c:v>7.2067987734511521E-2</c:v>
                </c:pt>
                <c:pt idx="16">
                  <c:v>0.14515809950872102</c:v>
                </c:pt>
                <c:pt idx="17">
                  <c:v>2.4176530713178806E-2</c:v>
                </c:pt>
                <c:pt idx="18">
                  <c:v>3.8016419928121603E-2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D-4600-8AE0-3880CCBC78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D-4600-8AE0-3880CCBC7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8.20'!$Z$44:$Z$60</c:f>
              <c:numCache>
                <c:formatCode>#,##0</c:formatCode>
                <c:ptCount val="17"/>
                <c:pt idx="0">
                  <c:v>30</c:v>
                </c:pt>
                <c:pt idx="1">
                  <c:v>1640</c:v>
                </c:pt>
                <c:pt idx="2">
                  <c:v>3600</c:v>
                </c:pt>
                <c:pt idx="3">
                  <c:v>4848</c:v>
                </c:pt>
                <c:pt idx="4">
                  <c:v>6419</c:v>
                </c:pt>
                <c:pt idx="5">
                  <c:v>7243</c:v>
                </c:pt>
                <c:pt idx="6">
                  <c:v>7021</c:v>
                </c:pt>
                <c:pt idx="7">
                  <c:v>5783</c:v>
                </c:pt>
                <c:pt idx="8">
                  <c:v>5494</c:v>
                </c:pt>
                <c:pt idx="9">
                  <c:v>5494</c:v>
                </c:pt>
                <c:pt idx="10">
                  <c:v>4635</c:v>
                </c:pt>
                <c:pt idx="11">
                  <c:v>3780</c:v>
                </c:pt>
                <c:pt idx="12">
                  <c:v>2059</c:v>
                </c:pt>
                <c:pt idx="13">
                  <c:v>718</c:v>
                </c:pt>
                <c:pt idx="14">
                  <c:v>286</c:v>
                </c:pt>
                <c:pt idx="15">
                  <c:v>89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953-A1EE-885155A8B572}"/>
            </c:ext>
          </c:extLst>
        </c:ser>
        <c:ser>
          <c:idx val="1"/>
          <c:order val="1"/>
          <c:tx>
            <c:strRef>
              <c:f>'Table 8.20'!$S$62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8.20'!$Z$63:$Z$79</c:f>
              <c:numCache>
                <c:formatCode>#,##0</c:formatCode>
                <c:ptCount val="17"/>
                <c:pt idx="0">
                  <c:v>29</c:v>
                </c:pt>
                <c:pt idx="1">
                  <c:v>1986</c:v>
                </c:pt>
                <c:pt idx="2">
                  <c:v>3855</c:v>
                </c:pt>
                <c:pt idx="3">
                  <c:v>5375</c:v>
                </c:pt>
                <c:pt idx="4">
                  <c:v>6866</c:v>
                </c:pt>
                <c:pt idx="5">
                  <c:v>7228</c:v>
                </c:pt>
                <c:pt idx="6">
                  <c:v>7175</c:v>
                </c:pt>
                <c:pt idx="7">
                  <c:v>6506</c:v>
                </c:pt>
                <c:pt idx="8">
                  <c:v>5832</c:v>
                </c:pt>
                <c:pt idx="9">
                  <c:v>5908</c:v>
                </c:pt>
                <c:pt idx="10">
                  <c:v>4768</c:v>
                </c:pt>
                <c:pt idx="11">
                  <c:v>3717</c:v>
                </c:pt>
                <c:pt idx="12">
                  <c:v>1832</c:v>
                </c:pt>
                <c:pt idx="13">
                  <c:v>582</c:v>
                </c:pt>
                <c:pt idx="14">
                  <c:v>200</c:v>
                </c:pt>
                <c:pt idx="15">
                  <c:v>102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953-A1EE-885155A8B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8.20'!$Z$83:$Z$90</c:f>
              <c:numCache>
                <c:formatCode>#,##0</c:formatCode>
                <c:ptCount val="8"/>
                <c:pt idx="0">
                  <c:v>5283</c:v>
                </c:pt>
                <c:pt idx="1">
                  <c:v>5066</c:v>
                </c:pt>
                <c:pt idx="2">
                  <c:v>8989</c:v>
                </c:pt>
                <c:pt idx="3">
                  <c:v>2338</c:v>
                </c:pt>
                <c:pt idx="4">
                  <c:v>1910</c:v>
                </c:pt>
                <c:pt idx="5">
                  <c:v>2497</c:v>
                </c:pt>
                <c:pt idx="6">
                  <c:v>3403</c:v>
                </c:pt>
                <c:pt idx="7">
                  <c:v>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F30-94D4-64A20C2AFFB4}"/>
            </c:ext>
          </c:extLst>
        </c:ser>
        <c:ser>
          <c:idx val="1"/>
          <c:order val="1"/>
          <c:tx>
            <c:strRef>
              <c:f>'Table 8.20'!$S$92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8.20'!$Z$93:$Z$100</c:f>
              <c:numCache>
                <c:formatCode>#,##0</c:formatCode>
                <c:ptCount val="8"/>
                <c:pt idx="0">
                  <c:v>4086</c:v>
                </c:pt>
                <c:pt idx="1">
                  <c:v>8608</c:v>
                </c:pt>
                <c:pt idx="2">
                  <c:v>1556</c:v>
                </c:pt>
                <c:pt idx="3">
                  <c:v>6590</c:v>
                </c:pt>
                <c:pt idx="4">
                  <c:v>6914</c:v>
                </c:pt>
                <c:pt idx="5">
                  <c:v>4427</c:v>
                </c:pt>
                <c:pt idx="6">
                  <c:v>563</c:v>
                </c:pt>
                <c:pt idx="7">
                  <c:v>2450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F30-94D4-64A20C2AF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5.8325566946256603E-2</c:v>
                </c:pt>
                <c:pt idx="1">
                  <c:v>3.3395464429947187E-3</c:v>
                </c:pt>
                <c:pt idx="2">
                  <c:v>6.0810810810810814E-2</c:v>
                </c:pt>
                <c:pt idx="3">
                  <c:v>7.7663870767319043E-3</c:v>
                </c:pt>
                <c:pt idx="4">
                  <c:v>6.7101584342963649E-2</c:v>
                </c:pt>
                <c:pt idx="5">
                  <c:v>1.8484001242621933E-2</c:v>
                </c:pt>
                <c:pt idx="6">
                  <c:v>8.822615719167444E-2</c:v>
                </c:pt>
                <c:pt idx="7">
                  <c:v>0.15090090090090091</c:v>
                </c:pt>
                <c:pt idx="8">
                  <c:v>3.6735010872941905E-2</c:v>
                </c:pt>
                <c:pt idx="9">
                  <c:v>5.824790307548928E-3</c:v>
                </c:pt>
                <c:pt idx="10">
                  <c:v>2.8114321217769495E-2</c:v>
                </c:pt>
                <c:pt idx="11">
                  <c:v>2.3299161230195712E-2</c:v>
                </c:pt>
                <c:pt idx="12">
                  <c:v>5.2500776638707676E-2</c:v>
                </c:pt>
                <c:pt idx="13">
                  <c:v>5.3510406958682824E-2</c:v>
                </c:pt>
                <c:pt idx="14">
                  <c:v>4.9394221808014914E-2</c:v>
                </c:pt>
                <c:pt idx="15">
                  <c:v>7.1528424976700838E-2</c:v>
                </c:pt>
                <c:pt idx="16">
                  <c:v>0.10476856166511339</c:v>
                </c:pt>
                <c:pt idx="17">
                  <c:v>3.8365952159055611E-2</c:v>
                </c:pt>
                <c:pt idx="18">
                  <c:v>2.9046287666977321E-2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B-4226-80B7-CB7C49BCBC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6B-4226-80B7-CB7C49BCB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8.2'!$S$1</c:f>
              <c:strCache>
                <c:ptCount val="1"/>
                <c:pt idx="0">
                  <c:v>Ararat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8.2'!$V$8:$Z$8</c:f>
              <c:numCache>
                <c:formatCode>#,##0</c:formatCode>
                <c:ptCount val="5"/>
                <c:pt idx="0">
                  <c:v>39837.08</c:v>
                </c:pt>
                <c:pt idx="1">
                  <c:v>36482.050000000003</c:v>
                </c:pt>
                <c:pt idx="2">
                  <c:v>39659.68</c:v>
                </c:pt>
                <c:pt idx="3">
                  <c:v>40418</c:v>
                </c:pt>
                <c:pt idx="4">
                  <c:v>43578.79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13-4C38-8D2D-053A08AD88E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13-4C38-8D2D-053A08AD8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8.20'!$S$1</c:f>
              <c:strCache>
                <c:ptCount val="1"/>
                <c:pt idx="0">
                  <c:v>Frankston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8.20'!$V$8:$Z$8</c:f>
              <c:numCache>
                <c:formatCode>#,##0</c:formatCode>
                <c:ptCount val="5"/>
                <c:pt idx="0">
                  <c:v>46384</c:v>
                </c:pt>
                <c:pt idx="1">
                  <c:v>47499.86</c:v>
                </c:pt>
                <c:pt idx="2">
                  <c:v>49630.879999999997</c:v>
                </c:pt>
                <c:pt idx="3">
                  <c:v>48966</c:v>
                </c:pt>
                <c:pt idx="4">
                  <c:v>52852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F-433F-90E3-61B23B2427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F-433F-90E3-61B23B242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8.21'!$U$4:$Y$4</c:f>
              <c:numCache>
                <c:formatCode>#,##0</c:formatCode>
                <c:ptCount val="5"/>
                <c:pt idx="1">
                  <c:v>7676</c:v>
                </c:pt>
                <c:pt idx="2">
                  <c:v>7702</c:v>
                </c:pt>
                <c:pt idx="3">
                  <c:v>7850</c:v>
                </c:pt>
                <c:pt idx="4">
                  <c:v>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D1-4762-A676-252DAEA31103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8.21'!$U$7:$Y$7</c:f>
              <c:numCache>
                <c:formatCode>#,##0</c:formatCode>
                <c:ptCount val="5"/>
                <c:pt idx="1">
                  <c:v>5315</c:v>
                </c:pt>
                <c:pt idx="2">
                  <c:v>5516</c:v>
                </c:pt>
                <c:pt idx="3">
                  <c:v>5520</c:v>
                </c:pt>
                <c:pt idx="4">
                  <c:v>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D1-4762-A676-252DAEA31103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8.21'!$U$11:$Y$11</c:f>
              <c:numCache>
                <c:formatCode>#,##0</c:formatCode>
                <c:ptCount val="5"/>
                <c:pt idx="1">
                  <c:v>6227</c:v>
                </c:pt>
                <c:pt idx="2">
                  <c:v>6163</c:v>
                </c:pt>
                <c:pt idx="3">
                  <c:v>6293</c:v>
                </c:pt>
                <c:pt idx="4">
                  <c:v>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1-4762-A676-252DAEA31103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8.21'!$U$12:$Y$12</c:f>
              <c:numCache>
                <c:formatCode>#,##0</c:formatCode>
                <c:ptCount val="5"/>
                <c:pt idx="1">
                  <c:v>1441</c:v>
                </c:pt>
                <c:pt idx="2">
                  <c:v>1540</c:v>
                </c:pt>
                <c:pt idx="3">
                  <c:v>1557</c:v>
                </c:pt>
                <c:pt idx="4">
                  <c:v>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D1-4762-A676-252DAEA3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0.13926834915489697</c:v>
                </c:pt>
                <c:pt idx="1">
                  <c:v>2.5468858532067609E-3</c:v>
                </c:pt>
                <c:pt idx="2">
                  <c:v>7.3049316971521186E-2</c:v>
                </c:pt>
                <c:pt idx="3">
                  <c:v>1.3776337115072933E-2</c:v>
                </c:pt>
                <c:pt idx="4">
                  <c:v>6.1009492938180136E-2</c:v>
                </c:pt>
                <c:pt idx="5">
                  <c:v>3.6698309793933778E-2</c:v>
                </c:pt>
                <c:pt idx="6">
                  <c:v>9.5508219495253524E-2</c:v>
                </c:pt>
                <c:pt idx="7">
                  <c:v>6.6566334799722154E-2</c:v>
                </c:pt>
                <c:pt idx="8">
                  <c:v>3.2530678397777263E-2</c:v>
                </c:pt>
                <c:pt idx="9">
                  <c:v>2.8941884695531375E-3</c:v>
                </c:pt>
                <c:pt idx="10">
                  <c:v>2.5700393609631861E-2</c:v>
                </c:pt>
                <c:pt idx="11">
                  <c:v>1.2965964343598054E-2</c:v>
                </c:pt>
                <c:pt idx="12">
                  <c:v>2.8131511924056496E-2</c:v>
                </c:pt>
                <c:pt idx="13">
                  <c:v>4.3297059504514936E-2</c:v>
                </c:pt>
                <c:pt idx="14">
                  <c:v>5.6841861542023614E-2</c:v>
                </c:pt>
                <c:pt idx="15">
                  <c:v>6.3209076175040513E-2</c:v>
                </c:pt>
                <c:pt idx="16">
                  <c:v>0.11576753878212549</c:v>
                </c:pt>
                <c:pt idx="17">
                  <c:v>1.0882148645519797E-2</c:v>
                </c:pt>
                <c:pt idx="18">
                  <c:v>2.674230145867099E-2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9-4E55-A4B6-BE22F203BD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9-4E55-A4B6-BE22F203B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8.21'!$Y$44:$Y$60</c:f>
              <c:numCache>
                <c:formatCode>#,##0</c:formatCode>
                <c:ptCount val="17"/>
                <c:pt idx="0">
                  <c:v>4</c:v>
                </c:pt>
                <c:pt idx="1">
                  <c:v>115</c:v>
                </c:pt>
                <c:pt idx="2">
                  <c:v>235</c:v>
                </c:pt>
                <c:pt idx="3">
                  <c:v>340</c:v>
                </c:pt>
                <c:pt idx="4">
                  <c:v>405</c:v>
                </c:pt>
                <c:pt idx="5">
                  <c:v>365</c:v>
                </c:pt>
                <c:pt idx="6">
                  <c:v>336</c:v>
                </c:pt>
                <c:pt idx="7">
                  <c:v>325</c:v>
                </c:pt>
                <c:pt idx="8">
                  <c:v>309</c:v>
                </c:pt>
                <c:pt idx="9">
                  <c:v>403</c:v>
                </c:pt>
                <c:pt idx="10">
                  <c:v>414</c:v>
                </c:pt>
                <c:pt idx="11">
                  <c:v>412</c:v>
                </c:pt>
                <c:pt idx="12">
                  <c:v>283</c:v>
                </c:pt>
                <c:pt idx="13">
                  <c:v>155</c:v>
                </c:pt>
                <c:pt idx="14">
                  <c:v>62</c:v>
                </c:pt>
                <c:pt idx="15">
                  <c:v>37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B93-96D4-C3FF5ED1286D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8.21'!$Y$63:$Y$79</c:f>
              <c:numCache>
                <c:formatCode>#,##0</c:formatCode>
                <c:ptCount val="17"/>
                <c:pt idx="0">
                  <c:v>5</c:v>
                </c:pt>
                <c:pt idx="1">
                  <c:v>119</c:v>
                </c:pt>
                <c:pt idx="2">
                  <c:v>282</c:v>
                </c:pt>
                <c:pt idx="3">
                  <c:v>366</c:v>
                </c:pt>
                <c:pt idx="4">
                  <c:v>329</c:v>
                </c:pt>
                <c:pt idx="5">
                  <c:v>290</c:v>
                </c:pt>
                <c:pt idx="6">
                  <c:v>344</c:v>
                </c:pt>
                <c:pt idx="7">
                  <c:v>316</c:v>
                </c:pt>
                <c:pt idx="8">
                  <c:v>332</c:v>
                </c:pt>
                <c:pt idx="9">
                  <c:v>424</c:v>
                </c:pt>
                <c:pt idx="10">
                  <c:v>450</c:v>
                </c:pt>
                <c:pt idx="11">
                  <c:v>446</c:v>
                </c:pt>
                <c:pt idx="12">
                  <c:v>215</c:v>
                </c:pt>
                <c:pt idx="13">
                  <c:v>96</c:v>
                </c:pt>
                <c:pt idx="14">
                  <c:v>44</c:v>
                </c:pt>
                <c:pt idx="15">
                  <c:v>28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B93-96D4-C3FF5ED12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8.21'!$Y$83:$Y$90</c:f>
              <c:numCache>
                <c:formatCode>#,##0</c:formatCode>
                <c:ptCount val="8"/>
                <c:pt idx="0">
                  <c:v>316</c:v>
                </c:pt>
                <c:pt idx="1">
                  <c:v>207</c:v>
                </c:pt>
                <c:pt idx="2">
                  <c:v>495</c:v>
                </c:pt>
                <c:pt idx="3">
                  <c:v>92</c:v>
                </c:pt>
                <c:pt idx="4">
                  <c:v>62</c:v>
                </c:pt>
                <c:pt idx="5">
                  <c:v>123</c:v>
                </c:pt>
                <c:pt idx="6">
                  <c:v>360</c:v>
                </c:pt>
                <c:pt idx="7">
                  <c:v>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A-43A0-B72E-C5A19F1FCD6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8.21'!$Y$93:$Y$100</c:f>
              <c:numCache>
                <c:formatCode>#,##0</c:formatCode>
                <c:ptCount val="8"/>
                <c:pt idx="0">
                  <c:v>171</c:v>
                </c:pt>
                <c:pt idx="1">
                  <c:v>429</c:v>
                </c:pt>
                <c:pt idx="2">
                  <c:v>74</c:v>
                </c:pt>
                <c:pt idx="3">
                  <c:v>432</c:v>
                </c:pt>
                <c:pt idx="4">
                  <c:v>371</c:v>
                </c:pt>
                <c:pt idx="5">
                  <c:v>275</c:v>
                </c:pt>
                <c:pt idx="6">
                  <c:v>27</c:v>
                </c:pt>
                <c:pt idx="7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A-43A0-B72E-C5A19F1FC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8.21'!$U$8:$Y$8</c:f>
              <c:numCache>
                <c:formatCode>#,##0</c:formatCode>
                <c:ptCount val="5"/>
                <c:pt idx="1">
                  <c:v>34681.120000000003</c:v>
                </c:pt>
                <c:pt idx="2">
                  <c:v>35896.65</c:v>
                </c:pt>
                <c:pt idx="3">
                  <c:v>39640</c:v>
                </c:pt>
                <c:pt idx="4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B-4CAF-BB88-43A370B8F5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B-4CAF-BB88-43A370B8F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8.21'!$V$4:$Z$4</c:f>
              <c:numCache>
                <c:formatCode>#,##0</c:formatCode>
                <c:ptCount val="5"/>
                <c:pt idx="0">
                  <c:v>7676</c:v>
                </c:pt>
                <c:pt idx="1">
                  <c:v>7702</c:v>
                </c:pt>
                <c:pt idx="2">
                  <c:v>7850</c:v>
                </c:pt>
                <c:pt idx="3">
                  <c:v>8314</c:v>
                </c:pt>
                <c:pt idx="4">
                  <c:v>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0-46E5-A674-B3DD02CB42AE}"/>
            </c:ext>
          </c:extLst>
        </c:ser>
        <c:ser>
          <c:idx val="1"/>
          <c:order val="1"/>
          <c:tx>
            <c:strRef>
              <c:f>'Table 8.21'!$S$7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8.21'!$V$7:$Z$7</c:f>
              <c:numCache>
                <c:formatCode>#,##0</c:formatCode>
                <c:ptCount val="5"/>
                <c:pt idx="0">
                  <c:v>5315</c:v>
                </c:pt>
                <c:pt idx="1">
                  <c:v>5516</c:v>
                </c:pt>
                <c:pt idx="2">
                  <c:v>5520</c:v>
                </c:pt>
                <c:pt idx="3">
                  <c:v>5681</c:v>
                </c:pt>
                <c:pt idx="4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0-46E5-A674-B3DD02CB42AE}"/>
            </c:ext>
          </c:extLst>
        </c:ser>
        <c:ser>
          <c:idx val="2"/>
          <c:order val="2"/>
          <c:tx>
            <c:strRef>
              <c:f>'Table 8.21'!$S$11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8.21'!$V$11:$Z$11</c:f>
              <c:numCache>
                <c:formatCode>#,##0</c:formatCode>
                <c:ptCount val="5"/>
                <c:pt idx="0">
                  <c:v>6227</c:v>
                </c:pt>
                <c:pt idx="1">
                  <c:v>6163</c:v>
                </c:pt>
                <c:pt idx="2">
                  <c:v>6293</c:v>
                </c:pt>
                <c:pt idx="3">
                  <c:v>6738</c:v>
                </c:pt>
                <c:pt idx="4">
                  <c:v>7051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0-46E5-A674-B3DD02CB42AE}"/>
            </c:ext>
          </c:extLst>
        </c:ser>
        <c:ser>
          <c:idx val="3"/>
          <c:order val="3"/>
          <c:tx>
            <c:strRef>
              <c:f>'Table 8.21'!$S$12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8.21'!$V$12:$Z$12</c:f>
              <c:numCache>
                <c:formatCode>#,##0</c:formatCode>
                <c:ptCount val="5"/>
                <c:pt idx="0">
                  <c:v>1441</c:v>
                </c:pt>
                <c:pt idx="1">
                  <c:v>1540</c:v>
                </c:pt>
                <c:pt idx="2">
                  <c:v>1557</c:v>
                </c:pt>
                <c:pt idx="3">
                  <c:v>1578</c:v>
                </c:pt>
                <c:pt idx="4">
                  <c:v>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90-46E5-A674-B3DD02CB4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8.21'!$AB$15:$AB$33</c:f>
              <c:numCache>
                <c:formatCode>0.0%</c:formatCode>
                <c:ptCount val="19"/>
                <c:pt idx="0">
                  <c:v>0.13926834915489697</c:v>
                </c:pt>
                <c:pt idx="1">
                  <c:v>2.5468858532067609E-3</c:v>
                </c:pt>
                <c:pt idx="2">
                  <c:v>7.3049316971521186E-2</c:v>
                </c:pt>
                <c:pt idx="3">
                  <c:v>1.3776337115072933E-2</c:v>
                </c:pt>
                <c:pt idx="4">
                  <c:v>6.1009492938180136E-2</c:v>
                </c:pt>
                <c:pt idx="5">
                  <c:v>3.6698309793933778E-2</c:v>
                </c:pt>
                <c:pt idx="6">
                  <c:v>9.5508219495253524E-2</c:v>
                </c:pt>
                <c:pt idx="7">
                  <c:v>6.6566334799722154E-2</c:v>
                </c:pt>
                <c:pt idx="8">
                  <c:v>3.2530678397777263E-2</c:v>
                </c:pt>
                <c:pt idx="9">
                  <c:v>2.8941884695531375E-3</c:v>
                </c:pt>
                <c:pt idx="10">
                  <c:v>2.5700393609631861E-2</c:v>
                </c:pt>
                <c:pt idx="11">
                  <c:v>1.2965964343598054E-2</c:v>
                </c:pt>
                <c:pt idx="12">
                  <c:v>2.8131511924056496E-2</c:v>
                </c:pt>
                <c:pt idx="13">
                  <c:v>4.3297059504514936E-2</c:v>
                </c:pt>
                <c:pt idx="14">
                  <c:v>5.6841861542023614E-2</c:v>
                </c:pt>
                <c:pt idx="15">
                  <c:v>6.3209076175040513E-2</c:v>
                </c:pt>
                <c:pt idx="16">
                  <c:v>0.11576753878212549</c:v>
                </c:pt>
                <c:pt idx="17">
                  <c:v>1.0882148645519797E-2</c:v>
                </c:pt>
                <c:pt idx="18">
                  <c:v>2.674230145867099E-2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9-44CB-ADC5-FA1357400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9-44CB-ADC5-FA1357400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8.21'!$Z$44:$Z$60</c:f>
              <c:numCache>
                <c:formatCode>#,##0</c:formatCode>
                <c:ptCount val="17"/>
                <c:pt idx="0">
                  <c:v>3</c:v>
                </c:pt>
                <c:pt idx="1">
                  <c:v>144</c:v>
                </c:pt>
                <c:pt idx="2">
                  <c:v>220</c:v>
                </c:pt>
                <c:pt idx="3">
                  <c:v>376</c:v>
                </c:pt>
                <c:pt idx="4">
                  <c:v>390</c:v>
                </c:pt>
                <c:pt idx="5">
                  <c:v>379</c:v>
                </c:pt>
                <c:pt idx="6">
                  <c:v>343</c:v>
                </c:pt>
                <c:pt idx="7">
                  <c:v>309</c:v>
                </c:pt>
                <c:pt idx="8">
                  <c:v>304</c:v>
                </c:pt>
                <c:pt idx="9">
                  <c:v>396</c:v>
                </c:pt>
                <c:pt idx="10">
                  <c:v>413</c:v>
                </c:pt>
                <c:pt idx="11">
                  <c:v>424</c:v>
                </c:pt>
                <c:pt idx="12">
                  <c:v>273</c:v>
                </c:pt>
                <c:pt idx="13">
                  <c:v>163</c:v>
                </c:pt>
                <c:pt idx="14">
                  <c:v>60</c:v>
                </c:pt>
                <c:pt idx="15">
                  <c:v>42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9-40A2-9623-C1D657A764EB}"/>
            </c:ext>
          </c:extLst>
        </c:ser>
        <c:ser>
          <c:idx val="1"/>
          <c:order val="1"/>
          <c:tx>
            <c:strRef>
              <c:f>'Table 8.21'!$S$62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8.21'!$Z$63:$Z$79</c:f>
              <c:numCache>
                <c:formatCode>#,##0</c:formatCode>
                <c:ptCount val="17"/>
                <c:pt idx="0">
                  <c:v>0</c:v>
                </c:pt>
                <c:pt idx="1">
                  <c:v>140</c:v>
                </c:pt>
                <c:pt idx="2">
                  <c:v>320</c:v>
                </c:pt>
                <c:pt idx="3">
                  <c:v>348</c:v>
                </c:pt>
                <c:pt idx="4">
                  <c:v>381</c:v>
                </c:pt>
                <c:pt idx="5">
                  <c:v>342</c:v>
                </c:pt>
                <c:pt idx="6">
                  <c:v>396</c:v>
                </c:pt>
                <c:pt idx="7">
                  <c:v>313</c:v>
                </c:pt>
                <c:pt idx="8">
                  <c:v>366</c:v>
                </c:pt>
                <c:pt idx="9">
                  <c:v>451</c:v>
                </c:pt>
                <c:pt idx="10">
                  <c:v>418</c:v>
                </c:pt>
                <c:pt idx="11">
                  <c:v>448</c:v>
                </c:pt>
                <c:pt idx="12">
                  <c:v>256</c:v>
                </c:pt>
                <c:pt idx="13">
                  <c:v>90</c:v>
                </c:pt>
                <c:pt idx="14">
                  <c:v>49</c:v>
                </c:pt>
                <c:pt idx="15">
                  <c:v>27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9-40A2-9623-C1D657A76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8.21'!$Z$83:$Z$90</c:f>
              <c:numCache>
                <c:formatCode>#,##0</c:formatCode>
                <c:ptCount val="8"/>
                <c:pt idx="0">
                  <c:v>334</c:v>
                </c:pt>
                <c:pt idx="1">
                  <c:v>188</c:v>
                </c:pt>
                <c:pt idx="2">
                  <c:v>501</c:v>
                </c:pt>
                <c:pt idx="3">
                  <c:v>95</c:v>
                </c:pt>
                <c:pt idx="4">
                  <c:v>67</c:v>
                </c:pt>
                <c:pt idx="5">
                  <c:v>123</c:v>
                </c:pt>
                <c:pt idx="6">
                  <c:v>409</c:v>
                </c:pt>
                <c:pt idx="7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6-4EB6-90F3-AE952AB7C086}"/>
            </c:ext>
          </c:extLst>
        </c:ser>
        <c:ser>
          <c:idx val="1"/>
          <c:order val="1"/>
          <c:tx>
            <c:strRef>
              <c:f>'Table 8.21'!$S$92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8.21'!$Z$93:$Z$100</c:f>
              <c:numCache>
                <c:formatCode>#,##0</c:formatCode>
                <c:ptCount val="8"/>
                <c:pt idx="0">
                  <c:v>201</c:v>
                </c:pt>
                <c:pt idx="1">
                  <c:v>427</c:v>
                </c:pt>
                <c:pt idx="2">
                  <c:v>105</c:v>
                </c:pt>
                <c:pt idx="3">
                  <c:v>452</c:v>
                </c:pt>
                <c:pt idx="4">
                  <c:v>362</c:v>
                </c:pt>
                <c:pt idx="5">
                  <c:v>283</c:v>
                </c:pt>
                <c:pt idx="6">
                  <c:v>46</c:v>
                </c:pt>
                <c:pt idx="7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6-4EB6-90F3-AE952AB7C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8.3'!$U$4:$Y$4</c:f>
              <c:numCache>
                <c:formatCode>#,##0</c:formatCode>
                <c:ptCount val="5"/>
                <c:pt idx="1">
                  <c:v>81569</c:v>
                </c:pt>
                <c:pt idx="2">
                  <c:v>83278</c:v>
                </c:pt>
                <c:pt idx="3">
                  <c:v>86465</c:v>
                </c:pt>
                <c:pt idx="4">
                  <c:v>97600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F-4BBF-9480-93E20D8976F7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8.3'!$U$7:$Y$7</c:f>
              <c:numCache>
                <c:formatCode>#,##0</c:formatCode>
                <c:ptCount val="5"/>
                <c:pt idx="1">
                  <c:v>57450</c:v>
                </c:pt>
                <c:pt idx="2">
                  <c:v>59217</c:v>
                </c:pt>
                <c:pt idx="3">
                  <c:v>60428</c:v>
                </c:pt>
                <c:pt idx="4">
                  <c:v>63464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F-4BBF-9480-93E20D8976F7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8.3'!$U$11:$Y$11</c:f>
              <c:numCache>
                <c:formatCode>#,##0</c:formatCode>
                <c:ptCount val="5"/>
                <c:pt idx="1">
                  <c:v>74147</c:v>
                </c:pt>
                <c:pt idx="2">
                  <c:v>75699</c:v>
                </c:pt>
                <c:pt idx="3">
                  <c:v>78426</c:v>
                </c:pt>
                <c:pt idx="4">
                  <c:v>89253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F-4BBF-9480-93E20D8976F7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8.3'!$U$12:$Y$12</c:f>
              <c:numCache>
                <c:formatCode>#,##0</c:formatCode>
                <c:ptCount val="5"/>
                <c:pt idx="1">
                  <c:v>7424</c:v>
                </c:pt>
                <c:pt idx="2">
                  <c:v>7580</c:v>
                </c:pt>
                <c:pt idx="3">
                  <c:v>8039</c:v>
                </c:pt>
                <c:pt idx="4">
                  <c:v>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F-4BBF-9480-93E20D897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8.21'!$S$1</c:f>
              <c:strCache>
                <c:ptCount val="1"/>
                <c:pt idx="0">
                  <c:v>Gannawarra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8.21'!$V$8:$Z$8</c:f>
              <c:numCache>
                <c:formatCode>#,##0</c:formatCode>
                <c:ptCount val="5"/>
                <c:pt idx="0">
                  <c:v>34681.120000000003</c:v>
                </c:pt>
                <c:pt idx="1">
                  <c:v>35896.65</c:v>
                </c:pt>
                <c:pt idx="2">
                  <c:v>39640</c:v>
                </c:pt>
                <c:pt idx="3">
                  <c:v>39000</c:v>
                </c:pt>
                <c:pt idx="4">
                  <c:v>40955.15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8-452D-B72E-C8280EFA68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8-452D-B72E-C8280EFA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8.22'!$U$4:$Y$4</c:f>
              <c:numCache>
                <c:formatCode>#,##0</c:formatCode>
                <c:ptCount val="5"/>
                <c:pt idx="1">
                  <c:v>129734</c:v>
                </c:pt>
                <c:pt idx="2">
                  <c:v>128694</c:v>
                </c:pt>
                <c:pt idx="3">
                  <c:v>127008</c:v>
                </c:pt>
                <c:pt idx="4">
                  <c:v>138424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C9F-AAA8-55E3207F643F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8.22'!$U$7:$Y$7</c:f>
              <c:numCache>
                <c:formatCode>#,##0</c:formatCode>
                <c:ptCount val="5"/>
                <c:pt idx="1">
                  <c:v>89921</c:v>
                </c:pt>
                <c:pt idx="2">
                  <c:v>91140</c:v>
                </c:pt>
                <c:pt idx="3">
                  <c:v>89039</c:v>
                </c:pt>
                <c:pt idx="4">
                  <c:v>90884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C9F-AAA8-55E3207F643F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8.22'!$U$11:$Y$11</c:f>
              <c:numCache>
                <c:formatCode>#,##0</c:formatCode>
                <c:ptCount val="5"/>
                <c:pt idx="1">
                  <c:v>115743</c:v>
                </c:pt>
                <c:pt idx="2">
                  <c:v>114608</c:v>
                </c:pt>
                <c:pt idx="3">
                  <c:v>112609</c:v>
                </c:pt>
                <c:pt idx="4">
                  <c:v>124131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C9F-AAA8-55E3207F643F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8.22'!$U$12:$Y$12</c:f>
              <c:numCache>
                <c:formatCode>#,##0</c:formatCode>
                <c:ptCount val="5"/>
                <c:pt idx="1">
                  <c:v>13992</c:v>
                </c:pt>
                <c:pt idx="2">
                  <c:v>14086</c:v>
                </c:pt>
                <c:pt idx="3">
                  <c:v>14399</c:v>
                </c:pt>
                <c:pt idx="4">
                  <c:v>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2-4C9F-AAA8-55E3207F6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3.0468673741162692E-3</c:v>
                </c:pt>
                <c:pt idx="1">
                  <c:v>1.1155578486466888E-3</c:v>
                </c:pt>
                <c:pt idx="2">
                  <c:v>3.4631098963925647E-2</c:v>
                </c:pt>
                <c:pt idx="3">
                  <c:v>5.6475116087738621E-3</c:v>
                </c:pt>
                <c:pt idx="4">
                  <c:v>4.3499783860666823E-2</c:v>
                </c:pt>
                <c:pt idx="5">
                  <c:v>3.6673964274259896E-2</c:v>
                </c:pt>
                <c:pt idx="6">
                  <c:v>9.4404082941726045E-2</c:v>
                </c:pt>
                <c:pt idx="7">
                  <c:v>8.9105183160654272E-2</c:v>
                </c:pt>
                <c:pt idx="8">
                  <c:v>2.560205262644151E-2</c:v>
                </c:pt>
                <c:pt idx="9">
                  <c:v>2.7386945184276212E-2</c:v>
                </c:pt>
                <c:pt idx="10">
                  <c:v>5.4927279572741343E-2</c:v>
                </c:pt>
                <c:pt idx="11">
                  <c:v>1.8880816588345211E-2</c:v>
                </c:pt>
                <c:pt idx="12">
                  <c:v>0.12959296082997504</c:v>
                </c:pt>
                <c:pt idx="13">
                  <c:v>8.6121065915524375E-2</c:v>
                </c:pt>
                <c:pt idx="14">
                  <c:v>4.2691004420397978E-2</c:v>
                </c:pt>
                <c:pt idx="15">
                  <c:v>9.8503758035502625E-2</c:v>
                </c:pt>
                <c:pt idx="16">
                  <c:v>0.12922343229261082</c:v>
                </c:pt>
                <c:pt idx="17">
                  <c:v>2.8126002259004645E-2</c:v>
                </c:pt>
                <c:pt idx="18">
                  <c:v>3.1451759095282583E-2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C-4C1D-9618-3786BCB1F4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C-4C1D-9618-3786BCB1F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8.22'!$Y$44:$Y$60</c:f>
              <c:numCache>
                <c:formatCode>#,##0</c:formatCode>
                <c:ptCount val="17"/>
                <c:pt idx="0">
                  <c:v>17</c:v>
                </c:pt>
                <c:pt idx="1">
                  <c:v>1306</c:v>
                </c:pt>
                <c:pt idx="2">
                  <c:v>3754</c:v>
                </c:pt>
                <c:pt idx="3">
                  <c:v>6443</c:v>
                </c:pt>
                <c:pt idx="4">
                  <c:v>9615</c:v>
                </c:pt>
                <c:pt idx="5">
                  <c:v>8294</c:v>
                </c:pt>
                <c:pt idx="6">
                  <c:v>7563</c:v>
                </c:pt>
                <c:pt idx="7">
                  <c:v>6689</c:v>
                </c:pt>
                <c:pt idx="8">
                  <c:v>6002</c:v>
                </c:pt>
                <c:pt idx="9">
                  <c:v>5420</c:v>
                </c:pt>
                <c:pt idx="10">
                  <c:v>4476</c:v>
                </c:pt>
                <c:pt idx="11">
                  <c:v>3551</c:v>
                </c:pt>
                <c:pt idx="12">
                  <c:v>2168</c:v>
                </c:pt>
                <c:pt idx="13">
                  <c:v>1110</c:v>
                </c:pt>
                <c:pt idx="14">
                  <c:v>450</c:v>
                </c:pt>
                <c:pt idx="15">
                  <c:v>162</c:v>
                </c:pt>
                <c:pt idx="1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5-47E6-9378-C1596C9F5D3C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8.22'!$Y$63:$Y$79</c:f>
              <c:numCache>
                <c:formatCode>#,##0</c:formatCode>
                <c:ptCount val="17"/>
                <c:pt idx="0">
                  <c:v>23</c:v>
                </c:pt>
                <c:pt idx="1">
                  <c:v>1565</c:v>
                </c:pt>
                <c:pt idx="2">
                  <c:v>4240</c:v>
                </c:pt>
                <c:pt idx="3">
                  <c:v>7247</c:v>
                </c:pt>
                <c:pt idx="4">
                  <c:v>9706</c:v>
                </c:pt>
                <c:pt idx="5">
                  <c:v>8849</c:v>
                </c:pt>
                <c:pt idx="6">
                  <c:v>7721</c:v>
                </c:pt>
                <c:pt idx="7">
                  <c:v>6897</c:v>
                </c:pt>
                <c:pt idx="8">
                  <c:v>6565</c:v>
                </c:pt>
                <c:pt idx="9">
                  <c:v>6352</c:v>
                </c:pt>
                <c:pt idx="10">
                  <c:v>4827</c:v>
                </c:pt>
                <c:pt idx="11">
                  <c:v>3618</c:v>
                </c:pt>
                <c:pt idx="12">
                  <c:v>2037</c:v>
                </c:pt>
                <c:pt idx="13">
                  <c:v>944</c:v>
                </c:pt>
                <c:pt idx="14">
                  <c:v>345</c:v>
                </c:pt>
                <c:pt idx="15">
                  <c:v>141</c:v>
                </c:pt>
                <c:pt idx="1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5-47E6-9378-C1596C9F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8.22'!$Y$83:$Y$90</c:f>
              <c:numCache>
                <c:formatCode>#,##0</c:formatCode>
                <c:ptCount val="8"/>
                <c:pt idx="0">
                  <c:v>7955</c:v>
                </c:pt>
                <c:pt idx="1">
                  <c:v>12425</c:v>
                </c:pt>
                <c:pt idx="2">
                  <c:v>4344</c:v>
                </c:pt>
                <c:pt idx="3">
                  <c:v>2450</c:v>
                </c:pt>
                <c:pt idx="4">
                  <c:v>3034</c:v>
                </c:pt>
                <c:pt idx="5">
                  <c:v>2964</c:v>
                </c:pt>
                <c:pt idx="6">
                  <c:v>1218</c:v>
                </c:pt>
                <c:pt idx="7">
                  <c:v>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04-4EC5-AF76-EB4C26E4DF71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8.22'!$Y$93:$Y$100</c:f>
              <c:numCache>
                <c:formatCode>#,##0</c:formatCode>
                <c:ptCount val="8"/>
                <c:pt idx="0">
                  <c:v>5573</c:v>
                </c:pt>
                <c:pt idx="1">
                  <c:v>14537</c:v>
                </c:pt>
                <c:pt idx="2">
                  <c:v>1222</c:v>
                </c:pt>
                <c:pt idx="3">
                  <c:v>4731</c:v>
                </c:pt>
                <c:pt idx="4">
                  <c:v>7341</c:v>
                </c:pt>
                <c:pt idx="5">
                  <c:v>3780</c:v>
                </c:pt>
                <c:pt idx="6">
                  <c:v>206</c:v>
                </c:pt>
                <c:pt idx="7">
                  <c:v>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04-4EC5-AF76-EB4C26E4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8.22'!$U$8:$Y$8</c:f>
              <c:numCache>
                <c:formatCode>#,##0</c:formatCode>
                <c:ptCount val="5"/>
                <c:pt idx="1">
                  <c:v>48000</c:v>
                </c:pt>
                <c:pt idx="2">
                  <c:v>49194.22</c:v>
                </c:pt>
                <c:pt idx="3">
                  <c:v>52674.17</c:v>
                </c:pt>
                <c:pt idx="4">
                  <c:v>52380.36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C-451C-B0D4-D524F0505B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C-451C-B0D4-D524F0505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8.22'!$V$4:$Z$4</c:f>
              <c:numCache>
                <c:formatCode>#,##0</c:formatCode>
                <c:ptCount val="5"/>
                <c:pt idx="0">
                  <c:v>129734</c:v>
                </c:pt>
                <c:pt idx="1">
                  <c:v>128694</c:v>
                </c:pt>
                <c:pt idx="2">
                  <c:v>127008</c:v>
                </c:pt>
                <c:pt idx="3">
                  <c:v>138424</c:v>
                </c:pt>
                <c:pt idx="4">
                  <c:v>143425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10-4DCE-8FC0-C769A30AE999}"/>
            </c:ext>
          </c:extLst>
        </c:ser>
        <c:ser>
          <c:idx val="1"/>
          <c:order val="1"/>
          <c:tx>
            <c:strRef>
              <c:f>'Table 8.22'!$S$7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8.22'!$V$7:$Z$7</c:f>
              <c:numCache>
                <c:formatCode>#,##0</c:formatCode>
                <c:ptCount val="5"/>
                <c:pt idx="0">
                  <c:v>89921</c:v>
                </c:pt>
                <c:pt idx="1">
                  <c:v>91140</c:v>
                </c:pt>
                <c:pt idx="2">
                  <c:v>89039</c:v>
                </c:pt>
                <c:pt idx="3">
                  <c:v>90884</c:v>
                </c:pt>
                <c:pt idx="4">
                  <c:v>94710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0-4DCE-8FC0-C769A30AE999}"/>
            </c:ext>
          </c:extLst>
        </c:ser>
        <c:ser>
          <c:idx val="2"/>
          <c:order val="2"/>
          <c:tx>
            <c:strRef>
              <c:f>'Table 8.22'!$S$11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8.22'!$V$11:$Z$11</c:f>
              <c:numCache>
                <c:formatCode>#,##0</c:formatCode>
                <c:ptCount val="5"/>
                <c:pt idx="0">
                  <c:v>115743</c:v>
                </c:pt>
                <c:pt idx="1">
                  <c:v>114608</c:v>
                </c:pt>
                <c:pt idx="2">
                  <c:v>112609</c:v>
                </c:pt>
                <c:pt idx="3">
                  <c:v>124131</c:v>
                </c:pt>
                <c:pt idx="4">
                  <c:v>128571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0-4DCE-8FC0-C769A30AE999}"/>
            </c:ext>
          </c:extLst>
        </c:ser>
        <c:ser>
          <c:idx val="3"/>
          <c:order val="3"/>
          <c:tx>
            <c:strRef>
              <c:f>'Table 8.22'!$S$12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8.22'!$V$12:$Z$12</c:f>
              <c:numCache>
                <c:formatCode>#,##0</c:formatCode>
                <c:ptCount val="5"/>
                <c:pt idx="0">
                  <c:v>13992</c:v>
                </c:pt>
                <c:pt idx="1">
                  <c:v>14086</c:v>
                </c:pt>
                <c:pt idx="2">
                  <c:v>14399</c:v>
                </c:pt>
                <c:pt idx="3">
                  <c:v>14291</c:v>
                </c:pt>
                <c:pt idx="4">
                  <c:v>14855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0-4DCE-8FC0-C769A30AE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8.22'!$AB$15:$AB$33</c:f>
              <c:numCache>
                <c:formatCode>0.0%</c:formatCode>
                <c:ptCount val="19"/>
                <c:pt idx="0">
                  <c:v>3.0468673741162692E-3</c:v>
                </c:pt>
                <c:pt idx="1">
                  <c:v>1.1155578486466888E-3</c:v>
                </c:pt>
                <c:pt idx="2">
                  <c:v>3.4631098963925647E-2</c:v>
                </c:pt>
                <c:pt idx="3">
                  <c:v>5.6475116087738621E-3</c:v>
                </c:pt>
                <c:pt idx="4">
                  <c:v>4.3499783860666823E-2</c:v>
                </c:pt>
                <c:pt idx="5">
                  <c:v>3.6673964274259896E-2</c:v>
                </c:pt>
                <c:pt idx="6">
                  <c:v>9.4404082941726045E-2</c:v>
                </c:pt>
                <c:pt idx="7">
                  <c:v>8.9105183160654272E-2</c:v>
                </c:pt>
                <c:pt idx="8">
                  <c:v>2.560205262644151E-2</c:v>
                </c:pt>
                <c:pt idx="9">
                  <c:v>2.7386945184276212E-2</c:v>
                </c:pt>
                <c:pt idx="10">
                  <c:v>5.4927279572741343E-2</c:v>
                </c:pt>
                <c:pt idx="11">
                  <c:v>1.8880816588345211E-2</c:v>
                </c:pt>
                <c:pt idx="12">
                  <c:v>0.12959296082997504</c:v>
                </c:pt>
                <c:pt idx="13">
                  <c:v>8.6121065915524375E-2</c:v>
                </c:pt>
                <c:pt idx="14">
                  <c:v>4.2691004420397978E-2</c:v>
                </c:pt>
                <c:pt idx="15">
                  <c:v>9.8503758035502625E-2</c:v>
                </c:pt>
                <c:pt idx="16">
                  <c:v>0.12922343229261082</c:v>
                </c:pt>
                <c:pt idx="17">
                  <c:v>2.8126002259004645E-2</c:v>
                </c:pt>
                <c:pt idx="18">
                  <c:v>3.1451759095282583E-2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5-4970-B49D-E583C65997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5-4970-B49D-E583C6599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8.22'!$Z$44:$Z$60</c:f>
              <c:numCache>
                <c:formatCode>#,##0</c:formatCode>
                <c:ptCount val="17"/>
                <c:pt idx="0">
                  <c:v>27</c:v>
                </c:pt>
                <c:pt idx="1">
                  <c:v>1320</c:v>
                </c:pt>
                <c:pt idx="2">
                  <c:v>4063</c:v>
                </c:pt>
                <c:pt idx="3">
                  <c:v>7193</c:v>
                </c:pt>
                <c:pt idx="4">
                  <c:v>10217</c:v>
                </c:pt>
                <c:pt idx="5">
                  <c:v>8764</c:v>
                </c:pt>
                <c:pt idx="6">
                  <c:v>7284</c:v>
                </c:pt>
                <c:pt idx="7">
                  <c:v>6858</c:v>
                </c:pt>
                <c:pt idx="8">
                  <c:v>5891</c:v>
                </c:pt>
                <c:pt idx="9">
                  <c:v>5574</c:v>
                </c:pt>
                <c:pt idx="10">
                  <c:v>4595</c:v>
                </c:pt>
                <c:pt idx="11">
                  <c:v>3635</c:v>
                </c:pt>
                <c:pt idx="12">
                  <c:v>2240</c:v>
                </c:pt>
                <c:pt idx="13">
                  <c:v>1182</c:v>
                </c:pt>
                <c:pt idx="14">
                  <c:v>543</c:v>
                </c:pt>
                <c:pt idx="15">
                  <c:v>153</c:v>
                </c:pt>
                <c:pt idx="16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A-4769-9167-2909A95AC7B6}"/>
            </c:ext>
          </c:extLst>
        </c:ser>
        <c:ser>
          <c:idx val="1"/>
          <c:order val="1"/>
          <c:tx>
            <c:strRef>
              <c:f>'Table 8.22'!$S$62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8.22'!$Z$63:$Z$79</c:f>
              <c:numCache>
                <c:formatCode>#,##0</c:formatCode>
                <c:ptCount val="17"/>
                <c:pt idx="0">
                  <c:v>32</c:v>
                </c:pt>
                <c:pt idx="1">
                  <c:v>1621</c:v>
                </c:pt>
                <c:pt idx="2">
                  <c:v>4692</c:v>
                </c:pt>
                <c:pt idx="3">
                  <c:v>7796</c:v>
                </c:pt>
                <c:pt idx="4">
                  <c:v>10278</c:v>
                </c:pt>
                <c:pt idx="5">
                  <c:v>9107</c:v>
                </c:pt>
                <c:pt idx="6">
                  <c:v>7673</c:v>
                </c:pt>
                <c:pt idx="7">
                  <c:v>7239</c:v>
                </c:pt>
                <c:pt idx="8">
                  <c:v>6467</c:v>
                </c:pt>
                <c:pt idx="9">
                  <c:v>6387</c:v>
                </c:pt>
                <c:pt idx="10">
                  <c:v>4977</c:v>
                </c:pt>
                <c:pt idx="11">
                  <c:v>3676</c:v>
                </c:pt>
                <c:pt idx="12">
                  <c:v>2117</c:v>
                </c:pt>
                <c:pt idx="13">
                  <c:v>941</c:v>
                </c:pt>
                <c:pt idx="14">
                  <c:v>412</c:v>
                </c:pt>
                <c:pt idx="15">
                  <c:v>141</c:v>
                </c:pt>
                <c:pt idx="16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A-4769-9167-2909A95AC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8.22'!$Z$83:$Z$90</c:f>
              <c:numCache>
                <c:formatCode>#,##0</c:formatCode>
                <c:ptCount val="8"/>
                <c:pt idx="0">
                  <c:v>8050</c:v>
                </c:pt>
                <c:pt idx="1">
                  <c:v>12945</c:v>
                </c:pt>
                <c:pt idx="2">
                  <c:v>4460</c:v>
                </c:pt>
                <c:pt idx="3">
                  <c:v>2685</c:v>
                </c:pt>
                <c:pt idx="4">
                  <c:v>3226</c:v>
                </c:pt>
                <c:pt idx="5">
                  <c:v>3067</c:v>
                </c:pt>
                <c:pt idx="6">
                  <c:v>1277</c:v>
                </c:pt>
                <c:pt idx="7">
                  <c:v>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5-4F11-8904-F425E5B8617F}"/>
            </c:ext>
          </c:extLst>
        </c:ser>
        <c:ser>
          <c:idx val="1"/>
          <c:order val="1"/>
          <c:tx>
            <c:strRef>
              <c:f>'Table 8.22'!$S$92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8.22'!$Z$93:$Z$100</c:f>
              <c:numCache>
                <c:formatCode>#,##0</c:formatCode>
                <c:ptCount val="8"/>
                <c:pt idx="0">
                  <c:v>5692</c:v>
                </c:pt>
                <c:pt idx="1">
                  <c:v>15021</c:v>
                </c:pt>
                <c:pt idx="2">
                  <c:v>1332</c:v>
                </c:pt>
                <c:pt idx="3">
                  <c:v>5036</c:v>
                </c:pt>
                <c:pt idx="4">
                  <c:v>7465</c:v>
                </c:pt>
                <c:pt idx="5">
                  <c:v>3890</c:v>
                </c:pt>
                <c:pt idx="6">
                  <c:v>255</c:v>
                </c:pt>
                <c:pt idx="7">
                  <c:v>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5-4F11-8904-F425E5B8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1.574584264085381E-2</c:v>
                </c:pt>
                <c:pt idx="1">
                  <c:v>6.0064532141970708E-3</c:v>
                </c:pt>
                <c:pt idx="2">
                  <c:v>5.4604120129064286E-2</c:v>
                </c:pt>
                <c:pt idx="3">
                  <c:v>6.9099032017870439E-3</c:v>
                </c:pt>
                <c:pt idx="4">
                  <c:v>6.7997021593447504E-2</c:v>
                </c:pt>
                <c:pt idx="5">
                  <c:v>2.3638620004964011E-2</c:v>
                </c:pt>
                <c:pt idx="6">
                  <c:v>0.10489947877885332</c:v>
                </c:pt>
                <c:pt idx="7">
                  <c:v>9.2171754777860507E-2</c:v>
                </c:pt>
                <c:pt idx="8">
                  <c:v>2.889054355919583E-2</c:v>
                </c:pt>
                <c:pt idx="9">
                  <c:v>1.3025564656242244E-2</c:v>
                </c:pt>
                <c:pt idx="10">
                  <c:v>2.8969967733929014E-2</c:v>
                </c:pt>
                <c:pt idx="11">
                  <c:v>1.3065276743608837E-2</c:v>
                </c:pt>
                <c:pt idx="12">
                  <c:v>5.2300819061801937E-2</c:v>
                </c:pt>
                <c:pt idx="13">
                  <c:v>7.7309506080913373E-2</c:v>
                </c:pt>
                <c:pt idx="14">
                  <c:v>5.9736907421196327E-2</c:v>
                </c:pt>
                <c:pt idx="15">
                  <c:v>9.5686274509803923E-2</c:v>
                </c:pt>
                <c:pt idx="16">
                  <c:v>0.18151402333085132</c:v>
                </c:pt>
                <c:pt idx="17">
                  <c:v>2.7123355671382476E-2</c:v>
                </c:pt>
                <c:pt idx="18">
                  <c:v>3.3030528667163064E-2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FE5-98D2-A789CA21CB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3-4FE5-98D2-A789CA21C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8.22'!$S$1</c:f>
              <c:strCache>
                <c:ptCount val="1"/>
                <c:pt idx="0">
                  <c:v>Glen Eira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8.22'!$V$8:$Z$8</c:f>
              <c:numCache>
                <c:formatCode>#,##0</c:formatCode>
                <c:ptCount val="5"/>
                <c:pt idx="0">
                  <c:v>48000</c:v>
                </c:pt>
                <c:pt idx="1">
                  <c:v>49194.22</c:v>
                </c:pt>
                <c:pt idx="2">
                  <c:v>52674.17</c:v>
                </c:pt>
                <c:pt idx="3">
                  <c:v>52380.36</c:v>
                </c:pt>
                <c:pt idx="4">
                  <c:v>54889.29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F-4E50-96BA-E8A8D72148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F-4E50-96BA-E8A8D7214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8.23'!$U$4:$Y$4</c:f>
              <c:numCache>
                <c:formatCode>#,##0</c:formatCode>
                <c:ptCount val="5"/>
                <c:pt idx="1">
                  <c:v>16079</c:v>
                </c:pt>
                <c:pt idx="2">
                  <c:v>16027</c:v>
                </c:pt>
                <c:pt idx="3">
                  <c:v>16300</c:v>
                </c:pt>
                <c:pt idx="4">
                  <c:v>17093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F-4592-95A2-73C8BCED2887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8.23'!$U$7:$Y$7</c:f>
              <c:numCache>
                <c:formatCode>#,##0</c:formatCode>
                <c:ptCount val="5"/>
                <c:pt idx="1">
                  <c:v>10891</c:v>
                </c:pt>
                <c:pt idx="2">
                  <c:v>11004</c:v>
                </c:pt>
                <c:pt idx="3">
                  <c:v>11059</c:v>
                </c:pt>
                <c:pt idx="4">
                  <c:v>11195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F-4592-95A2-73C8BCED2887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8.23'!$U$11:$Y$11</c:f>
              <c:numCache>
                <c:formatCode>#,##0</c:formatCode>
                <c:ptCount val="5"/>
                <c:pt idx="1">
                  <c:v>13737</c:v>
                </c:pt>
                <c:pt idx="2">
                  <c:v>13592</c:v>
                </c:pt>
                <c:pt idx="3">
                  <c:v>13810</c:v>
                </c:pt>
                <c:pt idx="4">
                  <c:v>14608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F-4592-95A2-73C8BCED2887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8.23'!$U$12:$Y$12</c:f>
              <c:numCache>
                <c:formatCode>#,##0</c:formatCode>
                <c:ptCount val="5"/>
                <c:pt idx="1">
                  <c:v>2336</c:v>
                </c:pt>
                <c:pt idx="2">
                  <c:v>2433</c:v>
                </c:pt>
                <c:pt idx="3">
                  <c:v>2490</c:v>
                </c:pt>
                <c:pt idx="4">
                  <c:v>2492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F-4592-95A2-73C8BCED2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0.11963619402985075</c:v>
                </c:pt>
                <c:pt idx="1">
                  <c:v>3.90625E-3</c:v>
                </c:pt>
                <c:pt idx="2">
                  <c:v>8.0107276119402979E-2</c:v>
                </c:pt>
                <c:pt idx="3">
                  <c:v>6.7630597014925369E-3</c:v>
                </c:pt>
                <c:pt idx="4">
                  <c:v>6.9029850746268662E-2</c:v>
                </c:pt>
                <c:pt idx="5">
                  <c:v>2.7227145522388061E-2</c:v>
                </c:pt>
                <c:pt idx="6">
                  <c:v>7.2877798507462691E-2</c:v>
                </c:pt>
                <c:pt idx="7">
                  <c:v>7.2003264925373137E-2</c:v>
                </c:pt>
                <c:pt idx="8">
                  <c:v>5.7252798507462684E-2</c:v>
                </c:pt>
                <c:pt idx="9">
                  <c:v>4.0811567164179101E-3</c:v>
                </c:pt>
                <c:pt idx="10">
                  <c:v>2.8568097014925374E-2</c:v>
                </c:pt>
                <c:pt idx="11">
                  <c:v>1.2126865671641791E-2</c:v>
                </c:pt>
                <c:pt idx="12">
                  <c:v>3.2649253731343281E-2</c:v>
                </c:pt>
                <c:pt idx="13">
                  <c:v>5.0839552238805971E-2</c:v>
                </c:pt>
                <c:pt idx="14">
                  <c:v>5.9118470149253734E-2</c:v>
                </c:pt>
                <c:pt idx="15">
                  <c:v>6.0867537313432835E-2</c:v>
                </c:pt>
                <c:pt idx="16">
                  <c:v>0.13147154850746268</c:v>
                </c:pt>
                <c:pt idx="17">
                  <c:v>1.6441231343283583E-2</c:v>
                </c:pt>
                <c:pt idx="18">
                  <c:v>3.6438899253731345E-2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D-4700-B721-561565A182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D-4700-B721-561565A18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8.23'!$Y$44:$Y$60</c:f>
              <c:numCache>
                <c:formatCode>#,##0</c:formatCode>
                <c:ptCount val="17"/>
                <c:pt idx="0">
                  <c:v>0</c:v>
                </c:pt>
                <c:pt idx="1">
                  <c:v>233</c:v>
                </c:pt>
                <c:pt idx="2">
                  <c:v>562</c:v>
                </c:pt>
                <c:pt idx="3">
                  <c:v>763</c:v>
                </c:pt>
                <c:pt idx="4">
                  <c:v>935</c:v>
                </c:pt>
                <c:pt idx="5">
                  <c:v>736</c:v>
                </c:pt>
                <c:pt idx="6">
                  <c:v>727</c:v>
                </c:pt>
                <c:pt idx="7">
                  <c:v>695</c:v>
                </c:pt>
                <c:pt idx="8">
                  <c:v>755</c:v>
                </c:pt>
                <c:pt idx="9">
                  <c:v>774</c:v>
                </c:pt>
                <c:pt idx="10">
                  <c:v>916</c:v>
                </c:pt>
                <c:pt idx="11">
                  <c:v>812</c:v>
                </c:pt>
                <c:pt idx="12">
                  <c:v>506</c:v>
                </c:pt>
                <c:pt idx="13">
                  <c:v>225</c:v>
                </c:pt>
                <c:pt idx="14">
                  <c:v>102</c:v>
                </c:pt>
                <c:pt idx="15">
                  <c:v>53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B-41BD-8FAC-0C3CA495F06E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8.23'!$Y$63:$Y$79</c:f>
              <c:numCache>
                <c:formatCode>#,##0</c:formatCode>
                <c:ptCount val="17"/>
                <c:pt idx="0">
                  <c:v>0</c:v>
                </c:pt>
                <c:pt idx="1">
                  <c:v>255</c:v>
                </c:pt>
                <c:pt idx="2">
                  <c:v>602</c:v>
                </c:pt>
                <c:pt idx="3">
                  <c:v>621</c:v>
                </c:pt>
                <c:pt idx="4">
                  <c:v>800</c:v>
                </c:pt>
                <c:pt idx="5">
                  <c:v>612</c:v>
                </c:pt>
                <c:pt idx="6">
                  <c:v>670</c:v>
                </c:pt>
                <c:pt idx="7">
                  <c:v>662</c:v>
                </c:pt>
                <c:pt idx="8">
                  <c:v>865</c:v>
                </c:pt>
                <c:pt idx="9">
                  <c:v>849</c:v>
                </c:pt>
                <c:pt idx="10">
                  <c:v>897</c:v>
                </c:pt>
                <c:pt idx="11">
                  <c:v>728</c:v>
                </c:pt>
                <c:pt idx="12">
                  <c:v>393</c:v>
                </c:pt>
                <c:pt idx="13">
                  <c:v>171</c:v>
                </c:pt>
                <c:pt idx="14">
                  <c:v>74</c:v>
                </c:pt>
                <c:pt idx="15">
                  <c:v>26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B-41BD-8FAC-0C3CA495F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8.23'!$Y$83:$Y$90</c:f>
              <c:numCache>
                <c:formatCode>#,##0</c:formatCode>
                <c:ptCount val="8"/>
                <c:pt idx="0">
                  <c:v>434</c:v>
                </c:pt>
                <c:pt idx="1">
                  <c:v>438</c:v>
                </c:pt>
                <c:pt idx="2">
                  <c:v>1131</c:v>
                </c:pt>
                <c:pt idx="3">
                  <c:v>268</c:v>
                </c:pt>
                <c:pt idx="4">
                  <c:v>154</c:v>
                </c:pt>
                <c:pt idx="5">
                  <c:v>203</c:v>
                </c:pt>
                <c:pt idx="6">
                  <c:v>760</c:v>
                </c:pt>
                <c:pt idx="7">
                  <c:v>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9-4299-9DB9-7DA7D9CEE875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8.23'!$Y$93:$Y$100</c:f>
              <c:numCache>
                <c:formatCode>#,##0</c:formatCode>
                <c:ptCount val="8"/>
                <c:pt idx="0">
                  <c:v>330</c:v>
                </c:pt>
                <c:pt idx="1">
                  <c:v>933</c:v>
                </c:pt>
                <c:pt idx="2">
                  <c:v>199</c:v>
                </c:pt>
                <c:pt idx="3">
                  <c:v>916</c:v>
                </c:pt>
                <c:pt idx="4">
                  <c:v>652</c:v>
                </c:pt>
                <c:pt idx="5">
                  <c:v>521</c:v>
                </c:pt>
                <c:pt idx="6">
                  <c:v>78</c:v>
                </c:pt>
                <c:pt idx="7">
                  <c:v>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B9-4299-9DB9-7DA7D9CEE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8.23'!$U$8:$Y$8</c:f>
              <c:numCache>
                <c:formatCode>#,##0</c:formatCode>
                <c:ptCount val="5"/>
                <c:pt idx="1">
                  <c:v>36678</c:v>
                </c:pt>
                <c:pt idx="2">
                  <c:v>35911.61</c:v>
                </c:pt>
                <c:pt idx="3">
                  <c:v>37880</c:v>
                </c:pt>
                <c:pt idx="4">
                  <c:v>40010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8-4E1A-9FC0-77A154F580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8-4E1A-9FC0-77A154F58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8.23'!$V$4:$Z$4</c:f>
              <c:numCache>
                <c:formatCode>#,##0</c:formatCode>
                <c:ptCount val="5"/>
                <c:pt idx="0">
                  <c:v>16079</c:v>
                </c:pt>
                <c:pt idx="1">
                  <c:v>16027</c:v>
                </c:pt>
                <c:pt idx="2">
                  <c:v>16300</c:v>
                </c:pt>
                <c:pt idx="3">
                  <c:v>17093</c:v>
                </c:pt>
                <c:pt idx="4">
                  <c:v>17151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8-40B4-B462-5E23539FC551}"/>
            </c:ext>
          </c:extLst>
        </c:ser>
        <c:ser>
          <c:idx val="1"/>
          <c:order val="1"/>
          <c:tx>
            <c:strRef>
              <c:f>'Table 8.23'!$S$7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8.23'!$V$7:$Z$7</c:f>
              <c:numCache>
                <c:formatCode>#,##0</c:formatCode>
                <c:ptCount val="5"/>
                <c:pt idx="0">
                  <c:v>10891</c:v>
                </c:pt>
                <c:pt idx="1">
                  <c:v>11004</c:v>
                </c:pt>
                <c:pt idx="2">
                  <c:v>11059</c:v>
                </c:pt>
                <c:pt idx="3">
                  <c:v>11195</c:v>
                </c:pt>
                <c:pt idx="4">
                  <c:v>11283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8-40B4-B462-5E23539FC551}"/>
            </c:ext>
          </c:extLst>
        </c:ser>
        <c:ser>
          <c:idx val="2"/>
          <c:order val="2"/>
          <c:tx>
            <c:strRef>
              <c:f>'Table 8.23'!$S$11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8.23'!$V$11:$Z$11</c:f>
              <c:numCache>
                <c:formatCode>#,##0</c:formatCode>
                <c:ptCount val="5"/>
                <c:pt idx="0">
                  <c:v>13737</c:v>
                </c:pt>
                <c:pt idx="1">
                  <c:v>13592</c:v>
                </c:pt>
                <c:pt idx="2">
                  <c:v>13810</c:v>
                </c:pt>
                <c:pt idx="3">
                  <c:v>14608</c:v>
                </c:pt>
                <c:pt idx="4">
                  <c:v>14717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8-40B4-B462-5E23539FC551}"/>
            </c:ext>
          </c:extLst>
        </c:ser>
        <c:ser>
          <c:idx val="3"/>
          <c:order val="3"/>
          <c:tx>
            <c:strRef>
              <c:f>'Table 8.23'!$S$12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8.23'!$V$12:$Z$12</c:f>
              <c:numCache>
                <c:formatCode>#,##0</c:formatCode>
                <c:ptCount val="5"/>
                <c:pt idx="0">
                  <c:v>2336</c:v>
                </c:pt>
                <c:pt idx="1">
                  <c:v>2433</c:v>
                </c:pt>
                <c:pt idx="2">
                  <c:v>2490</c:v>
                </c:pt>
                <c:pt idx="3">
                  <c:v>2492</c:v>
                </c:pt>
                <c:pt idx="4">
                  <c:v>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28-40B4-B462-5E23539FC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8.23'!$AB$15:$AB$33</c:f>
              <c:numCache>
                <c:formatCode>0.0%</c:formatCode>
                <c:ptCount val="19"/>
                <c:pt idx="0">
                  <c:v>0.11963619402985075</c:v>
                </c:pt>
                <c:pt idx="1">
                  <c:v>3.90625E-3</c:v>
                </c:pt>
                <c:pt idx="2">
                  <c:v>8.0107276119402979E-2</c:v>
                </c:pt>
                <c:pt idx="3">
                  <c:v>6.7630597014925369E-3</c:v>
                </c:pt>
                <c:pt idx="4">
                  <c:v>6.9029850746268662E-2</c:v>
                </c:pt>
                <c:pt idx="5">
                  <c:v>2.7227145522388061E-2</c:v>
                </c:pt>
                <c:pt idx="6">
                  <c:v>7.2877798507462691E-2</c:v>
                </c:pt>
                <c:pt idx="7">
                  <c:v>7.2003264925373137E-2</c:v>
                </c:pt>
                <c:pt idx="8">
                  <c:v>5.7252798507462684E-2</c:v>
                </c:pt>
                <c:pt idx="9">
                  <c:v>4.0811567164179101E-3</c:v>
                </c:pt>
                <c:pt idx="10">
                  <c:v>2.8568097014925374E-2</c:v>
                </c:pt>
                <c:pt idx="11">
                  <c:v>1.2126865671641791E-2</c:v>
                </c:pt>
                <c:pt idx="12">
                  <c:v>3.2649253731343281E-2</c:v>
                </c:pt>
                <c:pt idx="13">
                  <c:v>5.0839552238805971E-2</c:v>
                </c:pt>
                <c:pt idx="14">
                  <c:v>5.9118470149253734E-2</c:v>
                </c:pt>
                <c:pt idx="15">
                  <c:v>6.0867537313432835E-2</c:v>
                </c:pt>
                <c:pt idx="16">
                  <c:v>0.13147154850746268</c:v>
                </c:pt>
                <c:pt idx="17">
                  <c:v>1.6441231343283583E-2</c:v>
                </c:pt>
                <c:pt idx="18">
                  <c:v>3.6438899253731345E-2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E-4EDC-AEF9-DF373572FB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E-4EDC-AEF9-DF373572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8.23'!$Z$44:$Z$60</c:f>
              <c:numCache>
                <c:formatCode>#,##0</c:formatCode>
                <c:ptCount val="17"/>
                <c:pt idx="0">
                  <c:v>6</c:v>
                </c:pt>
                <c:pt idx="1">
                  <c:v>254</c:v>
                </c:pt>
                <c:pt idx="2">
                  <c:v>577</c:v>
                </c:pt>
                <c:pt idx="3">
                  <c:v>759</c:v>
                </c:pt>
                <c:pt idx="4">
                  <c:v>964</c:v>
                </c:pt>
                <c:pt idx="5">
                  <c:v>754</c:v>
                </c:pt>
                <c:pt idx="6">
                  <c:v>758</c:v>
                </c:pt>
                <c:pt idx="7">
                  <c:v>672</c:v>
                </c:pt>
                <c:pt idx="8">
                  <c:v>738</c:v>
                </c:pt>
                <c:pt idx="9">
                  <c:v>751</c:v>
                </c:pt>
                <c:pt idx="10">
                  <c:v>841</c:v>
                </c:pt>
                <c:pt idx="11">
                  <c:v>839</c:v>
                </c:pt>
                <c:pt idx="12">
                  <c:v>549</c:v>
                </c:pt>
                <c:pt idx="13">
                  <c:v>217</c:v>
                </c:pt>
                <c:pt idx="14">
                  <c:v>112</c:v>
                </c:pt>
                <c:pt idx="15">
                  <c:v>57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B-46F5-8EE9-F7A4FE2E726D}"/>
            </c:ext>
          </c:extLst>
        </c:ser>
        <c:ser>
          <c:idx val="1"/>
          <c:order val="1"/>
          <c:tx>
            <c:strRef>
              <c:f>'Table 8.23'!$S$62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8.23'!$Z$63:$Z$79</c:f>
              <c:numCache>
                <c:formatCode>#,##0</c:formatCode>
                <c:ptCount val="17"/>
                <c:pt idx="0">
                  <c:v>3</c:v>
                </c:pt>
                <c:pt idx="1">
                  <c:v>288</c:v>
                </c:pt>
                <c:pt idx="2">
                  <c:v>560</c:v>
                </c:pt>
                <c:pt idx="3">
                  <c:v>581</c:v>
                </c:pt>
                <c:pt idx="4">
                  <c:v>814</c:v>
                </c:pt>
                <c:pt idx="5">
                  <c:v>664</c:v>
                </c:pt>
                <c:pt idx="6">
                  <c:v>705</c:v>
                </c:pt>
                <c:pt idx="7">
                  <c:v>660</c:v>
                </c:pt>
                <c:pt idx="8">
                  <c:v>793</c:v>
                </c:pt>
                <c:pt idx="9">
                  <c:v>840</c:v>
                </c:pt>
                <c:pt idx="10">
                  <c:v>911</c:v>
                </c:pt>
                <c:pt idx="11">
                  <c:v>730</c:v>
                </c:pt>
                <c:pt idx="12">
                  <c:v>395</c:v>
                </c:pt>
                <c:pt idx="13">
                  <c:v>194</c:v>
                </c:pt>
                <c:pt idx="14">
                  <c:v>68</c:v>
                </c:pt>
                <c:pt idx="15">
                  <c:v>27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B-46F5-8EE9-F7A4FE2E7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8.23'!$Z$83:$Z$90</c:f>
              <c:numCache>
                <c:formatCode>#,##0</c:formatCode>
                <c:ptCount val="8"/>
                <c:pt idx="0">
                  <c:v>478</c:v>
                </c:pt>
                <c:pt idx="1">
                  <c:v>435</c:v>
                </c:pt>
                <c:pt idx="2">
                  <c:v>1128</c:v>
                </c:pt>
                <c:pt idx="3">
                  <c:v>292</c:v>
                </c:pt>
                <c:pt idx="4">
                  <c:v>144</c:v>
                </c:pt>
                <c:pt idx="5">
                  <c:v>216</c:v>
                </c:pt>
                <c:pt idx="6">
                  <c:v>840</c:v>
                </c:pt>
                <c:pt idx="7">
                  <c:v>1044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E-44C2-9B5F-DBDC5A7EBE2F}"/>
            </c:ext>
          </c:extLst>
        </c:ser>
        <c:ser>
          <c:idx val="1"/>
          <c:order val="1"/>
          <c:tx>
            <c:strRef>
              <c:f>'Table 8.23'!$S$92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8.23'!$Z$93:$Z$100</c:f>
              <c:numCache>
                <c:formatCode>#,##0</c:formatCode>
                <c:ptCount val="8"/>
                <c:pt idx="0">
                  <c:v>349</c:v>
                </c:pt>
                <c:pt idx="1">
                  <c:v>970</c:v>
                </c:pt>
                <c:pt idx="2">
                  <c:v>203</c:v>
                </c:pt>
                <c:pt idx="3">
                  <c:v>940</c:v>
                </c:pt>
                <c:pt idx="4">
                  <c:v>631</c:v>
                </c:pt>
                <c:pt idx="5">
                  <c:v>531</c:v>
                </c:pt>
                <c:pt idx="6">
                  <c:v>100</c:v>
                </c:pt>
                <c:pt idx="7">
                  <c:v>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9E-44C2-9B5F-DBDC5A7EB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8.3'!$Y$44:$Y$60</c:f>
              <c:numCache>
                <c:formatCode>#,##0</c:formatCode>
                <c:ptCount val="17"/>
                <c:pt idx="0">
                  <c:v>34</c:v>
                </c:pt>
                <c:pt idx="1">
                  <c:v>1468</c:v>
                </c:pt>
                <c:pt idx="2">
                  <c:v>3126</c:v>
                </c:pt>
                <c:pt idx="3">
                  <c:v>4649</c:v>
                </c:pt>
                <c:pt idx="4">
                  <c:v>6609</c:v>
                </c:pt>
                <c:pt idx="5">
                  <c:v>5702</c:v>
                </c:pt>
                <c:pt idx="6">
                  <c:v>4860</c:v>
                </c:pt>
                <c:pt idx="7">
                  <c:v>4239</c:v>
                </c:pt>
                <c:pt idx="8">
                  <c:v>3971</c:v>
                </c:pt>
                <c:pt idx="9">
                  <c:v>3788</c:v>
                </c:pt>
                <c:pt idx="10">
                  <c:v>3308</c:v>
                </c:pt>
                <c:pt idx="11">
                  <c:v>2765</c:v>
                </c:pt>
                <c:pt idx="12">
                  <c:v>1578</c:v>
                </c:pt>
                <c:pt idx="13">
                  <c:v>675</c:v>
                </c:pt>
                <c:pt idx="14">
                  <c:v>223</c:v>
                </c:pt>
                <c:pt idx="15">
                  <c:v>94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E-41D4-ABCF-B00C6B9DDF5C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8.3'!$Y$63:$Y$79</c:f>
              <c:numCache>
                <c:formatCode>#,##0</c:formatCode>
                <c:ptCount val="17"/>
                <c:pt idx="0">
                  <c:v>21</c:v>
                </c:pt>
                <c:pt idx="1">
                  <c:v>1814</c:v>
                </c:pt>
                <c:pt idx="2">
                  <c:v>3559</c:v>
                </c:pt>
                <c:pt idx="3">
                  <c:v>5460</c:v>
                </c:pt>
                <c:pt idx="4">
                  <c:v>6289</c:v>
                </c:pt>
                <c:pt idx="5">
                  <c:v>5615</c:v>
                </c:pt>
                <c:pt idx="6">
                  <c:v>5137</c:v>
                </c:pt>
                <c:pt idx="7">
                  <c:v>4809</c:v>
                </c:pt>
                <c:pt idx="8">
                  <c:v>4594</c:v>
                </c:pt>
                <c:pt idx="9">
                  <c:v>4372</c:v>
                </c:pt>
                <c:pt idx="10">
                  <c:v>3634</c:v>
                </c:pt>
                <c:pt idx="11">
                  <c:v>2942</c:v>
                </c:pt>
                <c:pt idx="12">
                  <c:v>1368</c:v>
                </c:pt>
                <c:pt idx="13">
                  <c:v>461</c:v>
                </c:pt>
                <c:pt idx="14">
                  <c:v>155</c:v>
                </c:pt>
                <c:pt idx="15">
                  <c:v>72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E-41D4-ABCF-B00C6B9DD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8.23'!$S$1</c:f>
              <c:strCache>
                <c:ptCount val="1"/>
                <c:pt idx="0">
                  <c:v>Glenelg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8.23'!$V$8:$Z$8</c:f>
              <c:numCache>
                <c:formatCode>#,##0</c:formatCode>
                <c:ptCount val="5"/>
                <c:pt idx="0">
                  <c:v>36678</c:v>
                </c:pt>
                <c:pt idx="1">
                  <c:v>35911.61</c:v>
                </c:pt>
                <c:pt idx="2">
                  <c:v>37880</c:v>
                </c:pt>
                <c:pt idx="3">
                  <c:v>40010</c:v>
                </c:pt>
                <c:pt idx="4">
                  <c:v>41985.34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F-464A-934A-A3B44ED68E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9F-464A-934A-A3B44ED6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8.24'!$U$4:$Y$4</c:f>
              <c:numCache>
                <c:formatCode>#,##0</c:formatCode>
                <c:ptCount val="5"/>
                <c:pt idx="1">
                  <c:v>18635</c:v>
                </c:pt>
                <c:pt idx="2">
                  <c:v>19081</c:v>
                </c:pt>
                <c:pt idx="3">
                  <c:v>19821</c:v>
                </c:pt>
                <c:pt idx="4">
                  <c:v>21343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E-4706-AA24-07B5B4A2E6C2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8.24'!$U$7:$Y$7</c:f>
              <c:numCache>
                <c:formatCode>#,##0</c:formatCode>
                <c:ptCount val="5"/>
                <c:pt idx="1">
                  <c:v>13238</c:v>
                </c:pt>
                <c:pt idx="2">
                  <c:v>13821</c:v>
                </c:pt>
                <c:pt idx="3">
                  <c:v>14111</c:v>
                </c:pt>
                <c:pt idx="4">
                  <c:v>14618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E-4706-AA24-07B5B4A2E6C2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8.24'!$U$11:$Y$11</c:f>
              <c:numCache>
                <c:formatCode>#,##0</c:formatCode>
                <c:ptCount val="5"/>
                <c:pt idx="1">
                  <c:v>16364</c:v>
                </c:pt>
                <c:pt idx="2">
                  <c:v>16741</c:v>
                </c:pt>
                <c:pt idx="3">
                  <c:v>17385</c:v>
                </c:pt>
                <c:pt idx="4">
                  <c:v>18904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E-4706-AA24-07B5B4A2E6C2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8.24'!$U$12:$Y$12</c:f>
              <c:numCache>
                <c:formatCode>#,##0</c:formatCode>
                <c:ptCount val="5"/>
                <c:pt idx="1">
                  <c:v>2277</c:v>
                </c:pt>
                <c:pt idx="2">
                  <c:v>2343</c:v>
                </c:pt>
                <c:pt idx="3">
                  <c:v>2436</c:v>
                </c:pt>
                <c:pt idx="4">
                  <c:v>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FE-4706-AA24-07B5B4A2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5.0632331378299117E-2</c:v>
                </c:pt>
                <c:pt idx="1">
                  <c:v>5.8651026392961877E-3</c:v>
                </c:pt>
                <c:pt idx="2">
                  <c:v>5.9659090909090912E-2</c:v>
                </c:pt>
                <c:pt idx="3">
                  <c:v>8.5685483870967735E-3</c:v>
                </c:pt>
                <c:pt idx="4">
                  <c:v>0.11134530791788856</c:v>
                </c:pt>
                <c:pt idx="5">
                  <c:v>4.0964076246334309E-2</c:v>
                </c:pt>
                <c:pt idx="6">
                  <c:v>9.8927785923753661E-2</c:v>
                </c:pt>
                <c:pt idx="7">
                  <c:v>5.8742668621700883E-2</c:v>
                </c:pt>
                <c:pt idx="8">
                  <c:v>3.4365835777126097E-2</c:v>
                </c:pt>
                <c:pt idx="9">
                  <c:v>9.3933284457478009E-3</c:v>
                </c:pt>
                <c:pt idx="10">
                  <c:v>3.8535557184750734E-2</c:v>
                </c:pt>
                <c:pt idx="11">
                  <c:v>1.5166788856304986E-2</c:v>
                </c:pt>
                <c:pt idx="12">
                  <c:v>5.0174120234604103E-2</c:v>
                </c:pt>
                <c:pt idx="13">
                  <c:v>6.1812683284457479E-2</c:v>
                </c:pt>
                <c:pt idx="14">
                  <c:v>5.8834310850439886E-2</c:v>
                </c:pt>
                <c:pt idx="15">
                  <c:v>7.0106304985337237E-2</c:v>
                </c:pt>
                <c:pt idx="16">
                  <c:v>0.13778409090909091</c:v>
                </c:pt>
                <c:pt idx="17">
                  <c:v>2.1490102639296189E-2</c:v>
                </c:pt>
                <c:pt idx="18">
                  <c:v>3.8443914956011731E-2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19-43EB-992F-F56BDA6FE1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19-43EB-992F-F56BDA6F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8.24'!$Y$44:$Y$60</c:f>
              <c:numCache>
                <c:formatCode>#,##0</c:formatCode>
                <c:ptCount val="17"/>
                <c:pt idx="0">
                  <c:v>7</c:v>
                </c:pt>
                <c:pt idx="1">
                  <c:v>372</c:v>
                </c:pt>
                <c:pt idx="2">
                  <c:v>727</c:v>
                </c:pt>
                <c:pt idx="3">
                  <c:v>904</c:v>
                </c:pt>
                <c:pt idx="4">
                  <c:v>890</c:v>
                </c:pt>
                <c:pt idx="5">
                  <c:v>1019</c:v>
                </c:pt>
                <c:pt idx="6">
                  <c:v>1100</c:v>
                </c:pt>
                <c:pt idx="7">
                  <c:v>1003</c:v>
                </c:pt>
                <c:pt idx="8">
                  <c:v>1122</c:v>
                </c:pt>
                <c:pt idx="9">
                  <c:v>1107</c:v>
                </c:pt>
                <c:pt idx="10">
                  <c:v>906</c:v>
                </c:pt>
                <c:pt idx="11">
                  <c:v>731</c:v>
                </c:pt>
                <c:pt idx="12">
                  <c:v>473</c:v>
                </c:pt>
                <c:pt idx="13">
                  <c:v>169</c:v>
                </c:pt>
                <c:pt idx="14">
                  <c:v>54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9-4ABB-AF1B-950901EE19AA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8.24'!$Y$63:$Y$79</c:f>
              <c:numCache>
                <c:formatCode>#,##0</c:formatCode>
                <c:ptCount val="17"/>
                <c:pt idx="0">
                  <c:v>4</c:v>
                </c:pt>
                <c:pt idx="1">
                  <c:v>451</c:v>
                </c:pt>
                <c:pt idx="2">
                  <c:v>870</c:v>
                </c:pt>
                <c:pt idx="3">
                  <c:v>847</c:v>
                </c:pt>
                <c:pt idx="4">
                  <c:v>856</c:v>
                </c:pt>
                <c:pt idx="5">
                  <c:v>1057</c:v>
                </c:pt>
                <c:pt idx="6">
                  <c:v>1109</c:v>
                </c:pt>
                <c:pt idx="7">
                  <c:v>1088</c:v>
                </c:pt>
                <c:pt idx="8">
                  <c:v>1107</c:v>
                </c:pt>
                <c:pt idx="9">
                  <c:v>1217</c:v>
                </c:pt>
                <c:pt idx="10">
                  <c:v>931</c:v>
                </c:pt>
                <c:pt idx="11">
                  <c:v>673</c:v>
                </c:pt>
                <c:pt idx="12">
                  <c:v>307</c:v>
                </c:pt>
                <c:pt idx="13">
                  <c:v>86</c:v>
                </c:pt>
                <c:pt idx="14">
                  <c:v>52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9-4ABB-AF1B-950901EE1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8.24'!$Y$83:$Y$90</c:f>
              <c:numCache>
                <c:formatCode>#,##0</c:formatCode>
                <c:ptCount val="8"/>
                <c:pt idx="0">
                  <c:v>856</c:v>
                </c:pt>
                <c:pt idx="1">
                  <c:v>683</c:v>
                </c:pt>
                <c:pt idx="2">
                  <c:v>1853</c:v>
                </c:pt>
                <c:pt idx="3">
                  <c:v>424</c:v>
                </c:pt>
                <c:pt idx="4">
                  <c:v>245</c:v>
                </c:pt>
                <c:pt idx="5">
                  <c:v>302</c:v>
                </c:pt>
                <c:pt idx="6">
                  <c:v>807</c:v>
                </c:pt>
                <c:pt idx="7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B-4DBD-A239-CE1B9B6E2118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8.24'!$Y$93:$Y$100</c:f>
              <c:numCache>
                <c:formatCode>#,##0</c:formatCode>
                <c:ptCount val="8"/>
                <c:pt idx="0">
                  <c:v>633</c:v>
                </c:pt>
                <c:pt idx="1">
                  <c:v>1376</c:v>
                </c:pt>
                <c:pt idx="2">
                  <c:v>309</c:v>
                </c:pt>
                <c:pt idx="3">
                  <c:v>1162</c:v>
                </c:pt>
                <c:pt idx="4">
                  <c:v>1228</c:v>
                </c:pt>
                <c:pt idx="5">
                  <c:v>690</c:v>
                </c:pt>
                <c:pt idx="6">
                  <c:v>109</c:v>
                </c:pt>
                <c:pt idx="7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B-4DBD-A239-CE1B9B6E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8.24'!$U$8:$Y$8</c:f>
              <c:numCache>
                <c:formatCode>#,##0</c:formatCode>
                <c:ptCount val="5"/>
                <c:pt idx="1">
                  <c:v>44160</c:v>
                </c:pt>
                <c:pt idx="2">
                  <c:v>44559.14</c:v>
                </c:pt>
                <c:pt idx="3">
                  <c:v>47216.5</c:v>
                </c:pt>
                <c:pt idx="4">
                  <c:v>46767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F-4EBF-A35E-B2C83D504A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F-4EBF-A35E-B2C83D504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8.24'!$V$4:$Z$4</c:f>
              <c:numCache>
                <c:formatCode>#,##0</c:formatCode>
                <c:ptCount val="5"/>
                <c:pt idx="0">
                  <c:v>18635</c:v>
                </c:pt>
                <c:pt idx="1">
                  <c:v>19081</c:v>
                </c:pt>
                <c:pt idx="2">
                  <c:v>19821</c:v>
                </c:pt>
                <c:pt idx="3">
                  <c:v>21343</c:v>
                </c:pt>
                <c:pt idx="4">
                  <c:v>21828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EA3-A898-BBAFA7FB148D}"/>
            </c:ext>
          </c:extLst>
        </c:ser>
        <c:ser>
          <c:idx val="1"/>
          <c:order val="1"/>
          <c:tx>
            <c:strRef>
              <c:f>'Table 8.24'!$S$7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8.24'!$V$7:$Z$7</c:f>
              <c:numCache>
                <c:formatCode>#,##0</c:formatCode>
                <c:ptCount val="5"/>
                <c:pt idx="0">
                  <c:v>13238</c:v>
                </c:pt>
                <c:pt idx="1">
                  <c:v>13821</c:v>
                </c:pt>
                <c:pt idx="2">
                  <c:v>14111</c:v>
                </c:pt>
                <c:pt idx="3">
                  <c:v>14618</c:v>
                </c:pt>
                <c:pt idx="4">
                  <c:v>14944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EA3-A898-BBAFA7FB148D}"/>
            </c:ext>
          </c:extLst>
        </c:ser>
        <c:ser>
          <c:idx val="2"/>
          <c:order val="2"/>
          <c:tx>
            <c:strRef>
              <c:f>'Table 8.24'!$S$11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8.24'!$V$11:$Z$11</c:f>
              <c:numCache>
                <c:formatCode>#,##0</c:formatCode>
                <c:ptCount val="5"/>
                <c:pt idx="0">
                  <c:v>16364</c:v>
                </c:pt>
                <c:pt idx="1">
                  <c:v>16741</c:v>
                </c:pt>
                <c:pt idx="2">
                  <c:v>17385</c:v>
                </c:pt>
                <c:pt idx="3">
                  <c:v>18904</c:v>
                </c:pt>
                <c:pt idx="4">
                  <c:v>19389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EA3-A898-BBAFA7FB148D}"/>
            </c:ext>
          </c:extLst>
        </c:ser>
        <c:ser>
          <c:idx val="3"/>
          <c:order val="3"/>
          <c:tx>
            <c:strRef>
              <c:f>'Table 8.24'!$S$12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8.24'!$V$12:$Z$12</c:f>
              <c:numCache>
                <c:formatCode>#,##0</c:formatCode>
                <c:ptCount val="5"/>
                <c:pt idx="0">
                  <c:v>2277</c:v>
                </c:pt>
                <c:pt idx="1">
                  <c:v>2343</c:v>
                </c:pt>
                <c:pt idx="2">
                  <c:v>2436</c:v>
                </c:pt>
                <c:pt idx="3">
                  <c:v>2433</c:v>
                </c:pt>
                <c:pt idx="4">
                  <c:v>2442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E-4EA3-A898-BBAFA7FB1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8.24'!$AB$15:$AB$33</c:f>
              <c:numCache>
                <c:formatCode>0.0%</c:formatCode>
                <c:ptCount val="19"/>
                <c:pt idx="0">
                  <c:v>5.0632331378299117E-2</c:v>
                </c:pt>
                <c:pt idx="1">
                  <c:v>5.8651026392961877E-3</c:v>
                </c:pt>
                <c:pt idx="2">
                  <c:v>5.9659090909090912E-2</c:v>
                </c:pt>
                <c:pt idx="3">
                  <c:v>8.5685483870967735E-3</c:v>
                </c:pt>
                <c:pt idx="4">
                  <c:v>0.11134530791788856</c:v>
                </c:pt>
                <c:pt idx="5">
                  <c:v>4.0964076246334309E-2</c:v>
                </c:pt>
                <c:pt idx="6">
                  <c:v>9.8927785923753661E-2</c:v>
                </c:pt>
                <c:pt idx="7">
                  <c:v>5.8742668621700883E-2</c:v>
                </c:pt>
                <c:pt idx="8">
                  <c:v>3.4365835777126097E-2</c:v>
                </c:pt>
                <c:pt idx="9">
                  <c:v>9.3933284457478009E-3</c:v>
                </c:pt>
                <c:pt idx="10">
                  <c:v>3.8535557184750734E-2</c:v>
                </c:pt>
                <c:pt idx="11">
                  <c:v>1.5166788856304986E-2</c:v>
                </c:pt>
                <c:pt idx="12">
                  <c:v>5.0174120234604103E-2</c:v>
                </c:pt>
                <c:pt idx="13">
                  <c:v>6.1812683284457479E-2</c:v>
                </c:pt>
                <c:pt idx="14">
                  <c:v>5.8834310850439886E-2</c:v>
                </c:pt>
                <c:pt idx="15">
                  <c:v>7.0106304985337237E-2</c:v>
                </c:pt>
                <c:pt idx="16">
                  <c:v>0.13778409090909091</c:v>
                </c:pt>
                <c:pt idx="17">
                  <c:v>2.1490102639296189E-2</c:v>
                </c:pt>
                <c:pt idx="18">
                  <c:v>3.8443914956011731E-2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2-41A5-BCA7-7CDAB6BB1B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2-41A5-BCA7-7CDAB6BB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8.24'!$Z$44:$Z$60</c:f>
              <c:numCache>
                <c:formatCode>#,##0</c:formatCode>
                <c:ptCount val="17"/>
                <c:pt idx="0">
                  <c:v>5</c:v>
                </c:pt>
                <c:pt idx="1">
                  <c:v>417</c:v>
                </c:pt>
                <c:pt idx="2">
                  <c:v>772</c:v>
                </c:pt>
                <c:pt idx="3">
                  <c:v>867</c:v>
                </c:pt>
                <c:pt idx="4">
                  <c:v>923</c:v>
                </c:pt>
                <c:pt idx="5">
                  <c:v>1008</c:v>
                </c:pt>
                <c:pt idx="6">
                  <c:v>1102</c:v>
                </c:pt>
                <c:pt idx="7">
                  <c:v>1070</c:v>
                </c:pt>
                <c:pt idx="8">
                  <c:v>1062</c:v>
                </c:pt>
                <c:pt idx="9">
                  <c:v>1174</c:v>
                </c:pt>
                <c:pt idx="10">
                  <c:v>946</c:v>
                </c:pt>
                <c:pt idx="11">
                  <c:v>713</c:v>
                </c:pt>
                <c:pt idx="12">
                  <c:v>446</c:v>
                </c:pt>
                <c:pt idx="13">
                  <c:v>188</c:v>
                </c:pt>
                <c:pt idx="14">
                  <c:v>65</c:v>
                </c:pt>
                <c:pt idx="15">
                  <c:v>28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2-45C0-BA03-C2205D317833}"/>
            </c:ext>
          </c:extLst>
        </c:ser>
        <c:ser>
          <c:idx val="1"/>
          <c:order val="1"/>
          <c:tx>
            <c:strRef>
              <c:f>'Table 8.24'!$S$62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8.24'!$Z$63:$Z$79</c:f>
              <c:numCache>
                <c:formatCode>#,##0</c:formatCode>
                <c:ptCount val="17"/>
                <c:pt idx="0">
                  <c:v>4</c:v>
                </c:pt>
                <c:pt idx="1">
                  <c:v>467</c:v>
                </c:pt>
                <c:pt idx="2">
                  <c:v>904</c:v>
                </c:pt>
                <c:pt idx="3">
                  <c:v>895</c:v>
                </c:pt>
                <c:pt idx="4">
                  <c:v>875</c:v>
                </c:pt>
                <c:pt idx="5">
                  <c:v>1080</c:v>
                </c:pt>
                <c:pt idx="6">
                  <c:v>1157</c:v>
                </c:pt>
                <c:pt idx="7">
                  <c:v>1143</c:v>
                </c:pt>
                <c:pt idx="8">
                  <c:v>1117</c:v>
                </c:pt>
                <c:pt idx="9">
                  <c:v>1243</c:v>
                </c:pt>
                <c:pt idx="10">
                  <c:v>917</c:v>
                </c:pt>
                <c:pt idx="11">
                  <c:v>690</c:v>
                </c:pt>
                <c:pt idx="12">
                  <c:v>340</c:v>
                </c:pt>
                <c:pt idx="13">
                  <c:v>87</c:v>
                </c:pt>
                <c:pt idx="14">
                  <c:v>49</c:v>
                </c:pt>
                <c:pt idx="15">
                  <c:v>20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2-45C0-BA03-C2205D31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8.24'!$Z$83:$Z$90</c:f>
              <c:numCache>
                <c:formatCode>#,##0</c:formatCode>
                <c:ptCount val="8"/>
                <c:pt idx="0">
                  <c:v>934</c:v>
                </c:pt>
                <c:pt idx="1">
                  <c:v>693</c:v>
                </c:pt>
                <c:pt idx="2">
                  <c:v>1880</c:v>
                </c:pt>
                <c:pt idx="3">
                  <c:v>409</c:v>
                </c:pt>
                <c:pt idx="4">
                  <c:v>276</c:v>
                </c:pt>
                <c:pt idx="5">
                  <c:v>297</c:v>
                </c:pt>
                <c:pt idx="6">
                  <c:v>847</c:v>
                </c:pt>
                <c:pt idx="7">
                  <c:v>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7A-460F-A7D0-ADF53C680A2C}"/>
            </c:ext>
          </c:extLst>
        </c:ser>
        <c:ser>
          <c:idx val="1"/>
          <c:order val="1"/>
          <c:tx>
            <c:strRef>
              <c:f>'Table 8.24'!$S$92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8.24'!$Z$93:$Z$100</c:f>
              <c:numCache>
                <c:formatCode>#,##0</c:formatCode>
                <c:ptCount val="8"/>
                <c:pt idx="0">
                  <c:v>681</c:v>
                </c:pt>
                <c:pt idx="1">
                  <c:v>1422</c:v>
                </c:pt>
                <c:pt idx="2">
                  <c:v>326</c:v>
                </c:pt>
                <c:pt idx="3">
                  <c:v>1190</c:v>
                </c:pt>
                <c:pt idx="4">
                  <c:v>1223</c:v>
                </c:pt>
                <c:pt idx="5">
                  <c:v>723</c:v>
                </c:pt>
                <c:pt idx="6">
                  <c:v>130</c:v>
                </c:pt>
                <c:pt idx="7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A-460F-A7D0-ADF53C680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8.3'!$Y$83:$Y$90</c:f>
              <c:numCache>
                <c:formatCode>#,##0</c:formatCode>
                <c:ptCount val="8"/>
                <c:pt idx="0">
                  <c:v>3787</c:v>
                </c:pt>
                <c:pt idx="1">
                  <c:v>4952</c:v>
                </c:pt>
                <c:pt idx="2">
                  <c:v>5902</c:v>
                </c:pt>
                <c:pt idx="3">
                  <c:v>2368</c:v>
                </c:pt>
                <c:pt idx="4">
                  <c:v>1500</c:v>
                </c:pt>
                <c:pt idx="5">
                  <c:v>1909</c:v>
                </c:pt>
                <c:pt idx="6">
                  <c:v>2295</c:v>
                </c:pt>
                <c:pt idx="7">
                  <c:v>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D-4272-ACA4-FACE5A0A360C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8.3'!$Y$93:$Y$100</c:f>
              <c:numCache>
                <c:formatCode>#,##0</c:formatCode>
                <c:ptCount val="8"/>
                <c:pt idx="0">
                  <c:v>2882</c:v>
                </c:pt>
                <c:pt idx="1">
                  <c:v>7702</c:v>
                </c:pt>
                <c:pt idx="2">
                  <c:v>1115</c:v>
                </c:pt>
                <c:pt idx="3">
                  <c:v>5465</c:v>
                </c:pt>
                <c:pt idx="4">
                  <c:v>5049</c:v>
                </c:pt>
                <c:pt idx="5">
                  <c:v>3205</c:v>
                </c:pt>
                <c:pt idx="6">
                  <c:v>256</c:v>
                </c:pt>
                <c:pt idx="7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D-4272-ACA4-FACE5A0A3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8.24'!$S$1</c:f>
              <c:strCache>
                <c:ptCount val="1"/>
                <c:pt idx="0">
                  <c:v>Golden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8.24'!$V$8:$Z$8</c:f>
              <c:numCache>
                <c:formatCode>#,##0</c:formatCode>
                <c:ptCount val="5"/>
                <c:pt idx="0">
                  <c:v>44160</c:v>
                </c:pt>
                <c:pt idx="1">
                  <c:v>44559.14</c:v>
                </c:pt>
                <c:pt idx="2">
                  <c:v>47216.5</c:v>
                </c:pt>
                <c:pt idx="3">
                  <c:v>46767</c:v>
                </c:pt>
                <c:pt idx="4">
                  <c:v>49646.97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F17-B637-37706D955A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F17-B637-37706D95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8.25'!$U$4:$Y$4</c:f>
              <c:numCache>
                <c:formatCode>#,##0</c:formatCode>
                <c:ptCount val="5"/>
                <c:pt idx="1">
                  <c:v>87765</c:v>
                </c:pt>
                <c:pt idx="2">
                  <c:v>88832</c:v>
                </c:pt>
                <c:pt idx="3">
                  <c:v>92395</c:v>
                </c:pt>
                <c:pt idx="4">
                  <c:v>101486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0-45D9-9047-BB5BBF545E43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8.25'!$U$7:$Y$7</c:f>
              <c:numCache>
                <c:formatCode>#,##0</c:formatCode>
                <c:ptCount val="5"/>
                <c:pt idx="1">
                  <c:v>61885</c:v>
                </c:pt>
                <c:pt idx="2">
                  <c:v>63624</c:v>
                </c:pt>
                <c:pt idx="3">
                  <c:v>65223</c:v>
                </c:pt>
                <c:pt idx="4">
                  <c:v>67821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0-45D9-9047-BB5BBF545E43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8.25'!$U$11:$Y$11</c:f>
              <c:numCache>
                <c:formatCode>#,##0</c:formatCode>
                <c:ptCount val="5"/>
                <c:pt idx="1">
                  <c:v>79828</c:v>
                </c:pt>
                <c:pt idx="2">
                  <c:v>80626</c:v>
                </c:pt>
                <c:pt idx="3">
                  <c:v>83837</c:v>
                </c:pt>
                <c:pt idx="4">
                  <c:v>92498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0-45D9-9047-BB5BBF545E43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8.25'!$U$12:$Y$12</c:f>
              <c:numCache>
                <c:formatCode>#,##0</c:formatCode>
                <c:ptCount val="5"/>
                <c:pt idx="1">
                  <c:v>7935</c:v>
                </c:pt>
                <c:pt idx="2">
                  <c:v>8208</c:v>
                </c:pt>
                <c:pt idx="3">
                  <c:v>8558</c:v>
                </c:pt>
                <c:pt idx="4">
                  <c:v>8990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0-45D9-9047-BB5BBF54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2.069162074862246E-2</c:v>
                </c:pt>
                <c:pt idx="1">
                  <c:v>1.3898916967509025E-2</c:v>
                </c:pt>
                <c:pt idx="2">
                  <c:v>7.115713471404142E-2</c:v>
                </c:pt>
                <c:pt idx="3">
                  <c:v>8.7877636329089879E-3</c:v>
                </c:pt>
                <c:pt idx="4">
                  <c:v>7.1850655519665588E-2</c:v>
                </c:pt>
                <c:pt idx="5">
                  <c:v>2.368421052631579E-2</c:v>
                </c:pt>
                <c:pt idx="6">
                  <c:v>0.10231806954208626</c:v>
                </c:pt>
                <c:pt idx="7">
                  <c:v>8.2329469884096521E-2</c:v>
                </c:pt>
                <c:pt idx="8">
                  <c:v>3.0239407182215468E-2</c:v>
                </c:pt>
                <c:pt idx="9">
                  <c:v>8.6547596427892833E-3</c:v>
                </c:pt>
                <c:pt idx="10">
                  <c:v>5.2698080942428276E-2</c:v>
                </c:pt>
                <c:pt idx="11">
                  <c:v>1.1827854835645069E-2</c:v>
                </c:pt>
                <c:pt idx="12">
                  <c:v>4.4727341820254611E-2</c:v>
                </c:pt>
                <c:pt idx="13">
                  <c:v>7.1708151244537333E-2</c:v>
                </c:pt>
                <c:pt idx="14">
                  <c:v>5.4721641649249475E-2</c:v>
                </c:pt>
                <c:pt idx="15">
                  <c:v>8.1141934258027737E-2</c:v>
                </c:pt>
                <c:pt idx="16">
                  <c:v>0.17300969029070873</c:v>
                </c:pt>
                <c:pt idx="17">
                  <c:v>2.2639179175375262E-2</c:v>
                </c:pt>
                <c:pt idx="18">
                  <c:v>3.4543036291088736E-2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3C-488B-A318-41744D835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3C-488B-A318-41744D835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8.25'!$Y$44:$Y$60</c:f>
              <c:numCache>
                <c:formatCode>#,##0</c:formatCode>
                <c:ptCount val="17"/>
                <c:pt idx="0">
                  <c:v>16</c:v>
                </c:pt>
                <c:pt idx="1">
                  <c:v>1705</c:v>
                </c:pt>
                <c:pt idx="2">
                  <c:v>3322</c:v>
                </c:pt>
                <c:pt idx="3">
                  <c:v>4703</c:v>
                </c:pt>
                <c:pt idx="4">
                  <c:v>6031</c:v>
                </c:pt>
                <c:pt idx="5">
                  <c:v>5551</c:v>
                </c:pt>
                <c:pt idx="6">
                  <c:v>5049</c:v>
                </c:pt>
                <c:pt idx="7">
                  <c:v>4221</c:v>
                </c:pt>
                <c:pt idx="8">
                  <c:v>4178</c:v>
                </c:pt>
                <c:pt idx="9">
                  <c:v>4052</c:v>
                </c:pt>
                <c:pt idx="10">
                  <c:v>3736</c:v>
                </c:pt>
                <c:pt idx="11">
                  <c:v>3248</c:v>
                </c:pt>
                <c:pt idx="12">
                  <c:v>1883</c:v>
                </c:pt>
                <c:pt idx="13">
                  <c:v>808</c:v>
                </c:pt>
                <c:pt idx="14">
                  <c:v>283</c:v>
                </c:pt>
                <c:pt idx="15">
                  <c:v>129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D-4585-99D5-A6B24EB777AE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8.25'!$Y$63:$Y$79</c:f>
              <c:numCache>
                <c:formatCode>#,##0</c:formatCode>
                <c:ptCount val="17"/>
                <c:pt idx="0">
                  <c:v>30</c:v>
                </c:pt>
                <c:pt idx="1">
                  <c:v>2045</c:v>
                </c:pt>
                <c:pt idx="2">
                  <c:v>3816</c:v>
                </c:pt>
                <c:pt idx="3">
                  <c:v>5330</c:v>
                </c:pt>
                <c:pt idx="4">
                  <c:v>6074</c:v>
                </c:pt>
                <c:pt idx="5">
                  <c:v>5824</c:v>
                </c:pt>
                <c:pt idx="6">
                  <c:v>5117</c:v>
                </c:pt>
                <c:pt idx="7">
                  <c:v>4765</c:v>
                </c:pt>
                <c:pt idx="8">
                  <c:v>4713</c:v>
                </c:pt>
                <c:pt idx="9">
                  <c:v>4651</c:v>
                </c:pt>
                <c:pt idx="10">
                  <c:v>4116</c:v>
                </c:pt>
                <c:pt idx="11">
                  <c:v>3350</c:v>
                </c:pt>
                <c:pt idx="12">
                  <c:v>1700</c:v>
                </c:pt>
                <c:pt idx="13">
                  <c:v>520</c:v>
                </c:pt>
                <c:pt idx="14">
                  <c:v>199</c:v>
                </c:pt>
                <c:pt idx="15">
                  <c:v>132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7D-4585-99D5-A6B24EB7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8.25'!$Y$83:$Y$90</c:f>
              <c:numCache>
                <c:formatCode>#,##0</c:formatCode>
                <c:ptCount val="8"/>
                <c:pt idx="0">
                  <c:v>3666</c:v>
                </c:pt>
                <c:pt idx="1">
                  <c:v>4513</c:v>
                </c:pt>
                <c:pt idx="2">
                  <c:v>6327</c:v>
                </c:pt>
                <c:pt idx="3">
                  <c:v>2353</c:v>
                </c:pt>
                <c:pt idx="4">
                  <c:v>1594</c:v>
                </c:pt>
                <c:pt idx="5">
                  <c:v>1988</c:v>
                </c:pt>
                <c:pt idx="6">
                  <c:v>2931</c:v>
                </c:pt>
                <c:pt idx="7">
                  <c:v>4870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8-4EA0-90CF-C4254F7EDAEB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8.25'!$Y$93:$Y$100</c:f>
              <c:numCache>
                <c:formatCode>#,##0</c:formatCode>
                <c:ptCount val="8"/>
                <c:pt idx="0">
                  <c:v>2669</c:v>
                </c:pt>
                <c:pt idx="1">
                  <c:v>7903</c:v>
                </c:pt>
                <c:pt idx="2">
                  <c:v>1256</c:v>
                </c:pt>
                <c:pt idx="3">
                  <c:v>5583</c:v>
                </c:pt>
                <c:pt idx="4">
                  <c:v>5376</c:v>
                </c:pt>
                <c:pt idx="5">
                  <c:v>3444</c:v>
                </c:pt>
                <c:pt idx="6">
                  <c:v>334</c:v>
                </c:pt>
                <c:pt idx="7">
                  <c:v>2920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8-4EA0-90CF-C4254F7E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8.25'!$U$8:$Y$8</c:f>
              <c:numCache>
                <c:formatCode>#,##0</c:formatCode>
                <c:ptCount val="5"/>
                <c:pt idx="1">
                  <c:v>41963</c:v>
                </c:pt>
                <c:pt idx="2">
                  <c:v>42654.14</c:v>
                </c:pt>
                <c:pt idx="3">
                  <c:v>45302</c:v>
                </c:pt>
                <c:pt idx="4">
                  <c:v>44474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C-4696-A9AA-6BA0799F5F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C-4696-A9AA-6BA0799F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8.25'!$V$4:$Z$4</c:f>
              <c:numCache>
                <c:formatCode>#,##0</c:formatCode>
                <c:ptCount val="5"/>
                <c:pt idx="0">
                  <c:v>87765</c:v>
                </c:pt>
                <c:pt idx="1">
                  <c:v>88832</c:v>
                </c:pt>
                <c:pt idx="2">
                  <c:v>92395</c:v>
                </c:pt>
                <c:pt idx="3">
                  <c:v>101486</c:v>
                </c:pt>
                <c:pt idx="4">
                  <c:v>105260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7-4248-884B-46F41E33EE88}"/>
            </c:ext>
          </c:extLst>
        </c:ser>
        <c:ser>
          <c:idx val="1"/>
          <c:order val="1"/>
          <c:tx>
            <c:strRef>
              <c:f>'Table 8.25'!$S$7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8.25'!$V$7:$Z$7</c:f>
              <c:numCache>
                <c:formatCode>#,##0</c:formatCode>
                <c:ptCount val="5"/>
                <c:pt idx="0">
                  <c:v>61885</c:v>
                </c:pt>
                <c:pt idx="1">
                  <c:v>63624</c:v>
                </c:pt>
                <c:pt idx="2">
                  <c:v>65223</c:v>
                </c:pt>
                <c:pt idx="3">
                  <c:v>67821</c:v>
                </c:pt>
                <c:pt idx="4">
                  <c:v>69544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C7-4248-884B-46F41E33EE88}"/>
            </c:ext>
          </c:extLst>
        </c:ser>
        <c:ser>
          <c:idx val="2"/>
          <c:order val="2"/>
          <c:tx>
            <c:strRef>
              <c:f>'Table 8.25'!$S$11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8.25'!$V$11:$Z$11</c:f>
              <c:numCache>
                <c:formatCode>#,##0</c:formatCode>
                <c:ptCount val="5"/>
                <c:pt idx="0">
                  <c:v>79828</c:v>
                </c:pt>
                <c:pt idx="1">
                  <c:v>80626</c:v>
                </c:pt>
                <c:pt idx="2">
                  <c:v>83837</c:v>
                </c:pt>
                <c:pt idx="3">
                  <c:v>92498</c:v>
                </c:pt>
                <c:pt idx="4">
                  <c:v>96044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7-4248-884B-46F41E33EE88}"/>
            </c:ext>
          </c:extLst>
        </c:ser>
        <c:ser>
          <c:idx val="3"/>
          <c:order val="3"/>
          <c:tx>
            <c:strRef>
              <c:f>'Table 8.25'!$S$12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8.25'!$V$12:$Z$12</c:f>
              <c:numCache>
                <c:formatCode>#,##0</c:formatCode>
                <c:ptCount val="5"/>
                <c:pt idx="0">
                  <c:v>7935</c:v>
                </c:pt>
                <c:pt idx="1">
                  <c:v>8208</c:v>
                </c:pt>
                <c:pt idx="2">
                  <c:v>8558</c:v>
                </c:pt>
                <c:pt idx="3">
                  <c:v>8990</c:v>
                </c:pt>
                <c:pt idx="4">
                  <c:v>9215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C7-4248-884B-46F41E33E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8.25'!$AB$15:$AB$33</c:f>
              <c:numCache>
                <c:formatCode>0.0%</c:formatCode>
                <c:ptCount val="19"/>
                <c:pt idx="0">
                  <c:v>2.069162074862246E-2</c:v>
                </c:pt>
                <c:pt idx="1">
                  <c:v>1.3898916967509025E-2</c:v>
                </c:pt>
                <c:pt idx="2">
                  <c:v>7.115713471404142E-2</c:v>
                </c:pt>
                <c:pt idx="3">
                  <c:v>8.7877636329089879E-3</c:v>
                </c:pt>
                <c:pt idx="4">
                  <c:v>7.1850655519665588E-2</c:v>
                </c:pt>
                <c:pt idx="5">
                  <c:v>2.368421052631579E-2</c:v>
                </c:pt>
                <c:pt idx="6">
                  <c:v>0.10231806954208626</c:v>
                </c:pt>
                <c:pt idx="7">
                  <c:v>8.2329469884096521E-2</c:v>
                </c:pt>
                <c:pt idx="8">
                  <c:v>3.0239407182215468E-2</c:v>
                </c:pt>
                <c:pt idx="9">
                  <c:v>8.6547596427892833E-3</c:v>
                </c:pt>
                <c:pt idx="10">
                  <c:v>5.2698080942428276E-2</c:v>
                </c:pt>
                <c:pt idx="11">
                  <c:v>1.1827854835645069E-2</c:v>
                </c:pt>
                <c:pt idx="12">
                  <c:v>4.4727341820254611E-2</c:v>
                </c:pt>
                <c:pt idx="13">
                  <c:v>7.1708151244537333E-2</c:v>
                </c:pt>
                <c:pt idx="14">
                  <c:v>5.4721641649249475E-2</c:v>
                </c:pt>
                <c:pt idx="15">
                  <c:v>8.1141934258027737E-2</c:v>
                </c:pt>
                <c:pt idx="16">
                  <c:v>0.17300969029070873</c:v>
                </c:pt>
                <c:pt idx="17">
                  <c:v>2.2639179175375262E-2</c:v>
                </c:pt>
                <c:pt idx="18">
                  <c:v>3.4543036291088736E-2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6-48EC-BC93-D32C680335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6-48EC-BC93-D32C68033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8.25'!$Z$44:$Z$60</c:f>
              <c:numCache>
                <c:formatCode>#,##0</c:formatCode>
                <c:ptCount val="17"/>
                <c:pt idx="0">
                  <c:v>21</c:v>
                </c:pt>
                <c:pt idx="1">
                  <c:v>1773</c:v>
                </c:pt>
                <c:pt idx="2">
                  <c:v>3269</c:v>
                </c:pt>
                <c:pt idx="3">
                  <c:v>4863</c:v>
                </c:pt>
                <c:pt idx="4">
                  <c:v>6222</c:v>
                </c:pt>
                <c:pt idx="5">
                  <c:v>5901</c:v>
                </c:pt>
                <c:pt idx="6">
                  <c:v>5261</c:v>
                </c:pt>
                <c:pt idx="7">
                  <c:v>4578</c:v>
                </c:pt>
                <c:pt idx="8">
                  <c:v>4248</c:v>
                </c:pt>
                <c:pt idx="9">
                  <c:v>4274</c:v>
                </c:pt>
                <c:pt idx="10">
                  <c:v>3732</c:v>
                </c:pt>
                <c:pt idx="11">
                  <c:v>3309</c:v>
                </c:pt>
                <c:pt idx="12">
                  <c:v>1940</c:v>
                </c:pt>
                <c:pt idx="13">
                  <c:v>840</c:v>
                </c:pt>
                <c:pt idx="14">
                  <c:v>317</c:v>
                </c:pt>
                <c:pt idx="15">
                  <c:v>124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7-456A-B33A-F7F1766AA069}"/>
            </c:ext>
          </c:extLst>
        </c:ser>
        <c:ser>
          <c:idx val="1"/>
          <c:order val="1"/>
          <c:tx>
            <c:strRef>
              <c:f>'Table 8.25'!$S$62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8.25'!$Z$63:$Z$79</c:f>
              <c:numCache>
                <c:formatCode>#,##0</c:formatCode>
                <c:ptCount val="17"/>
                <c:pt idx="0">
                  <c:v>47</c:v>
                </c:pt>
                <c:pt idx="1">
                  <c:v>2078</c:v>
                </c:pt>
                <c:pt idx="2">
                  <c:v>3867</c:v>
                </c:pt>
                <c:pt idx="3">
                  <c:v>5159</c:v>
                </c:pt>
                <c:pt idx="4">
                  <c:v>6273</c:v>
                </c:pt>
                <c:pt idx="5">
                  <c:v>6227</c:v>
                </c:pt>
                <c:pt idx="6">
                  <c:v>5648</c:v>
                </c:pt>
                <c:pt idx="7">
                  <c:v>5113</c:v>
                </c:pt>
                <c:pt idx="8">
                  <c:v>4623</c:v>
                </c:pt>
                <c:pt idx="9">
                  <c:v>4937</c:v>
                </c:pt>
                <c:pt idx="10">
                  <c:v>4230</c:v>
                </c:pt>
                <c:pt idx="11">
                  <c:v>3497</c:v>
                </c:pt>
                <c:pt idx="12">
                  <c:v>1785</c:v>
                </c:pt>
                <c:pt idx="13">
                  <c:v>593</c:v>
                </c:pt>
                <c:pt idx="14">
                  <c:v>203</c:v>
                </c:pt>
                <c:pt idx="15">
                  <c:v>113</c:v>
                </c:pt>
                <c:pt idx="16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7-456A-B33A-F7F1766A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8.25'!$Z$83:$Z$90</c:f>
              <c:numCache>
                <c:formatCode>#,##0</c:formatCode>
                <c:ptCount val="8"/>
                <c:pt idx="0">
                  <c:v>3735</c:v>
                </c:pt>
                <c:pt idx="1">
                  <c:v>4690</c:v>
                </c:pt>
                <c:pt idx="2">
                  <c:v>6320</c:v>
                </c:pt>
                <c:pt idx="3">
                  <c:v>2481</c:v>
                </c:pt>
                <c:pt idx="4">
                  <c:v>1560</c:v>
                </c:pt>
                <c:pt idx="5">
                  <c:v>2082</c:v>
                </c:pt>
                <c:pt idx="6">
                  <c:v>3100</c:v>
                </c:pt>
                <c:pt idx="7">
                  <c:v>4830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C-4726-9C58-2D3219B7EA7D}"/>
            </c:ext>
          </c:extLst>
        </c:ser>
        <c:ser>
          <c:idx val="1"/>
          <c:order val="1"/>
          <c:tx>
            <c:strRef>
              <c:f>'Table 8.25'!$S$92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8.25'!$Z$93:$Z$100</c:f>
              <c:numCache>
                <c:formatCode>#,##0</c:formatCode>
                <c:ptCount val="8"/>
                <c:pt idx="0">
                  <c:v>2835</c:v>
                </c:pt>
                <c:pt idx="1">
                  <c:v>8152</c:v>
                </c:pt>
                <c:pt idx="2">
                  <c:v>1276</c:v>
                </c:pt>
                <c:pt idx="3">
                  <c:v>5849</c:v>
                </c:pt>
                <c:pt idx="4">
                  <c:v>5431</c:v>
                </c:pt>
                <c:pt idx="5">
                  <c:v>3427</c:v>
                </c:pt>
                <c:pt idx="6">
                  <c:v>371</c:v>
                </c:pt>
                <c:pt idx="7">
                  <c:v>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8C-4726-9C58-2D3219B7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8.3'!$U$8:$Y$8</c:f>
              <c:numCache>
                <c:formatCode>#,##0</c:formatCode>
                <c:ptCount val="5"/>
                <c:pt idx="1">
                  <c:v>40885.1</c:v>
                </c:pt>
                <c:pt idx="2">
                  <c:v>41657.870000000003</c:v>
                </c:pt>
                <c:pt idx="3">
                  <c:v>44607</c:v>
                </c:pt>
                <c:pt idx="4">
                  <c:v>43876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2-4407-B9AF-33A145C0F6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2-4407-B9AF-33A145C0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8.25'!$S$1</c:f>
              <c:strCache>
                <c:ptCount val="1"/>
                <c:pt idx="0">
                  <c:v>Greater Bendigo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8.25'!$V$8:$Z$8</c:f>
              <c:numCache>
                <c:formatCode>#,##0</c:formatCode>
                <c:ptCount val="5"/>
                <c:pt idx="0">
                  <c:v>41963</c:v>
                </c:pt>
                <c:pt idx="1">
                  <c:v>42654.14</c:v>
                </c:pt>
                <c:pt idx="2">
                  <c:v>45302</c:v>
                </c:pt>
                <c:pt idx="3">
                  <c:v>44474</c:v>
                </c:pt>
                <c:pt idx="4">
                  <c:v>47957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9-4236-A9E8-30895B2C14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9-4236-A9E8-30895B2C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8.26'!$U$4:$Y$4</c:f>
              <c:numCache>
                <c:formatCode>#,##0</c:formatCode>
                <c:ptCount val="5"/>
                <c:pt idx="1">
                  <c:v>125866</c:v>
                </c:pt>
                <c:pt idx="2">
                  <c:v>125858</c:v>
                </c:pt>
                <c:pt idx="3">
                  <c:v>126741</c:v>
                </c:pt>
                <c:pt idx="4">
                  <c:v>142077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1-463E-9D75-864255EB0790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8.26'!$U$7:$Y$7</c:f>
              <c:numCache>
                <c:formatCode>#,##0</c:formatCode>
                <c:ptCount val="5"/>
                <c:pt idx="1">
                  <c:v>86519</c:v>
                </c:pt>
                <c:pt idx="2">
                  <c:v>87722</c:v>
                </c:pt>
                <c:pt idx="3">
                  <c:v>85655</c:v>
                </c:pt>
                <c:pt idx="4">
                  <c:v>88203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1-463E-9D75-864255EB0790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8.26'!$U$11:$Y$11</c:f>
              <c:numCache>
                <c:formatCode>#,##0</c:formatCode>
                <c:ptCount val="5"/>
                <c:pt idx="1">
                  <c:v>111281</c:v>
                </c:pt>
                <c:pt idx="2">
                  <c:v>111286</c:v>
                </c:pt>
                <c:pt idx="3">
                  <c:v>112205</c:v>
                </c:pt>
                <c:pt idx="4">
                  <c:v>127528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1-463E-9D75-864255EB0790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8.26'!$U$12:$Y$12</c:f>
              <c:numCache>
                <c:formatCode>#,##0</c:formatCode>
                <c:ptCount val="5"/>
                <c:pt idx="1">
                  <c:v>14584</c:v>
                </c:pt>
                <c:pt idx="2">
                  <c:v>14576</c:v>
                </c:pt>
                <c:pt idx="3">
                  <c:v>14536</c:v>
                </c:pt>
                <c:pt idx="4">
                  <c:v>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1-463E-9D75-864255EB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1.2367211035357539E-2</c:v>
                </c:pt>
                <c:pt idx="1">
                  <c:v>6.2042864725873946E-4</c:v>
                </c:pt>
                <c:pt idx="2">
                  <c:v>0.1146138521035978</c:v>
                </c:pt>
                <c:pt idx="3">
                  <c:v>7.3899945540152074E-3</c:v>
                </c:pt>
                <c:pt idx="4">
                  <c:v>5.5052701966758814E-2</c:v>
                </c:pt>
                <c:pt idx="5">
                  <c:v>5.0819999862126965E-2</c:v>
                </c:pt>
                <c:pt idx="6">
                  <c:v>9.39811527564266E-2</c:v>
                </c:pt>
                <c:pt idx="7">
                  <c:v>7.5657826707385176E-2</c:v>
                </c:pt>
                <c:pt idx="8">
                  <c:v>4.9523993354519825E-2</c:v>
                </c:pt>
                <c:pt idx="9">
                  <c:v>9.8717091430501648E-3</c:v>
                </c:pt>
                <c:pt idx="10">
                  <c:v>3.4619918517037662E-2</c:v>
                </c:pt>
                <c:pt idx="11">
                  <c:v>1.1036736269569353E-2</c:v>
                </c:pt>
                <c:pt idx="12">
                  <c:v>5.6155686228552125E-2</c:v>
                </c:pt>
                <c:pt idx="13">
                  <c:v>0.16729513790750097</c:v>
                </c:pt>
                <c:pt idx="14">
                  <c:v>2.6630176270672337E-2</c:v>
                </c:pt>
                <c:pt idx="15">
                  <c:v>4.0424373194724979E-2</c:v>
                </c:pt>
                <c:pt idx="16">
                  <c:v>0.12518871371354121</c:v>
                </c:pt>
                <c:pt idx="17">
                  <c:v>1.1071204527750395E-2</c:v>
                </c:pt>
                <c:pt idx="18">
                  <c:v>3.9121473035481628E-2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D-4A0E-83C7-B280E48C1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D-4A0E-83C7-B280E48C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8.26'!$Y$44:$Y$60</c:f>
              <c:numCache>
                <c:formatCode>#,##0</c:formatCode>
                <c:ptCount val="17"/>
                <c:pt idx="0">
                  <c:v>16</c:v>
                </c:pt>
                <c:pt idx="1">
                  <c:v>1016</c:v>
                </c:pt>
                <c:pt idx="2">
                  <c:v>3978</c:v>
                </c:pt>
                <c:pt idx="3">
                  <c:v>8378</c:v>
                </c:pt>
                <c:pt idx="4">
                  <c:v>13302</c:v>
                </c:pt>
                <c:pt idx="5">
                  <c:v>11495</c:v>
                </c:pt>
                <c:pt idx="6">
                  <c:v>9610</c:v>
                </c:pt>
                <c:pt idx="7">
                  <c:v>7696</c:v>
                </c:pt>
                <c:pt idx="8">
                  <c:v>6130</c:v>
                </c:pt>
                <c:pt idx="9">
                  <c:v>5205</c:v>
                </c:pt>
                <c:pt idx="10">
                  <c:v>4434</c:v>
                </c:pt>
                <c:pt idx="11">
                  <c:v>3329</c:v>
                </c:pt>
                <c:pt idx="12">
                  <c:v>1623</c:v>
                </c:pt>
                <c:pt idx="13">
                  <c:v>590</c:v>
                </c:pt>
                <c:pt idx="14">
                  <c:v>207</c:v>
                </c:pt>
                <c:pt idx="15">
                  <c:v>69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B-48E8-B821-02878E0C757E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8.26'!$Y$63:$Y$79</c:f>
              <c:numCache>
                <c:formatCode>#,##0</c:formatCode>
                <c:ptCount val="17"/>
                <c:pt idx="0">
                  <c:v>19</c:v>
                </c:pt>
                <c:pt idx="1">
                  <c:v>1125</c:v>
                </c:pt>
                <c:pt idx="2">
                  <c:v>4019</c:v>
                </c:pt>
                <c:pt idx="3">
                  <c:v>8268</c:v>
                </c:pt>
                <c:pt idx="4">
                  <c:v>11090</c:v>
                </c:pt>
                <c:pt idx="5">
                  <c:v>9336</c:v>
                </c:pt>
                <c:pt idx="6">
                  <c:v>7748</c:v>
                </c:pt>
                <c:pt idx="7">
                  <c:v>6140</c:v>
                </c:pt>
                <c:pt idx="8">
                  <c:v>5116</c:v>
                </c:pt>
                <c:pt idx="9">
                  <c:v>4387</c:v>
                </c:pt>
                <c:pt idx="10">
                  <c:v>3550</c:v>
                </c:pt>
                <c:pt idx="11">
                  <c:v>2363</c:v>
                </c:pt>
                <c:pt idx="12">
                  <c:v>1100</c:v>
                </c:pt>
                <c:pt idx="13">
                  <c:v>380</c:v>
                </c:pt>
                <c:pt idx="14">
                  <c:v>119</c:v>
                </c:pt>
                <c:pt idx="15">
                  <c:v>81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B-48E8-B821-02878E0C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8.26'!$Y$83:$Y$90</c:f>
              <c:numCache>
                <c:formatCode>#,##0</c:formatCode>
                <c:ptCount val="8"/>
                <c:pt idx="0">
                  <c:v>4188</c:v>
                </c:pt>
                <c:pt idx="1">
                  <c:v>5688</c:v>
                </c:pt>
                <c:pt idx="2">
                  <c:v>7131</c:v>
                </c:pt>
                <c:pt idx="3">
                  <c:v>2239</c:v>
                </c:pt>
                <c:pt idx="4">
                  <c:v>2349</c:v>
                </c:pt>
                <c:pt idx="5">
                  <c:v>2404</c:v>
                </c:pt>
                <c:pt idx="6">
                  <c:v>5714</c:v>
                </c:pt>
                <c:pt idx="7">
                  <c:v>9556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7-4144-9482-9723F1D949B6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8.26'!$Y$93:$Y$100</c:f>
              <c:numCache>
                <c:formatCode>#,##0</c:formatCode>
                <c:ptCount val="8"/>
                <c:pt idx="0">
                  <c:v>2717</c:v>
                </c:pt>
                <c:pt idx="1">
                  <c:v>6156</c:v>
                </c:pt>
                <c:pt idx="2">
                  <c:v>1640</c:v>
                </c:pt>
                <c:pt idx="3">
                  <c:v>6297</c:v>
                </c:pt>
                <c:pt idx="4">
                  <c:v>4970</c:v>
                </c:pt>
                <c:pt idx="5">
                  <c:v>3717</c:v>
                </c:pt>
                <c:pt idx="6">
                  <c:v>1165</c:v>
                </c:pt>
                <c:pt idx="7">
                  <c:v>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7-4144-9482-9723F1D9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8.26'!$U$8:$Y$8</c:f>
              <c:numCache>
                <c:formatCode>#,##0</c:formatCode>
                <c:ptCount val="5"/>
                <c:pt idx="1">
                  <c:v>38504</c:v>
                </c:pt>
                <c:pt idx="2">
                  <c:v>38137.51</c:v>
                </c:pt>
                <c:pt idx="3">
                  <c:v>40636.67</c:v>
                </c:pt>
                <c:pt idx="4">
                  <c:v>40558.58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8-45FC-88E5-593ACE3D9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8-45FC-88E5-593ACE3D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8.26'!$V$4:$Z$4</c:f>
              <c:numCache>
                <c:formatCode>#,##0</c:formatCode>
                <c:ptCount val="5"/>
                <c:pt idx="0">
                  <c:v>125866</c:v>
                </c:pt>
                <c:pt idx="1">
                  <c:v>125858</c:v>
                </c:pt>
                <c:pt idx="2">
                  <c:v>126741</c:v>
                </c:pt>
                <c:pt idx="3">
                  <c:v>142077</c:v>
                </c:pt>
                <c:pt idx="4">
                  <c:v>145057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9-479E-8452-F83D2860EA79}"/>
            </c:ext>
          </c:extLst>
        </c:ser>
        <c:ser>
          <c:idx val="1"/>
          <c:order val="1"/>
          <c:tx>
            <c:strRef>
              <c:f>'Table 8.26'!$S$7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8.26'!$V$7:$Z$7</c:f>
              <c:numCache>
                <c:formatCode>#,##0</c:formatCode>
                <c:ptCount val="5"/>
                <c:pt idx="0">
                  <c:v>86519</c:v>
                </c:pt>
                <c:pt idx="1">
                  <c:v>87722</c:v>
                </c:pt>
                <c:pt idx="2">
                  <c:v>85655</c:v>
                </c:pt>
                <c:pt idx="3">
                  <c:v>88203</c:v>
                </c:pt>
                <c:pt idx="4">
                  <c:v>91263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9-479E-8452-F83D2860EA79}"/>
            </c:ext>
          </c:extLst>
        </c:ser>
        <c:ser>
          <c:idx val="2"/>
          <c:order val="2"/>
          <c:tx>
            <c:strRef>
              <c:f>'Table 8.26'!$S$11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8.26'!$V$11:$Z$11</c:f>
              <c:numCache>
                <c:formatCode>#,##0</c:formatCode>
                <c:ptCount val="5"/>
                <c:pt idx="0">
                  <c:v>111281</c:v>
                </c:pt>
                <c:pt idx="1">
                  <c:v>111286</c:v>
                </c:pt>
                <c:pt idx="2">
                  <c:v>112205</c:v>
                </c:pt>
                <c:pt idx="3">
                  <c:v>127528</c:v>
                </c:pt>
                <c:pt idx="4">
                  <c:v>130208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9-479E-8452-F83D2860EA79}"/>
            </c:ext>
          </c:extLst>
        </c:ser>
        <c:ser>
          <c:idx val="3"/>
          <c:order val="3"/>
          <c:tx>
            <c:strRef>
              <c:f>'Table 8.26'!$S$12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8.26'!$V$12:$Z$12</c:f>
              <c:numCache>
                <c:formatCode>#,##0</c:formatCode>
                <c:ptCount val="5"/>
                <c:pt idx="0">
                  <c:v>14584</c:v>
                </c:pt>
                <c:pt idx="1">
                  <c:v>14576</c:v>
                </c:pt>
                <c:pt idx="2">
                  <c:v>14536</c:v>
                </c:pt>
                <c:pt idx="3">
                  <c:v>14547</c:v>
                </c:pt>
                <c:pt idx="4">
                  <c:v>14851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9-479E-8452-F83D2860E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8.26'!$AB$15:$AB$33</c:f>
              <c:numCache>
                <c:formatCode>0.0%</c:formatCode>
                <c:ptCount val="19"/>
                <c:pt idx="0">
                  <c:v>1.2367211035357539E-2</c:v>
                </c:pt>
                <c:pt idx="1">
                  <c:v>6.2042864725873946E-4</c:v>
                </c:pt>
                <c:pt idx="2">
                  <c:v>0.1146138521035978</c:v>
                </c:pt>
                <c:pt idx="3">
                  <c:v>7.3899945540152074E-3</c:v>
                </c:pt>
                <c:pt idx="4">
                  <c:v>5.5052701966758814E-2</c:v>
                </c:pt>
                <c:pt idx="5">
                  <c:v>5.0819999862126965E-2</c:v>
                </c:pt>
                <c:pt idx="6">
                  <c:v>9.39811527564266E-2</c:v>
                </c:pt>
                <c:pt idx="7">
                  <c:v>7.5657826707385176E-2</c:v>
                </c:pt>
                <c:pt idx="8">
                  <c:v>4.9523993354519825E-2</c:v>
                </c:pt>
                <c:pt idx="9">
                  <c:v>9.8717091430501648E-3</c:v>
                </c:pt>
                <c:pt idx="10">
                  <c:v>3.4619918517037662E-2</c:v>
                </c:pt>
                <c:pt idx="11">
                  <c:v>1.1036736269569353E-2</c:v>
                </c:pt>
                <c:pt idx="12">
                  <c:v>5.6155686228552125E-2</c:v>
                </c:pt>
                <c:pt idx="13">
                  <c:v>0.16729513790750097</c:v>
                </c:pt>
                <c:pt idx="14">
                  <c:v>2.6630176270672337E-2</c:v>
                </c:pt>
                <c:pt idx="15">
                  <c:v>4.0424373194724979E-2</c:v>
                </c:pt>
                <c:pt idx="16">
                  <c:v>0.12518871371354121</c:v>
                </c:pt>
                <c:pt idx="17">
                  <c:v>1.1071204527750395E-2</c:v>
                </c:pt>
                <c:pt idx="18">
                  <c:v>3.9121473035481628E-2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D-4752-8A61-75C7B0EF7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D-4752-8A61-75C7B0EF7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8.26'!$Z$44:$Z$60</c:f>
              <c:numCache>
                <c:formatCode>#,##0</c:formatCode>
                <c:ptCount val="17"/>
                <c:pt idx="0">
                  <c:v>6</c:v>
                </c:pt>
                <c:pt idx="1">
                  <c:v>1047</c:v>
                </c:pt>
                <c:pt idx="2">
                  <c:v>4343</c:v>
                </c:pt>
                <c:pt idx="3">
                  <c:v>8606</c:v>
                </c:pt>
                <c:pt idx="4">
                  <c:v>13182</c:v>
                </c:pt>
                <c:pt idx="5">
                  <c:v>11687</c:v>
                </c:pt>
                <c:pt idx="6">
                  <c:v>9325</c:v>
                </c:pt>
                <c:pt idx="7">
                  <c:v>7874</c:v>
                </c:pt>
                <c:pt idx="8">
                  <c:v>5971</c:v>
                </c:pt>
                <c:pt idx="9">
                  <c:v>5383</c:v>
                </c:pt>
                <c:pt idx="10">
                  <c:v>4427</c:v>
                </c:pt>
                <c:pt idx="11">
                  <c:v>3408</c:v>
                </c:pt>
                <c:pt idx="12">
                  <c:v>1798</c:v>
                </c:pt>
                <c:pt idx="13">
                  <c:v>612</c:v>
                </c:pt>
                <c:pt idx="14">
                  <c:v>227</c:v>
                </c:pt>
                <c:pt idx="15">
                  <c:v>69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5D-4345-AF59-29B7937C4D4A}"/>
            </c:ext>
          </c:extLst>
        </c:ser>
        <c:ser>
          <c:idx val="1"/>
          <c:order val="1"/>
          <c:tx>
            <c:strRef>
              <c:f>'Table 8.26'!$S$62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8.26'!$Z$63:$Z$79</c:f>
              <c:numCache>
                <c:formatCode>#,##0</c:formatCode>
                <c:ptCount val="17"/>
                <c:pt idx="0">
                  <c:v>8</c:v>
                </c:pt>
                <c:pt idx="1">
                  <c:v>1148</c:v>
                </c:pt>
                <c:pt idx="2">
                  <c:v>4232</c:v>
                </c:pt>
                <c:pt idx="3">
                  <c:v>8249</c:v>
                </c:pt>
                <c:pt idx="4">
                  <c:v>11442</c:v>
                </c:pt>
                <c:pt idx="5">
                  <c:v>9717</c:v>
                </c:pt>
                <c:pt idx="6">
                  <c:v>7842</c:v>
                </c:pt>
                <c:pt idx="7">
                  <c:v>6585</c:v>
                </c:pt>
                <c:pt idx="8">
                  <c:v>5243</c:v>
                </c:pt>
                <c:pt idx="9">
                  <c:v>4665</c:v>
                </c:pt>
                <c:pt idx="10">
                  <c:v>3534</c:v>
                </c:pt>
                <c:pt idx="11">
                  <c:v>2429</c:v>
                </c:pt>
                <c:pt idx="12">
                  <c:v>1224</c:v>
                </c:pt>
                <c:pt idx="13">
                  <c:v>381</c:v>
                </c:pt>
                <c:pt idx="14">
                  <c:v>159</c:v>
                </c:pt>
                <c:pt idx="15">
                  <c:v>76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5D-4345-AF59-29B7937C4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8.26'!$Z$83:$Z$90</c:f>
              <c:numCache>
                <c:formatCode>#,##0</c:formatCode>
                <c:ptCount val="8"/>
                <c:pt idx="0">
                  <c:v>4249</c:v>
                </c:pt>
                <c:pt idx="1">
                  <c:v>5967</c:v>
                </c:pt>
                <c:pt idx="2">
                  <c:v>7357</c:v>
                </c:pt>
                <c:pt idx="3">
                  <c:v>2364</c:v>
                </c:pt>
                <c:pt idx="4">
                  <c:v>2443</c:v>
                </c:pt>
                <c:pt idx="5">
                  <c:v>2464</c:v>
                </c:pt>
                <c:pt idx="6">
                  <c:v>6102</c:v>
                </c:pt>
                <c:pt idx="7">
                  <c:v>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8-46EB-8BD4-F2531CED4195}"/>
            </c:ext>
          </c:extLst>
        </c:ser>
        <c:ser>
          <c:idx val="1"/>
          <c:order val="1"/>
          <c:tx>
            <c:strRef>
              <c:f>'Table 8.26'!$S$92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8.26'!$Z$93:$Z$100</c:f>
              <c:numCache>
                <c:formatCode>#,##0</c:formatCode>
                <c:ptCount val="8"/>
                <c:pt idx="0">
                  <c:v>2866</c:v>
                </c:pt>
                <c:pt idx="1">
                  <c:v>6557</c:v>
                </c:pt>
                <c:pt idx="2">
                  <c:v>1813</c:v>
                </c:pt>
                <c:pt idx="3">
                  <c:v>6757</c:v>
                </c:pt>
                <c:pt idx="4">
                  <c:v>5066</c:v>
                </c:pt>
                <c:pt idx="5">
                  <c:v>3783</c:v>
                </c:pt>
                <c:pt idx="6">
                  <c:v>1475</c:v>
                </c:pt>
                <c:pt idx="7">
                  <c:v>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8-46EB-8BD4-F2531CED4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8.3'!$V$4:$Z$4</c:f>
              <c:numCache>
                <c:formatCode>#,##0</c:formatCode>
                <c:ptCount val="5"/>
                <c:pt idx="0">
                  <c:v>81569</c:v>
                </c:pt>
                <c:pt idx="1">
                  <c:v>83278</c:v>
                </c:pt>
                <c:pt idx="2">
                  <c:v>86465</c:v>
                </c:pt>
                <c:pt idx="3">
                  <c:v>97600</c:v>
                </c:pt>
                <c:pt idx="4">
                  <c:v>100726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8-4144-BA64-725588968A3D}"/>
            </c:ext>
          </c:extLst>
        </c:ser>
        <c:ser>
          <c:idx val="1"/>
          <c:order val="1"/>
          <c:tx>
            <c:strRef>
              <c:f>'Table 8.3'!$S$7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8.3'!$V$7:$Z$7</c:f>
              <c:numCache>
                <c:formatCode>#,##0</c:formatCode>
                <c:ptCount val="5"/>
                <c:pt idx="0">
                  <c:v>57450</c:v>
                </c:pt>
                <c:pt idx="1">
                  <c:v>59217</c:v>
                </c:pt>
                <c:pt idx="2">
                  <c:v>60428</c:v>
                </c:pt>
                <c:pt idx="3">
                  <c:v>63464</c:v>
                </c:pt>
                <c:pt idx="4">
                  <c:v>65703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8-4144-BA64-725588968A3D}"/>
            </c:ext>
          </c:extLst>
        </c:ser>
        <c:ser>
          <c:idx val="2"/>
          <c:order val="2"/>
          <c:tx>
            <c:strRef>
              <c:f>'Table 8.3'!$S$11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8.3'!$V$11:$Z$11</c:f>
              <c:numCache>
                <c:formatCode>#,##0</c:formatCode>
                <c:ptCount val="5"/>
                <c:pt idx="0">
                  <c:v>74147</c:v>
                </c:pt>
                <c:pt idx="1">
                  <c:v>75699</c:v>
                </c:pt>
                <c:pt idx="2">
                  <c:v>78426</c:v>
                </c:pt>
                <c:pt idx="3">
                  <c:v>89253</c:v>
                </c:pt>
                <c:pt idx="4">
                  <c:v>91951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8-4144-BA64-725588968A3D}"/>
            </c:ext>
          </c:extLst>
        </c:ser>
        <c:ser>
          <c:idx val="3"/>
          <c:order val="3"/>
          <c:tx>
            <c:strRef>
              <c:f>'Table 8.3'!$S$12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8.3'!$V$12:$Z$12</c:f>
              <c:numCache>
                <c:formatCode>#,##0</c:formatCode>
                <c:ptCount val="5"/>
                <c:pt idx="0">
                  <c:v>7424</c:v>
                </c:pt>
                <c:pt idx="1">
                  <c:v>7580</c:v>
                </c:pt>
                <c:pt idx="2">
                  <c:v>8039</c:v>
                </c:pt>
                <c:pt idx="3">
                  <c:v>8353</c:v>
                </c:pt>
                <c:pt idx="4">
                  <c:v>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8-4144-BA64-725588968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8.26'!$S$1</c:f>
              <c:strCache>
                <c:ptCount val="1"/>
                <c:pt idx="0">
                  <c:v>Greater Dandenong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8.26'!$V$8:$Z$8</c:f>
              <c:numCache>
                <c:formatCode>#,##0</c:formatCode>
                <c:ptCount val="5"/>
                <c:pt idx="0">
                  <c:v>38504</c:v>
                </c:pt>
                <c:pt idx="1">
                  <c:v>38137.51</c:v>
                </c:pt>
                <c:pt idx="2">
                  <c:v>40636.67</c:v>
                </c:pt>
                <c:pt idx="3">
                  <c:v>40558.58</c:v>
                </c:pt>
                <c:pt idx="4">
                  <c:v>44115.42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2-4BD2-9358-39801D285A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2-4BD2-9358-39801D28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8.27'!$U$4:$Y$4</c:f>
              <c:numCache>
                <c:formatCode>#,##0</c:formatCode>
                <c:ptCount val="5"/>
                <c:pt idx="1">
                  <c:v>197792</c:v>
                </c:pt>
                <c:pt idx="2">
                  <c:v>203459</c:v>
                </c:pt>
                <c:pt idx="3">
                  <c:v>212891</c:v>
                </c:pt>
                <c:pt idx="4">
                  <c:v>236532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3-4EEB-BDC1-3A1AE8F1C871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8.27'!$U$7:$Y$7</c:f>
              <c:numCache>
                <c:formatCode>#,##0</c:formatCode>
                <c:ptCount val="5"/>
                <c:pt idx="1">
                  <c:v>137920</c:v>
                </c:pt>
                <c:pt idx="2">
                  <c:v>142982</c:v>
                </c:pt>
                <c:pt idx="3">
                  <c:v>146140</c:v>
                </c:pt>
                <c:pt idx="4">
                  <c:v>153548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3-4EEB-BDC1-3A1AE8F1C871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8.27'!$U$11:$Y$11</c:f>
              <c:numCache>
                <c:formatCode>#,##0</c:formatCode>
                <c:ptCount val="5"/>
                <c:pt idx="1">
                  <c:v>179371</c:v>
                </c:pt>
                <c:pt idx="2">
                  <c:v>183965</c:v>
                </c:pt>
                <c:pt idx="3">
                  <c:v>192074</c:v>
                </c:pt>
                <c:pt idx="4">
                  <c:v>215190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3-4EEB-BDC1-3A1AE8F1C871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8.27'!$U$12:$Y$12</c:f>
              <c:numCache>
                <c:formatCode>#,##0</c:formatCode>
                <c:ptCount val="5"/>
                <c:pt idx="1">
                  <c:v>18421</c:v>
                </c:pt>
                <c:pt idx="2">
                  <c:v>19493</c:v>
                </c:pt>
                <c:pt idx="3">
                  <c:v>20817</c:v>
                </c:pt>
                <c:pt idx="4">
                  <c:v>21347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63-4EEB-BDC1-3A1AE8F1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9.4910351160173399E-3</c:v>
                </c:pt>
                <c:pt idx="1">
                  <c:v>1.982716239989924E-3</c:v>
                </c:pt>
                <c:pt idx="2">
                  <c:v>4.9303814697290421E-2</c:v>
                </c:pt>
                <c:pt idx="3">
                  <c:v>7.7724101784850909E-3</c:v>
                </c:pt>
                <c:pt idx="4">
                  <c:v>8.2051136202042033E-2</c:v>
                </c:pt>
                <c:pt idx="5">
                  <c:v>3.0134849081978003E-2</c:v>
                </c:pt>
                <c:pt idx="6">
                  <c:v>0.10525054138717004</c:v>
                </c:pt>
                <c:pt idx="7">
                  <c:v>8.8218683850207411E-2</c:v>
                </c:pt>
                <c:pt idx="8">
                  <c:v>3.7285628963908878E-2</c:v>
                </c:pt>
                <c:pt idx="9">
                  <c:v>9.9379588586380203E-3</c:v>
                </c:pt>
                <c:pt idx="10">
                  <c:v>4.3473491327647919E-2</c:v>
                </c:pt>
                <c:pt idx="11">
                  <c:v>1.3984650200912538E-2</c:v>
                </c:pt>
                <c:pt idx="12">
                  <c:v>6.3325031386235561E-2</c:v>
                </c:pt>
                <c:pt idx="13">
                  <c:v>8.3871334717442625E-2</c:v>
                </c:pt>
                <c:pt idx="14">
                  <c:v>5.4752221414147983E-2</c:v>
                </c:pt>
                <c:pt idx="15">
                  <c:v>8.3050620208266465E-2</c:v>
                </c:pt>
                <c:pt idx="16">
                  <c:v>0.16269649408638628</c:v>
                </c:pt>
                <c:pt idx="17">
                  <c:v>2.5511219817411335E-2</c:v>
                </c:pt>
                <c:pt idx="18">
                  <c:v>3.3234874678519627E-2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9-4164-9CEA-CDDEA5B1B9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A9-4164-9CEA-CDDEA5B1B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8.27'!$Y$44:$Y$60</c:f>
              <c:numCache>
                <c:formatCode>#,##0</c:formatCode>
                <c:ptCount val="17"/>
                <c:pt idx="0">
                  <c:v>51</c:v>
                </c:pt>
                <c:pt idx="1">
                  <c:v>3267</c:v>
                </c:pt>
                <c:pt idx="2">
                  <c:v>7225</c:v>
                </c:pt>
                <c:pt idx="3">
                  <c:v>11495</c:v>
                </c:pt>
                <c:pt idx="4">
                  <c:v>16850</c:v>
                </c:pt>
                <c:pt idx="5">
                  <c:v>14462</c:v>
                </c:pt>
                <c:pt idx="6">
                  <c:v>12543</c:v>
                </c:pt>
                <c:pt idx="7">
                  <c:v>10308</c:v>
                </c:pt>
                <c:pt idx="8">
                  <c:v>9608</c:v>
                </c:pt>
                <c:pt idx="9">
                  <c:v>9129</c:v>
                </c:pt>
                <c:pt idx="10">
                  <c:v>7883</c:v>
                </c:pt>
                <c:pt idx="11">
                  <c:v>6636</c:v>
                </c:pt>
                <c:pt idx="12">
                  <c:v>3840</c:v>
                </c:pt>
                <c:pt idx="13">
                  <c:v>1508</c:v>
                </c:pt>
                <c:pt idx="14">
                  <c:v>603</c:v>
                </c:pt>
                <c:pt idx="15">
                  <c:v>239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226-A142-744623EBECDB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8.27'!$Y$63:$Y$79</c:f>
              <c:numCache>
                <c:formatCode>#,##0</c:formatCode>
                <c:ptCount val="17"/>
                <c:pt idx="0">
                  <c:v>47</c:v>
                </c:pt>
                <c:pt idx="1">
                  <c:v>3807</c:v>
                </c:pt>
                <c:pt idx="2">
                  <c:v>8217</c:v>
                </c:pt>
                <c:pt idx="3">
                  <c:v>12501</c:v>
                </c:pt>
                <c:pt idx="4">
                  <c:v>15843</c:v>
                </c:pt>
                <c:pt idx="5">
                  <c:v>14280</c:v>
                </c:pt>
                <c:pt idx="6">
                  <c:v>12811</c:v>
                </c:pt>
                <c:pt idx="7">
                  <c:v>11199</c:v>
                </c:pt>
                <c:pt idx="8">
                  <c:v>10695</c:v>
                </c:pt>
                <c:pt idx="9">
                  <c:v>10053</c:v>
                </c:pt>
                <c:pt idx="10">
                  <c:v>8907</c:v>
                </c:pt>
                <c:pt idx="11">
                  <c:v>7108</c:v>
                </c:pt>
                <c:pt idx="12">
                  <c:v>3324</c:v>
                </c:pt>
                <c:pt idx="13">
                  <c:v>1060</c:v>
                </c:pt>
                <c:pt idx="14">
                  <c:v>429</c:v>
                </c:pt>
                <c:pt idx="15">
                  <c:v>197</c:v>
                </c:pt>
                <c:pt idx="16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226-A142-744623EB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8.27'!$Y$83:$Y$90</c:f>
              <c:numCache>
                <c:formatCode>#,##0</c:formatCode>
                <c:ptCount val="8"/>
                <c:pt idx="0">
                  <c:v>8864</c:v>
                </c:pt>
                <c:pt idx="1">
                  <c:v>11960</c:v>
                </c:pt>
                <c:pt idx="2">
                  <c:v>14498</c:v>
                </c:pt>
                <c:pt idx="3">
                  <c:v>5701</c:v>
                </c:pt>
                <c:pt idx="4">
                  <c:v>3664</c:v>
                </c:pt>
                <c:pt idx="5">
                  <c:v>4507</c:v>
                </c:pt>
                <c:pt idx="6">
                  <c:v>6072</c:v>
                </c:pt>
                <c:pt idx="7">
                  <c:v>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F-45CD-95CB-79B62FEF16E2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8.27'!$Y$93:$Y$100</c:f>
              <c:numCache>
                <c:formatCode>#,##0</c:formatCode>
                <c:ptCount val="8"/>
                <c:pt idx="0">
                  <c:v>6717</c:v>
                </c:pt>
                <c:pt idx="1">
                  <c:v>18518</c:v>
                </c:pt>
                <c:pt idx="2">
                  <c:v>2961</c:v>
                </c:pt>
                <c:pt idx="3">
                  <c:v>12848</c:v>
                </c:pt>
                <c:pt idx="4">
                  <c:v>11931</c:v>
                </c:pt>
                <c:pt idx="5">
                  <c:v>7709</c:v>
                </c:pt>
                <c:pt idx="6">
                  <c:v>985</c:v>
                </c:pt>
                <c:pt idx="7">
                  <c:v>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F-45CD-95CB-79B62FEF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8.27'!$U$8:$Y$8</c:f>
              <c:numCache>
                <c:formatCode>#,##0</c:formatCode>
                <c:ptCount val="5"/>
                <c:pt idx="1">
                  <c:v>41858</c:v>
                </c:pt>
                <c:pt idx="2">
                  <c:v>42059.5</c:v>
                </c:pt>
                <c:pt idx="3">
                  <c:v>44518.66</c:v>
                </c:pt>
                <c:pt idx="4">
                  <c:v>44614.74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7-4720-A86B-699172A02F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7-4720-A86B-699172A02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8.27'!$V$4:$Z$4</c:f>
              <c:numCache>
                <c:formatCode>#,##0</c:formatCode>
                <c:ptCount val="5"/>
                <c:pt idx="0">
                  <c:v>197792</c:v>
                </c:pt>
                <c:pt idx="1">
                  <c:v>203459</c:v>
                </c:pt>
                <c:pt idx="2">
                  <c:v>212891</c:v>
                </c:pt>
                <c:pt idx="3">
                  <c:v>236532</c:v>
                </c:pt>
                <c:pt idx="4">
                  <c:v>246121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5-46CD-A156-4E48B1C62902}"/>
            </c:ext>
          </c:extLst>
        </c:ser>
        <c:ser>
          <c:idx val="1"/>
          <c:order val="1"/>
          <c:tx>
            <c:strRef>
              <c:f>'Table 8.27'!$S$7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8.27'!$V$7:$Z$7</c:f>
              <c:numCache>
                <c:formatCode>#,##0</c:formatCode>
                <c:ptCount val="5"/>
                <c:pt idx="0">
                  <c:v>137920</c:v>
                </c:pt>
                <c:pt idx="1">
                  <c:v>142982</c:v>
                </c:pt>
                <c:pt idx="2">
                  <c:v>146140</c:v>
                </c:pt>
                <c:pt idx="3">
                  <c:v>153548</c:v>
                </c:pt>
                <c:pt idx="4">
                  <c:v>159073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5-46CD-A156-4E48B1C62902}"/>
            </c:ext>
          </c:extLst>
        </c:ser>
        <c:ser>
          <c:idx val="2"/>
          <c:order val="2"/>
          <c:tx>
            <c:strRef>
              <c:f>'Table 8.27'!$S$11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8.27'!$V$11:$Z$11</c:f>
              <c:numCache>
                <c:formatCode>#,##0</c:formatCode>
                <c:ptCount val="5"/>
                <c:pt idx="0">
                  <c:v>179371</c:v>
                </c:pt>
                <c:pt idx="1">
                  <c:v>183965</c:v>
                </c:pt>
                <c:pt idx="2">
                  <c:v>192074</c:v>
                </c:pt>
                <c:pt idx="3">
                  <c:v>215190</c:v>
                </c:pt>
                <c:pt idx="4">
                  <c:v>223665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5-46CD-A156-4E48B1C62902}"/>
            </c:ext>
          </c:extLst>
        </c:ser>
        <c:ser>
          <c:idx val="3"/>
          <c:order val="3"/>
          <c:tx>
            <c:strRef>
              <c:f>'Table 8.27'!$S$12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8.27'!$V$12:$Z$12</c:f>
              <c:numCache>
                <c:formatCode>#,##0</c:formatCode>
                <c:ptCount val="5"/>
                <c:pt idx="0">
                  <c:v>18421</c:v>
                </c:pt>
                <c:pt idx="1">
                  <c:v>19493</c:v>
                </c:pt>
                <c:pt idx="2">
                  <c:v>20817</c:v>
                </c:pt>
                <c:pt idx="3">
                  <c:v>21347</c:v>
                </c:pt>
                <c:pt idx="4">
                  <c:v>22460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5-46CD-A156-4E48B1C6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8.27'!$AB$15:$AB$33</c:f>
              <c:numCache>
                <c:formatCode>0.0%</c:formatCode>
                <c:ptCount val="19"/>
                <c:pt idx="0">
                  <c:v>9.4910351160173399E-3</c:v>
                </c:pt>
                <c:pt idx="1">
                  <c:v>1.982716239989924E-3</c:v>
                </c:pt>
                <c:pt idx="2">
                  <c:v>4.9303814697290421E-2</c:v>
                </c:pt>
                <c:pt idx="3">
                  <c:v>7.7724101784850909E-3</c:v>
                </c:pt>
                <c:pt idx="4">
                  <c:v>8.2051136202042033E-2</c:v>
                </c:pt>
                <c:pt idx="5">
                  <c:v>3.0134849081978003E-2</c:v>
                </c:pt>
                <c:pt idx="6">
                  <c:v>0.10525054138717004</c:v>
                </c:pt>
                <c:pt idx="7">
                  <c:v>8.8218683850207411E-2</c:v>
                </c:pt>
                <c:pt idx="8">
                  <c:v>3.7285628963908878E-2</c:v>
                </c:pt>
                <c:pt idx="9">
                  <c:v>9.9379588586380203E-3</c:v>
                </c:pt>
                <c:pt idx="10">
                  <c:v>4.3473491327647919E-2</c:v>
                </c:pt>
                <c:pt idx="11">
                  <c:v>1.3984650200912538E-2</c:v>
                </c:pt>
                <c:pt idx="12">
                  <c:v>6.3325031386235561E-2</c:v>
                </c:pt>
                <c:pt idx="13">
                  <c:v>8.3871334717442625E-2</c:v>
                </c:pt>
                <c:pt idx="14">
                  <c:v>5.4752221414147983E-2</c:v>
                </c:pt>
                <c:pt idx="15">
                  <c:v>8.3050620208266465E-2</c:v>
                </c:pt>
                <c:pt idx="16">
                  <c:v>0.16269649408638628</c:v>
                </c:pt>
                <c:pt idx="17">
                  <c:v>2.5511219817411335E-2</c:v>
                </c:pt>
                <c:pt idx="18">
                  <c:v>3.3234874678519627E-2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2-44CC-8BB5-DC725C81AD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2-44CC-8BB5-DC725C81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8.27'!$Z$44:$Z$60</c:f>
              <c:numCache>
                <c:formatCode>#,##0</c:formatCode>
                <c:ptCount val="17"/>
                <c:pt idx="0">
                  <c:v>55</c:v>
                </c:pt>
                <c:pt idx="1">
                  <c:v>3535</c:v>
                </c:pt>
                <c:pt idx="2">
                  <c:v>7511</c:v>
                </c:pt>
                <c:pt idx="3">
                  <c:v>12168</c:v>
                </c:pt>
                <c:pt idx="4">
                  <c:v>17300</c:v>
                </c:pt>
                <c:pt idx="5">
                  <c:v>15547</c:v>
                </c:pt>
                <c:pt idx="6">
                  <c:v>13550</c:v>
                </c:pt>
                <c:pt idx="7">
                  <c:v>10838</c:v>
                </c:pt>
                <c:pt idx="8">
                  <c:v>9573</c:v>
                </c:pt>
                <c:pt idx="9">
                  <c:v>9351</c:v>
                </c:pt>
                <c:pt idx="10">
                  <c:v>7970</c:v>
                </c:pt>
                <c:pt idx="11">
                  <c:v>6708</c:v>
                </c:pt>
                <c:pt idx="12">
                  <c:v>4039</c:v>
                </c:pt>
                <c:pt idx="13">
                  <c:v>1586</c:v>
                </c:pt>
                <c:pt idx="14">
                  <c:v>641</c:v>
                </c:pt>
                <c:pt idx="15">
                  <c:v>233</c:v>
                </c:pt>
                <c:pt idx="1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D-4822-AF66-DF11F6D41DB7}"/>
            </c:ext>
          </c:extLst>
        </c:ser>
        <c:ser>
          <c:idx val="1"/>
          <c:order val="1"/>
          <c:tx>
            <c:strRef>
              <c:f>'Table 8.27'!$S$62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8.27'!$Z$63:$Z$79</c:f>
              <c:numCache>
                <c:formatCode>#,##0</c:formatCode>
                <c:ptCount val="17"/>
                <c:pt idx="0">
                  <c:v>64</c:v>
                </c:pt>
                <c:pt idx="1">
                  <c:v>3837</c:v>
                </c:pt>
                <c:pt idx="2">
                  <c:v>8438</c:v>
                </c:pt>
                <c:pt idx="3">
                  <c:v>12590</c:v>
                </c:pt>
                <c:pt idx="4">
                  <c:v>16144</c:v>
                </c:pt>
                <c:pt idx="5">
                  <c:v>15335</c:v>
                </c:pt>
                <c:pt idx="6">
                  <c:v>13699</c:v>
                </c:pt>
                <c:pt idx="7">
                  <c:v>11952</c:v>
                </c:pt>
                <c:pt idx="8">
                  <c:v>10913</c:v>
                </c:pt>
                <c:pt idx="9">
                  <c:v>10553</c:v>
                </c:pt>
                <c:pt idx="10">
                  <c:v>8772</c:v>
                </c:pt>
                <c:pt idx="11">
                  <c:v>7307</c:v>
                </c:pt>
                <c:pt idx="12">
                  <c:v>3638</c:v>
                </c:pt>
                <c:pt idx="13">
                  <c:v>1127</c:v>
                </c:pt>
                <c:pt idx="14">
                  <c:v>462</c:v>
                </c:pt>
                <c:pt idx="15">
                  <c:v>195</c:v>
                </c:pt>
                <c:pt idx="1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D-4822-AF66-DF11F6D4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8.27'!$Z$83:$Z$90</c:f>
              <c:numCache>
                <c:formatCode>#,##0</c:formatCode>
                <c:ptCount val="8"/>
                <c:pt idx="0">
                  <c:v>9265</c:v>
                </c:pt>
                <c:pt idx="1">
                  <c:v>12602</c:v>
                </c:pt>
                <c:pt idx="2">
                  <c:v>14625</c:v>
                </c:pt>
                <c:pt idx="3">
                  <c:v>6010</c:v>
                </c:pt>
                <c:pt idx="4">
                  <c:v>3760</c:v>
                </c:pt>
                <c:pt idx="5">
                  <c:v>4535</c:v>
                </c:pt>
                <c:pt idx="6">
                  <c:v>6222</c:v>
                </c:pt>
                <c:pt idx="7">
                  <c:v>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B-44EA-8F67-F4298F8958DF}"/>
            </c:ext>
          </c:extLst>
        </c:ser>
        <c:ser>
          <c:idx val="1"/>
          <c:order val="1"/>
          <c:tx>
            <c:strRef>
              <c:f>'Table 8.27'!$S$92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8.27'!$Z$93:$Z$100</c:f>
              <c:numCache>
                <c:formatCode>#,##0</c:formatCode>
                <c:ptCount val="8"/>
                <c:pt idx="0">
                  <c:v>7120</c:v>
                </c:pt>
                <c:pt idx="1">
                  <c:v>19282</c:v>
                </c:pt>
                <c:pt idx="2">
                  <c:v>3100</c:v>
                </c:pt>
                <c:pt idx="3">
                  <c:v>13485</c:v>
                </c:pt>
                <c:pt idx="4">
                  <c:v>12047</c:v>
                </c:pt>
                <c:pt idx="5">
                  <c:v>7726</c:v>
                </c:pt>
                <c:pt idx="6">
                  <c:v>1048</c:v>
                </c:pt>
                <c:pt idx="7">
                  <c:v>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B-44EA-8F67-F4298F89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8.3'!$AB$15:$AB$33</c:f>
              <c:numCache>
                <c:formatCode>0.0%</c:formatCode>
                <c:ptCount val="19"/>
                <c:pt idx="0">
                  <c:v>1.574584264085381E-2</c:v>
                </c:pt>
                <c:pt idx="1">
                  <c:v>6.0064532141970708E-3</c:v>
                </c:pt>
                <c:pt idx="2">
                  <c:v>5.4604120129064286E-2</c:v>
                </c:pt>
                <c:pt idx="3">
                  <c:v>6.9099032017870439E-3</c:v>
                </c:pt>
                <c:pt idx="4">
                  <c:v>6.7997021593447504E-2</c:v>
                </c:pt>
                <c:pt idx="5">
                  <c:v>2.3638620004964011E-2</c:v>
                </c:pt>
                <c:pt idx="6">
                  <c:v>0.10489947877885332</c:v>
                </c:pt>
                <c:pt idx="7">
                  <c:v>9.2171754777860507E-2</c:v>
                </c:pt>
                <c:pt idx="8">
                  <c:v>2.889054355919583E-2</c:v>
                </c:pt>
                <c:pt idx="9">
                  <c:v>1.3025564656242244E-2</c:v>
                </c:pt>
                <c:pt idx="10">
                  <c:v>2.8969967733929014E-2</c:v>
                </c:pt>
                <c:pt idx="11">
                  <c:v>1.3065276743608837E-2</c:v>
                </c:pt>
                <c:pt idx="12">
                  <c:v>5.2300819061801937E-2</c:v>
                </c:pt>
                <c:pt idx="13">
                  <c:v>7.7309506080913373E-2</c:v>
                </c:pt>
                <c:pt idx="14">
                  <c:v>5.9736907421196327E-2</c:v>
                </c:pt>
                <c:pt idx="15">
                  <c:v>9.5686274509803923E-2</c:v>
                </c:pt>
                <c:pt idx="16">
                  <c:v>0.18151402333085132</c:v>
                </c:pt>
                <c:pt idx="17">
                  <c:v>2.7123355671382476E-2</c:v>
                </c:pt>
                <c:pt idx="18">
                  <c:v>3.3030528667163064E-2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2-4F20-A878-94CBFB49FA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52-4F20-A878-94CBFB49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8.27'!$S$1</c:f>
              <c:strCache>
                <c:ptCount val="1"/>
                <c:pt idx="0">
                  <c:v>Greater Geelong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8.27'!$V$8:$Z$8</c:f>
              <c:numCache>
                <c:formatCode>#,##0</c:formatCode>
                <c:ptCount val="5"/>
                <c:pt idx="0">
                  <c:v>41858</c:v>
                </c:pt>
                <c:pt idx="1">
                  <c:v>42059.5</c:v>
                </c:pt>
                <c:pt idx="2">
                  <c:v>44518.66</c:v>
                </c:pt>
                <c:pt idx="3">
                  <c:v>44614.74</c:v>
                </c:pt>
                <c:pt idx="4">
                  <c:v>47404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F-4DFA-A4DC-B3D1F03614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F-4DFA-A4DC-B3D1F0361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8.28'!$U$4:$Y$4</c:f>
              <c:numCache>
                <c:formatCode>#,##0</c:formatCode>
                <c:ptCount val="5"/>
                <c:pt idx="1">
                  <c:v>52726</c:v>
                </c:pt>
                <c:pt idx="2">
                  <c:v>53101</c:v>
                </c:pt>
                <c:pt idx="3">
                  <c:v>55525</c:v>
                </c:pt>
                <c:pt idx="4">
                  <c:v>58758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C-4588-89C9-4C28D21BE14B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8.28'!$U$7:$Y$7</c:f>
              <c:numCache>
                <c:formatCode>#,##0</c:formatCode>
                <c:ptCount val="5"/>
                <c:pt idx="1">
                  <c:v>36493</c:v>
                </c:pt>
                <c:pt idx="2">
                  <c:v>37348</c:v>
                </c:pt>
                <c:pt idx="3">
                  <c:v>37567</c:v>
                </c:pt>
                <c:pt idx="4">
                  <c:v>38804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C-4588-89C9-4C28D21BE14B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8.28'!$U$11:$Y$11</c:f>
              <c:numCache>
                <c:formatCode>#,##0</c:formatCode>
                <c:ptCount val="5"/>
                <c:pt idx="1">
                  <c:v>47130</c:v>
                </c:pt>
                <c:pt idx="2">
                  <c:v>47101</c:v>
                </c:pt>
                <c:pt idx="3">
                  <c:v>49395</c:v>
                </c:pt>
                <c:pt idx="4">
                  <c:v>52632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C-4588-89C9-4C28D21BE14B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8.28'!$U$12:$Y$12</c:f>
              <c:numCache>
                <c:formatCode>#,##0</c:formatCode>
                <c:ptCount val="5"/>
                <c:pt idx="1">
                  <c:v>5596</c:v>
                </c:pt>
                <c:pt idx="2">
                  <c:v>6000</c:v>
                </c:pt>
                <c:pt idx="3">
                  <c:v>6130</c:v>
                </c:pt>
                <c:pt idx="4">
                  <c:v>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C-4588-89C9-4C28D21BE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5.2003594488451044E-2</c:v>
                </c:pt>
                <c:pt idx="1">
                  <c:v>1.4311389203221726E-3</c:v>
                </c:pt>
                <c:pt idx="2">
                  <c:v>7.3969912800372767E-2</c:v>
                </c:pt>
                <c:pt idx="3">
                  <c:v>1.3196432137389337E-2</c:v>
                </c:pt>
                <c:pt idx="4">
                  <c:v>6.5765825733874725E-2</c:v>
                </c:pt>
                <c:pt idx="5">
                  <c:v>4.0155095520202355E-2</c:v>
                </c:pt>
                <c:pt idx="6">
                  <c:v>0.10004659522066166</c:v>
                </c:pt>
                <c:pt idx="7">
                  <c:v>7.2555415030286896E-2</c:v>
                </c:pt>
                <c:pt idx="8">
                  <c:v>3.7475870332157359E-2</c:v>
                </c:pt>
                <c:pt idx="9">
                  <c:v>5.9741729348332558E-3</c:v>
                </c:pt>
                <c:pt idx="10">
                  <c:v>2.6276376223124544E-2</c:v>
                </c:pt>
                <c:pt idx="11">
                  <c:v>1.1815216667776077E-2</c:v>
                </c:pt>
                <c:pt idx="12">
                  <c:v>4.3599813619117356E-2</c:v>
                </c:pt>
                <c:pt idx="13">
                  <c:v>8.8164813951940355E-2</c:v>
                </c:pt>
                <c:pt idx="14">
                  <c:v>4.536377554416561E-2</c:v>
                </c:pt>
                <c:pt idx="15">
                  <c:v>7.2122745124142976E-2</c:v>
                </c:pt>
                <c:pt idx="16">
                  <c:v>0.15849031485056247</c:v>
                </c:pt>
                <c:pt idx="17">
                  <c:v>1.5409705118817812E-2</c:v>
                </c:pt>
                <c:pt idx="18">
                  <c:v>3.9306396858150836E-2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4-4CA0-989D-794E225F5B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4-4CA0-989D-794E225F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8.28'!$Y$44:$Y$60</c:f>
              <c:numCache>
                <c:formatCode>#,##0</c:formatCode>
                <c:ptCount val="17"/>
                <c:pt idx="0">
                  <c:v>15</c:v>
                </c:pt>
                <c:pt idx="1">
                  <c:v>961</c:v>
                </c:pt>
                <c:pt idx="2">
                  <c:v>1950</c:v>
                </c:pt>
                <c:pt idx="3">
                  <c:v>2869</c:v>
                </c:pt>
                <c:pt idx="4">
                  <c:v>3690</c:v>
                </c:pt>
                <c:pt idx="5">
                  <c:v>3334</c:v>
                </c:pt>
                <c:pt idx="6">
                  <c:v>2938</c:v>
                </c:pt>
                <c:pt idx="7">
                  <c:v>2437</c:v>
                </c:pt>
                <c:pt idx="8">
                  <c:v>2406</c:v>
                </c:pt>
                <c:pt idx="9">
                  <c:v>2502</c:v>
                </c:pt>
                <c:pt idx="10">
                  <c:v>2189</c:v>
                </c:pt>
                <c:pt idx="11">
                  <c:v>1892</c:v>
                </c:pt>
                <c:pt idx="12">
                  <c:v>1173</c:v>
                </c:pt>
                <c:pt idx="13">
                  <c:v>544</c:v>
                </c:pt>
                <c:pt idx="14">
                  <c:v>231</c:v>
                </c:pt>
                <c:pt idx="15">
                  <c:v>108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2-45F0-B152-C9AADDFBC17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8.28'!$Y$63:$Y$79</c:f>
              <c:numCache>
                <c:formatCode>#,##0</c:formatCode>
                <c:ptCount val="17"/>
                <c:pt idx="0">
                  <c:v>18</c:v>
                </c:pt>
                <c:pt idx="1">
                  <c:v>984</c:v>
                </c:pt>
                <c:pt idx="2">
                  <c:v>2147</c:v>
                </c:pt>
                <c:pt idx="3">
                  <c:v>2870</c:v>
                </c:pt>
                <c:pt idx="4">
                  <c:v>3631</c:v>
                </c:pt>
                <c:pt idx="5">
                  <c:v>3238</c:v>
                </c:pt>
                <c:pt idx="6">
                  <c:v>2809</c:v>
                </c:pt>
                <c:pt idx="7">
                  <c:v>2639</c:v>
                </c:pt>
                <c:pt idx="8">
                  <c:v>2582</c:v>
                </c:pt>
                <c:pt idx="9">
                  <c:v>2608</c:v>
                </c:pt>
                <c:pt idx="10">
                  <c:v>2369</c:v>
                </c:pt>
                <c:pt idx="11">
                  <c:v>1863</c:v>
                </c:pt>
                <c:pt idx="12">
                  <c:v>975</c:v>
                </c:pt>
                <c:pt idx="13">
                  <c:v>368</c:v>
                </c:pt>
                <c:pt idx="14">
                  <c:v>159</c:v>
                </c:pt>
                <c:pt idx="15">
                  <c:v>87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2-45F0-B152-C9AADDFBC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8.28'!$Y$83:$Y$90</c:f>
              <c:numCache>
                <c:formatCode>#,##0</c:formatCode>
                <c:ptCount val="8"/>
                <c:pt idx="0">
                  <c:v>2464</c:v>
                </c:pt>
                <c:pt idx="1">
                  <c:v>1990</c:v>
                </c:pt>
                <c:pt idx="2">
                  <c:v>3522</c:v>
                </c:pt>
                <c:pt idx="3">
                  <c:v>1018</c:v>
                </c:pt>
                <c:pt idx="4">
                  <c:v>742</c:v>
                </c:pt>
                <c:pt idx="5">
                  <c:v>1076</c:v>
                </c:pt>
                <c:pt idx="6">
                  <c:v>1955</c:v>
                </c:pt>
                <c:pt idx="7">
                  <c:v>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C-4C54-BAC7-E56D860BFADE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8.28'!$Y$93:$Y$100</c:f>
              <c:numCache>
                <c:formatCode>#,##0</c:formatCode>
                <c:ptCount val="8"/>
                <c:pt idx="0">
                  <c:v>1668</c:v>
                </c:pt>
                <c:pt idx="1">
                  <c:v>3807</c:v>
                </c:pt>
                <c:pt idx="2">
                  <c:v>606</c:v>
                </c:pt>
                <c:pt idx="3">
                  <c:v>2870</c:v>
                </c:pt>
                <c:pt idx="4">
                  <c:v>2865</c:v>
                </c:pt>
                <c:pt idx="5">
                  <c:v>1882</c:v>
                </c:pt>
                <c:pt idx="6">
                  <c:v>160</c:v>
                </c:pt>
                <c:pt idx="7">
                  <c:v>2107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DC-4C54-BAC7-E56D860BF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8.28'!$U$8:$Y$8</c:f>
              <c:numCache>
                <c:formatCode>#,##0</c:formatCode>
                <c:ptCount val="5"/>
                <c:pt idx="1">
                  <c:v>38173</c:v>
                </c:pt>
                <c:pt idx="2">
                  <c:v>38427.72</c:v>
                </c:pt>
                <c:pt idx="3">
                  <c:v>42531</c:v>
                </c:pt>
                <c:pt idx="4">
                  <c:v>42443.15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A-4DB3-B2ED-CBAC4AA5C0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A-4DB3-B2ED-CBAC4AA5C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8.28'!$V$4:$Z$4</c:f>
              <c:numCache>
                <c:formatCode>#,##0</c:formatCode>
                <c:ptCount val="5"/>
                <c:pt idx="0">
                  <c:v>52726</c:v>
                </c:pt>
                <c:pt idx="1">
                  <c:v>53101</c:v>
                </c:pt>
                <c:pt idx="2">
                  <c:v>55525</c:v>
                </c:pt>
                <c:pt idx="3">
                  <c:v>58758</c:v>
                </c:pt>
                <c:pt idx="4">
                  <c:v>60088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B-47CD-B147-F1C134D23172}"/>
            </c:ext>
          </c:extLst>
        </c:ser>
        <c:ser>
          <c:idx val="1"/>
          <c:order val="1"/>
          <c:tx>
            <c:strRef>
              <c:f>'Table 8.28'!$S$7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8.28'!$V$7:$Z$7</c:f>
              <c:numCache>
                <c:formatCode>#,##0</c:formatCode>
                <c:ptCount val="5"/>
                <c:pt idx="0">
                  <c:v>36493</c:v>
                </c:pt>
                <c:pt idx="1">
                  <c:v>37348</c:v>
                </c:pt>
                <c:pt idx="2">
                  <c:v>37567</c:v>
                </c:pt>
                <c:pt idx="3">
                  <c:v>38804</c:v>
                </c:pt>
                <c:pt idx="4">
                  <c:v>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B-47CD-B147-F1C134D23172}"/>
            </c:ext>
          </c:extLst>
        </c:ser>
        <c:ser>
          <c:idx val="2"/>
          <c:order val="2"/>
          <c:tx>
            <c:strRef>
              <c:f>'Table 8.28'!$S$11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8.28'!$V$11:$Z$11</c:f>
              <c:numCache>
                <c:formatCode>#,##0</c:formatCode>
                <c:ptCount val="5"/>
                <c:pt idx="0">
                  <c:v>47130</c:v>
                </c:pt>
                <c:pt idx="1">
                  <c:v>47101</c:v>
                </c:pt>
                <c:pt idx="2">
                  <c:v>49395</c:v>
                </c:pt>
                <c:pt idx="3">
                  <c:v>52632</c:v>
                </c:pt>
                <c:pt idx="4">
                  <c:v>53954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B-47CD-B147-F1C134D23172}"/>
            </c:ext>
          </c:extLst>
        </c:ser>
        <c:ser>
          <c:idx val="3"/>
          <c:order val="3"/>
          <c:tx>
            <c:strRef>
              <c:f>'Table 8.28'!$S$12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8.28'!$V$12:$Z$12</c:f>
              <c:numCache>
                <c:formatCode>#,##0</c:formatCode>
                <c:ptCount val="5"/>
                <c:pt idx="0">
                  <c:v>5596</c:v>
                </c:pt>
                <c:pt idx="1">
                  <c:v>6000</c:v>
                </c:pt>
                <c:pt idx="2">
                  <c:v>6130</c:v>
                </c:pt>
                <c:pt idx="3">
                  <c:v>6133</c:v>
                </c:pt>
                <c:pt idx="4">
                  <c:v>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B-47CD-B147-F1C134D2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8.28'!$AB$15:$AB$33</c:f>
              <c:numCache>
                <c:formatCode>0.0%</c:formatCode>
                <c:ptCount val="19"/>
                <c:pt idx="0">
                  <c:v>5.2003594488451044E-2</c:v>
                </c:pt>
                <c:pt idx="1">
                  <c:v>1.4311389203221726E-3</c:v>
                </c:pt>
                <c:pt idx="2">
                  <c:v>7.3969912800372767E-2</c:v>
                </c:pt>
                <c:pt idx="3">
                  <c:v>1.3196432137389337E-2</c:v>
                </c:pt>
                <c:pt idx="4">
                  <c:v>6.5765825733874725E-2</c:v>
                </c:pt>
                <c:pt idx="5">
                  <c:v>4.0155095520202355E-2</c:v>
                </c:pt>
                <c:pt idx="6">
                  <c:v>0.10004659522066166</c:v>
                </c:pt>
                <c:pt idx="7">
                  <c:v>7.2555415030286896E-2</c:v>
                </c:pt>
                <c:pt idx="8">
                  <c:v>3.7475870332157359E-2</c:v>
                </c:pt>
                <c:pt idx="9">
                  <c:v>5.9741729348332558E-3</c:v>
                </c:pt>
                <c:pt idx="10">
                  <c:v>2.6276376223124544E-2</c:v>
                </c:pt>
                <c:pt idx="11">
                  <c:v>1.1815216667776077E-2</c:v>
                </c:pt>
                <c:pt idx="12">
                  <c:v>4.3599813619117356E-2</c:v>
                </c:pt>
                <c:pt idx="13">
                  <c:v>8.8164813951940355E-2</c:v>
                </c:pt>
                <c:pt idx="14">
                  <c:v>4.536377554416561E-2</c:v>
                </c:pt>
                <c:pt idx="15">
                  <c:v>7.2122745124142976E-2</c:v>
                </c:pt>
                <c:pt idx="16">
                  <c:v>0.15849031485056247</c:v>
                </c:pt>
                <c:pt idx="17">
                  <c:v>1.5409705118817812E-2</c:v>
                </c:pt>
                <c:pt idx="18">
                  <c:v>3.9306396858150836E-2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B-4BE9-A48A-72121D7EFD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AB-4BE9-A48A-72121D7EF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8.28'!$Z$44:$Z$60</c:f>
              <c:numCache>
                <c:formatCode>#,##0</c:formatCode>
                <c:ptCount val="17"/>
                <c:pt idx="0">
                  <c:v>14</c:v>
                </c:pt>
                <c:pt idx="1">
                  <c:v>1072</c:v>
                </c:pt>
                <c:pt idx="2">
                  <c:v>1963</c:v>
                </c:pt>
                <c:pt idx="3">
                  <c:v>2801</c:v>
                </c:pt>
                <c:pt idx="4">
                  <c:v>3839</c:v>
                </c:pt>
                <c:pt idx="5">
                  <c:v>3489</c:v>
                </c:pt>
                <c:pt idx="6">
                  <c:v>2960</c:v>
                </c:pt>
                <c:pt idx="7">
                  <c:v>2586</c:v>
                </c:pt>
                <c:pt idx="8">
                  <c:v>2345</c:v>
                </c:pt>
                <c:pt idx="9">
                  <c:v>2514</c:v>
                </c:pt>
                <c:pt idx="10">
                  <c:v>2110</c:v>
                </c:pt>
                <c:pt idx="11">
                  <c:v>1899</c:v>
                </c:pt>
                <c:pt idx="12">
                  <c:v>1219</c:v>
                </c:pt>
                <c:pt idx="13">
                  <c:v>538</c:v>
                </c:pt>
                <c:pt idx="14">
                  <c:v>256</c:v>
                </c:pt>
                <c:pt idx="15">
                  <c:v>120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5-4867-A860-7D9C7F5E246C}"/>
            </c:ext>
          </c:extLst>
        </c:ser>
        <c:ser>
          <c:idx val="1"/>
          <c:order val="1"/>
          <c:tx>
            <c:strRef>
              <c:f>'Table 8.28'!$S$62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8.28'!$Z$63:$Z$79</c:f>
              <c:numCache>
                <c:formatCode>#,##0</c:formatCode>
                <c:ptCount val="17"/>
                <c:pt idx="0">
                  <c:v>14</c:v>
                </c:pt>
                <c:pt idx="1">
                  <c:v>1000</c:v>
                </c:pt>
                <c:pt idx="2">
                  <c:v>2071</c:v>
                </c:pt>
                <c:pt idx="3">
                  <c:v>3079</c:v>
                </c:pt>
                <c:pt idx="4">
                  <c:v>3880</c:v>
                </c:pt>
                <c:pt idx="5">
                  <c:v>3427</c:v>
                </c:pt>
                <c:pt idx="6">
                  <c:v>2993</c:v>
                </c:pt>
                <c:pt idx="7">
                  <c:v>2716</c:v>
                </c:pt>
                <c:pt idx="8">
                  <c:v>2541</c:v>
                </c:pt>
                <c:pt idx="9">
                  <c:v>2624</c:v>
                </c:pt>
                <c:pt idx="10">
                  <c:v>2363</c:v>
                </c:pt>
                <c:pt idx="11">
                  <c:v>1848</c:v>
                </c:pt>
                <c:pt idx="12">
                  <c:v>1008</c:v>
                </c:pt>
                <c:pt idx="13">
                  <c:v>381</c:v>
                </c:pt>
                <c:pt idx="14">
                  <c:v>176</c:v>
                </c:pt>
                <c:pt idx="15">
                  <c:v>74</c:v>
                </c:pt>
                <c:pt idx="16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5-4867-A860-7D9C7F5E2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8.28'!$Z$83:$Z$90</c:f>
              <c:numCache>
                <c:formatCode>#,##0</c:formatCode>
                <c:ptCount val="8"/>
                <c:pt idx="0">
                  <c:v>2394</c:v>
                </c:pt>
                <c:pt idx="1">
                  <c:v>2077</c:v>
                </c:pt>
                <c:pt idx="2">
                  <c:v>3646</c:v>
                </c:pt>
                <c:pt idx="3">
                  <c:v>1075</c:v>
                </c:pt>
                <c:pt idx="4">
                  <c:v>756</c:v>
                </c:pt>
                <c:pt idx="5">
                  <c:v>1053</c:v>
                </c:pt>
                <c:pt idx="6">
                  <c:v>2224</c:v>
                </c:pt>
                <c:pt idx="7">
                  <c:v>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6-4E04-B72D-E23259E034EA}"/>
            </c:ext>
          </c:extLst>
        </c:ser>
        <c:ser>
          <c:idx val="1"/>
          <c:order val="1"/>
          <c:tx>
            <c:strRef>
              <c:f>'Table 8.28'!$S$92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8.28'!$Z$93:$Z$100</c:f>
              <c:numCache>
                <c:formatCode>#,##0</c:formatCode>
                <c:ptCount val="8"/>
                <c:pt idx="0">
                  <c:v>1691</c:v>
                </c:pt>
                <c:pt idx="1">
                  <c:v>3921</c:v>
                </c:pt>
                <c:pt idx="2">
                  <c:v>612</c:v>
                </c:pt>
                <c:pt idx="3">
                  <c:v>3048</c:v>
                </c:pt>
                <c:pt idx="4">
                  <c:v>2833</c:v>
                </c:pt>
                <c:pt idx="5">
                  <c:v>1872</c:v>
                </c:pt>
                <c:pt idx="6">
                  <c:v>257</c:v>
                </c:pt>
                <c:pt idx="7">
                  <c:v>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6-4E04-B72D-E23259E03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8.3'!$Z$44:$Z$60</c:f>
              <c:numCache>
                <c:formatCode>#,##0</c:formatCode>
                <c:ptCount val="17"/>
                <c:pt idx="0">
                  <c:v>36</c:v>
                </c:pt>
                <c:pt idx="1">
                  <c:v>1560</c:v>
                </c:pt>
                <c:pt idx="2">
                  <c:v>3275</c:v>
                </c:pt>
                <c:pt idx="3">
                  <c:v>4863</c:v>
                </c:pt>
                <c:pt idx="4">
                  <c:v>6555</c:v>
                </c:pt>
                <c:pt idx="5">
                  <c:v>6061</c:v>
                </c:pt>
                <c:pt idx="6">
                  <c:v>5105</c:v>
                </c:pt>
                <c:pt idx="7">
                  <c:v>4459</c:v>
                </c:pt>
                <c:pt idx="8">
                  <c:v>3979</c:v>
                </c:pt>
                <c:pt idx="9">
                  <c:v>3970</c:v>
                </c:pt>
                <c:pt idx="10">
                  <c:v>3185</c:v>
                </c:pt>
                <c:pt idx="11">
                  <c:v>2865</c:v>
                </c:pt>
                <c:pt idx="12">
                  <c:v>1656</c:v>
                </c:pt>
                <c:pt idx="13">
                  <c:v>639</c:v>
                </c:pt>
                <c:pt idx="14">
                  <c:v>266</c:v>
                </c:pt>
                <c:pt idx="15">
                  <c:v>101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7-4F2C-B0A5-18A532AD6253}"/>
            </c:ext>
          </c:extLst>
        </c:ser>
        <c:ser>
          <c:idx val="1"/>
          <c:order val="1"/>
          <c:tx>
            <c:strRef>
              <c:f>'Table 8.3'!$S$62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8.3'!$Z$63:$Z$79</c:f>
              <c:numCache>
                <c:formatCode>#,##0</c:formatCode>
                <c:ptCount val="17"/>
                <c:pt idx="0">
                  <c:v>30</c:v>
                </c:pt>
                <c:pt idx="1">
                  <c:v>1800</c:v>
                </c:pt>
                <c:pt idx="2">
                  <c:v>3646</c:v>
                </c:pt>
                <c:pt idx="3">
                  <c:v>5405</c:v>
                </c:pt>
                <c:pt idx="4">
                  <c:v>6497</c:v>
                </c:pt>
                <c:pt idx="5">
                  <c:v>5980</c:v>
                </c:pt>
                <c:pt idx="6">
                  <c:v>5619</c:v>
                </c:pt>
                <c:pt idx="7">
                  <c:v>4965</c:v>
                </c:pt>
                <c:pt idx="8">
                  <c:v>4567</c:v>
                </c:pt>
                <c:pt idx="9">
                  <c:v>4568</c:v>
                </c:pt>
                <c:pt idx="10">
                  <c:v>3656</c:v>
                </c:pt>
                <c:pt idx="11">
                  <c:v>2962</c:v>
                </c:pt>
                <c:pt idx="12">
                  <c:v>1527</c:v>
                </c:pt>
                <c:pt idx="13">
                  <c:v>495</c:v>
                </c:pt>
                <c:pt idx="14">
                  <c:v>173</c:v>
                </c:pt>
                <c:pt idx="15">
                  <c:v>77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7-4F2C-B0A5-18A532AD6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8.28'!$S$1</c:f>
              <c:strCache>
                <c:ptCount val="1"/>
                <c:pt idx="0">
                  <c:v>Greater Shepparton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8.28'!$V$8:$Z$8</c:f>
              <c:numCache>
                <c:formatCode>#,##0</c:formatCode>
                <c:ptCount val="5"/>
                <c:pt idx="0">
                  <c:v>38173</c:v>
                </c:pt>
                <c:pt idx="1">
                  <c:v>38427.72</c:v>
                </c:pt>
                <c:pt idx="2">
                  <c:v>42531</c:v>
                </c:pt>
                <c:pt idx="3">
                  <c:v>42443.15</c:v>
                </c:pt>
                <c:pt idx="4">
                  <c:v>44937.1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7-4577-BFE1-AA17997672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7-4577-BFE1-AA1799767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8.29'!$U$4:$Y$4</c:f>
              <c:numCache>
                <c:formatCode>#,##0</c:formatCode>
                <c:ptCount val="5"/>
                <c:pt idx="1">
                  <c:v>11705</c:v>
                </c:pt>
                <c:pt idx="2">
                  <c:v>12237</c:v>
                </c:pt>
                <c:pt idx="3">
                  <c:v>12406</c:v>
                </c:pt>
                <c:pt idx="4">
                  <c:v>13055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F-459D-B0F3-A3E120701DCC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8.29'!$U$7:$Y$7</c:f>
              <c:numCache>
                <c:formatCode>#,##0</c:formatCode>
                <c:ptCount val="5"/>
                <c:pt idx="1">
                  <c:v>8099</c:v>
                </c:pt>
                <c:pt idx="2">
                  <c:v>8590</c:v>
                </c:pt>
                <c:pt idx="3">
                  <c:v>8601</c:v>
                </c:pt>
                <c:pt idx="4">
                  <c:v>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F-459D-B0F3-A3E120701DCC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8.29'!$U$11:$Y$11</c:f>
              <c:numCache>
                <c:formatCode>#,##0</c:formatCode>
                <c:ptCount val="5"/>
                <c:pt idx="1">
                  <c:v>9563</c:v>
                </c:pt>
                <c:pt idx="2">
                  <c:v>9909</c:v>
                </c:pt>
                <c:pt idx="3">
                  <c:v>10073</c:v>
                </c:pt>
                <c:pt idx="4">
                  <c:v>10704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59D-B0F3-A3E120701DCC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8.29'!$U$12:$Y$12</c:f>
              <c:numCache>
                <c:formatCode>#,##0</c:formatCode>
                <c:ptCount val="5"/>
                <c:pt idx="1">
                  <c:v>2141</c:v>
                </c:pt>
                <c:pt idx="2">
                  <c:v>2326</c:v>
                </c:pt>
                <c:pt idx="3">
                  <c:v>2333</c:v>
                </c:pt>
                <c:pt idx="4">
                  <c:v>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F-459D-B0F3-A3E120701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4.3734230445752732E-2</c:v>
                </c:pt>
                <c:pt idx="1">
                  <c:v>3.7464637969263706E-3</c:v>
                </c:pt>
                <c:pt idx="2">
                  <c:v>4.5416316232127836E-2</c:v>
                </c:pt>
                <c:pt idx="3">
                  <c:v>4.8933404694548512E-3</c:v>
                </c:pt>
                <c:pt idx="4">
                  <c:v>6.713051456533374E-2</c:v>
                </c:pt>
                <c:pt idx="5">
                  <c:v>2.5384203685297042E-2</c:v>
                </c:pt>
                <c:pt idx="6">
                  <c:v>8.6015750439636052E-2</c:v>
                </c:pt>
                <c:pt idx="7">
                  <c:v>0.10987078522822846</c:v>
                </c:pt>
                <c:pt idx="8">
                  <c:v>2.530774524046181E-2</c:v>
                </c:pt>
                <c:pt idx="9">
                  <c:v>1.7279608532762444E-2</c:v>
                </c:pt>
                <c:pt idx="10">
                  <c:v>3.7082345745087543E-2</c:v>
                </c:pt>
                <c:pt idx="11">
                  <c:v>1.452710451869409E-2</c:v>
                </c:pt>
                <c:pt idx="12">
                  <c:v>6.8200932793026983E-2</c:v>
                </c:pt>
                <c:pt idx="13">
                  <c:v>6.0937380533679947E-2</c:v>
                </c:pt>
                <c:pt idx="14">
                  <c:v>6.0249254530162853E-2</c:v>
                </c:pt>
                <c:pt idx="15">
                  <c:v>8.1351785304686897E-2</c:v>
                </c:pt>
                <c:pt idx="16">
                  <c:v>0.13082039911308205</c:v>
                </c:pt>
                <c:pt idx="17">
                  <c:v>3.7541096414098939E-2</c:v>
                </c:pt>
                <c:pt idx="18">
                  <c:v>3.4329841731019189E-2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4-4580-8816-C33DB1DE4E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4-4580-8816-C33DB1DE4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8.29'!$Y$44:$Y$60</c:f>
              <c:numCache>
                <c:formatCode>#,##0</c:formatCode>
                <c:ptCount val="17"/>
                <c:pt idx="0">
                  <c:v>4</c:v>
                </c:pt>
                <c:pt idx="1">
                  <c:v>129</c:v>
                </c:pt>
                <c:pt idx="2">
                  <c:v>344</c:v>
                </c:pt>
                <c:pt idx="3">
                  <c:v>323</c:v>
                </c:pt>
                <c:pt idx="4">
                  <c:v>512</c:v>
                </c:pt>
                <c:pt idx="5">
                  <c:v>513</c:v>
                </c:pt>
                <c:pt idx="6">
                  <c:v>580</c:v>
                </c:pt>
                <c:pt idx="7">
                  <c:v>532</c:v>
                </c:pt>
                <c:pt idx="8">
                  <c:v>636</c:v>
                </c:pt>
                <c:pt idx="9">
                  <c:v>719</c:v>
                </c:pt>
                <c:pt idx="10">
                  <c:v>661</c:v>
                </c:pt>
                <c:pt idx="11">
                  <c:v>619</c:v>
                </c:pt>
                <c:pt idx="12">
                  <c:v>384</c:v>
                </c:pt>
                <c:pt idx="13">
                  <c:v>213</c:v>
                </c:pt>
                <c:pt idx="14">
                  <c:v>82</c:v>
                </c:pt>
                <c:pt idx="15">
                  <c:v>27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D-4701-BCEA-30CA91E52D9D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8.29'!$Y$63:$Y$79</c:f>
              <c:numCache>
                <c:formatCode>#,##0</c:formatCode>
                <c:ptCount val="17"/>
                <c:pt idx="0">
                  <c:v>7</c:v>
                </c:pt>
                <c:pt idx="1">
                  <c:v>189</c:v>
                </c:pt>
                <c:pt idx="2">
                  <c:v>313</c:v>
                </c:pt>
                <c:pt idx="3">
                  <c:v>342</c:v>
                </c:pt>
                <c:pt idx="4">
                  <c:v>489</c:v>
                </c:pt>
                <c:pt idx="5">
                  <c:v>549</c:v>
                </c:pt>
                <c:pt idx="6">
                  <c:v>551</c:v>
                </c:pt>
                <c:pt idx="7">
                  <c:v>666</c:v>
                </c:pt>
                <c:pt idx="8">
                  <c:v>685</c:v>
                </c:pt>
                <c:pt idx="9">
                  <c:v>826</c:v>
                </c:pt>
                <c:pt idx="10">
                  <c:v>789</c:v>
                </c:pt>
                <c:pt idx="11">
                  <c:v>722</c:v>
                </c:pt>
                <c:pt idx="12">
                  <c:v>377</c:v>
                </c:pt>
                <c:pt idx="13">
                  <c:v>126</c:v>
                </c:pt>
                <c:pt idx="14">
                  <c:v>61</c:v>
                </c:pt>
                <c:pt idx="15">
                  <c:v>19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D-4701-BCEA-30CA91E5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8.29'!$Y$83:$Y$90</c:f>
              <c:numCache>
                <c:formatCode>#,##0</c:formatCode>
                <c:ptCount val="8"/>
                <c:pt idx="0">
                  <c:v>551</c:v>
                </c:pt>
                <c:pt idx="1">
                  <c:v>563</c:v>
                </c:pt>
                <c:pt idx="2">
                  <c:v>747</c:v>
                </c:pt>
                <c:pt idx="3">
                  <c:v>254</c:v>
                </c:pt>
                <c:pt idx="4">
                  <c:v>158</c:v>
                </c:pt>
                <c:pt idx="5">
                  <c:v>174</c:v>
                </c:pt>
                <c:pt idx="6">
                  <c:v>281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0-4569-9EE7-C234E4AE561C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8.29'!$Y$93:$Y$100</c:f>
              <c:numCache>
                <c:formatCode>#,##0</c:formatCode>
                <c:ptCount val="8"/>
                <c:pt idx="0">
                  <c:v>430</c:v>
                </c:pt>
                <c:pt idx="1">
                  <c:v>910</c:v>
                </c:pt>
                <c:pt idx="2">
                  <c:v>166</c:v>
                </c:pt>
                <c:pt idx="3">
                  <c:v>604</c:v>
                </c:pt>
                <c:pt idx="4">
                  <c:v>568</c:v>
                </c:pt>
                <c:pt idx="5">
                  <c:v>341</c:v>
                </c:pt>
                <c:pt idx="6">
                  <c:v>32</c:v>
                </c:pt>
                <c:pt idx="7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0-4569-9EE7-C234E4AE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8.29'!$U$8:$Y$8</c:f>
              <c:numCache>
                <c:formatCode>#,##0</c:formatCode>
                <c:ptCount val="5"/>
                <c:pt idx="1">
                  <c:v>37307.61</c:v>
                </c:pt>
                <c:pt idx="2">
                  <c:v>38540.550000000003</c:v>
                </c:pt>
                <c:pt idx="3">
                  <c:v>40999.5</c:v>
                </c:pt>
                <c:pt idx="4">
                  <c:v>40809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04-49E0-8BE4-A7CA61028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04-49E0-8BE4-A7CA61028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8.29'!$V$4:$Z$4</c:f>
              <c:numCache>
                <c:formatCode>#,##0</c:formatCode>
                <c:ptCount val="5"/>
                <c:pt idx="0">
                  <c:v>11705</c:v>
                </c:pt>
                <c:pt idx="1">
                  <c:v>12237</c:v>
                </c:pt>
                <c:pt idx="2">
                  <c:v>12406</c:v>
                </c:pt>
                <c:pt idx="3">
                  <c:v>13055</c:v>
                </c:pt>
                <c:pt idx="4">
                  <c:v>13076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A-48C8-A4E4-ECB0A55D0D28}"/>
            </c:ext>
          </c:extLst>
        </c:ser>
        <c:ser>
          <c:idx val="1"/>
          <c:order val="1"/>
          <c:tx>
            <c:strRef>
              <c:f>'Table 8.29'!$S$7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8.29'!$V$7:$Z$7</c:f>
              <c:numCache>
                <c:formatCode>#,##0</c:formatCode>
                <c:ptCount val="5"/>
                <c:pt idx="0">
                  <c:v>8099</c:v>
                </c:pt>
                <c:pt idx="1">
                  <c:v>8590</c:v>
                </c:pt>
                <c:pt idx="2">
                  <c:v>8601</c:v>
                </c:pt>
                <c:pt idx="3">
                  <c:v>8784</c:v>
                </c:pt>
                <c:pt idx="4">
                  <c:v>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A-48C8-A4E4-ECB0A55D0D28}"/>
            </c:ext>
          </c:extLst>
        </c:ser>
        <c:ser>
          <c:idx val="2"/>
          <c:order val="2"/>
          <c:tx>
            <c:strRef>
              <c:f>'Table 8.29'!$S$11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8.29'!$V$11:$Z$11</c:f>
              <c:numCache>
                <c:formatCode>#,##0</c:formatCode>
                <c:ptCount val="5"/>
                <c:pt idx="0">
                  <c:v>9563</c:v>
                </c:pt>
                <c:pt idx="1">
                  <c:v>9909</c:v>
                </c:pt>
                <c:pt idx="2">
                  <c:v>10073</c:v>
                </c:pt>
                <c:pt idx="3">
                  <c:v>10704</c:v>
                </c:pt>
                <c:pt idx="4">
                  <c:v>10746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A-48C8-A4E4-ECB0A55D0D28}"/>
            </c:ext>
          </c:extLst>
        </c:ser>
        <c:ser>
          <c:idx val="3"/>
          <c:order val="3"/>
          <c:tx>
            <c:strRef>
              <c:f>'Table 8.29'!$S$12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8.29'!$V$12:$Z$12</c:f>
              <c:numCache>
                <c:formatCode>#,##0</c:formatCode>
                <c:ptCount val="5"/>
                <c:pt idx="0">
                  <c:v>2141</c:v>
                </c:pt>
                <c:pt idx="1">
                  <c:v>2326</c:v>
                </c:pt>
                <c:pt idx="2">
                  <c:v>2333</c:v>
                </c:pt>
                <c:pt idx="3">
                  <c:v>2349</c:v>
                </c:pt>
                <c:pt idx="4">
                  <c:v>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A-48C8-A4E4-ECB0A55D0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8.29'!$AB$15:$AB$33</c:f>
              <c:numCache>
                <c:formatCode>0.0%</c:formatCode>
                <c:ptCount val="19"/>
                <c:pt idx="0">
                  <c:v>4.3734230445752732E-2</c:v>
                </c:pt>
                <c:pt idx="1">
                  <c:v>3.7464637969263706E-3</c:v>
                </c:pt>
                <c:pt idx="2">
                  <c:v>4.5416316232127836E-2</c:v>
                </c:pt>
                <c:pt idx="3">
                  <c:v>4.8933404694548512E-3</c:v>
                </c:pt>
                <c:pt idx="4">
                  <c:v>6.713051456533374E-2</c:v>
                </c:pt>
                <c:pt idx="5">
                  <c:v>2.5384203685297042E-2</c:v>
                </c:pt>
                <c:pt idx="6">
                  <c:v>8.6015750439636052E-2</c:v>
                </c:pt>
                <c:pt idx="7">
                  <c:v>0.10987078522822846</c:v>
                </c:pt>
                <c:pt idx="8">
                  <c:v>2.530774524046181E-2</c:v>
                </c:pt>
                <c:pt idx="9">
                  <c:v>1.7279608532762444E-2</c:v>
                </c:pt>
                <c:pt idx="10">
                  <c:v>3.7082345745087543E-2</c:v>
                </c:pt>
                <c:pt idx="11">
                  <c:v>1.452710451869409E-2</c:v>
                </c:pt>
                <c:pt idx="12">
                  <c:v>6.8200932793026983E-2</c:v>
                </c:pt>
                <c:pt idx="13">
                  <c:v>6.0937380533679947E-2</c:v>
                </c:pt>
                <c:pt idx="14">
                  <c:v>6.0249254530162853E-2</c:v>
                </c:pt>
                <c:pt idx="15">
                  <c:v>8.1351785304686897E-2</c:v>
                </c:pt>
                <c:pt idx="16">
                  <c:v>0.13082039911308205</c:v>
                </c:pt>
                <c:pt idx="17">
                  <c:v>3.7541096414098939E-2</c:v>
                </c:pt>
                <c:pt idx="18">
                  <c:v>3.4329841731019189E-2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18-4BD5-9C8C-4AFCA83972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18-4BD5-9C8C-4AFCA839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8.29'!$Z$44:$Z$60</c:f>
              <c:numCache>
                <c:formatCode>#,##0</c:formatCode>
                <c:ptCount val="17"/>
                <c:pt idx="0">
                  <c:v>7</c:v>
                </c:pt>
                <c:pt idx="1">
                  <c:v>124</c:v>
                </c:pt>
                <c:pt idx="2">
                  <c:v>313</c:v>
                </c:pt>
                <c:pt idx="3">
                  <c:v>358</c:v>
                </c:pt>
                <c:pt idx="4">
                  <c:v>467</c:v>
                </c:pt>
                <c:pt idx="5">
                  <c:v>520</c:v>
                </c:pt>
                <c:pt idx="6">
                  <c:v>594</c:v>
                </c:pt>
                <c:pt idx="7">
                  <c:v>515</c:v>
                </c:pt>
                <c:pt idx="8">
                  <c:v>621</c:v>
                </c:pt>
                <c:pt idx="9">
                  <c:v>751</c:v>
                </c:pt>
                <c:pt idx="10">
                  <c:v>646</c:v>
                </c:pt>
                <c:pt idx="11">
                  <c:v>628</c:v>
                </c:pt>
                <c:pt idx="12">
                  <c:v>376</c:v>
                </c:pt>
                <c:pt idx="13">
                  <c:v>212</c:v>
                </c:pt>
                <c:pt idx="14">
                  <c:v>72</c:v>
                </c:pt>
                <c:pt idx="15">
                  <c:v>28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9-48F3-9882-6CC113A137A1}"/>
            </c:ext>
          </c:extLst>
        </c:ser>
        <c:ser>
          <c:idx val="1"/>
          <c:order val="1"/>
          <c:tx>
            <c:strRef>
              <c:f>'Table 8.29'!$S$62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8.29'!$Z$63:$Z$79</c:f>
              <c:numCache>
                <c:formatCode>#,##0</c:formatCode>
                <c:ptCount val="17"/>
                <c:pt idx="0">
                  <c:v>7</c:v>
                </c:pt>
                <c:pt idx="1">
                  <c:v>206</c:v>
                </c:pt>
                <c:pt idx="2">
                  <c:v>356</c:v>
                </c:pt>
                <c:pt idx="3">
                  <c:v>409</c:v>
                </c:pt>
                <c:pt idx="4">
                  <c:v>448</c:v>
                </c:pt>
                <c:pt idx="5">
                  <c:v>568</c:v>
                </c:pt>
                <c:pt idx="6">
                  <c:v>501</c:v>
                </c:pt>
                <c:pt idx="7">
                  <c:v>665</c:v>
                </c:pt>
                <c:pt idx="8">
                  <c:v>688</c:v>
                </c:pt>
                <c:pt idx="9">
                  <c:v>849</c:v>
                </c:pt>
                <c:pt idx="10">
                  <c:v>780</c:v>
                </c:pt>
                <c:pt idx="11">
                  <c:v>712</c:v>
                </c:pt>
                <c:pt idx="12">
                  <c:v>386</c:v>
                </c:pt>
                <c:pt idx="13">
                  <c:v>137</c:v>
                </c:pt>
                <c:pt idx="14">
                  <c:v>53</c:v>
                </c:pt>
                <c:pt idx="15">
                  <c:v>34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29-48F3-9882-6CC113A13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8.29'!$Z$83:$Z$90</c:f>
              <c:numCache>
                <c:formatCode>#,##0</c:formatCode>
                <c:ptCount val="8"/>
                <c:pt idx="0">
                  <c:v>565</c:v>
                </c:pt>
                <c:pt idx="1">
                  <c:v>571</c:v>
                </c:pt>
                <c:pt idx="2">
                  <c:v>732</c:v>
                </c:pt>
                <c:pt idx="3">
                  <c:v>263</c:v>
                </c:pt>
                <c:pt idx="4">
                  <c:v>151</c:v>
                </c:pt>
                <c:pt idx="5">
                  <c:v>174</c:v>
                </c:pt>
                <c:pt idx="6">
                  <c:v>319</c:v>
                </c:pt>
                <c:pt idx="7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3-4BF4-8361-12F6E3263E5A}"/>
            </c:ext>
          </c:extLst>
        </c:ser>
        <c:ser>
          <c:idx val="1"/>
          <c:order val="1"/>
          <c:tx>
            <c:strRef>
              <c:f>'Table 8.29'!$S$92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8.29'!$Z$93:$Z$100</c:f>
              <c:numCache>
                <c:formatCode>#,##0</c:formatCode>
                <c:ptCount val="8"/>
                <c:pt idx="0">
                  <c:v>461</c:v>
                </c:pt>
                <c:pt idx="1">
                  <c:v>903</c:v>
                </c:pt>
                <c:pt idx="2">
                  <c:v>175</c:v>
                </c:pt>
                <c:pt idx="3">
                  <c:v>612</c:v>
                </c:pt>
                <c:pt idx="4">
                  <c:v>589</c:v>
                </c:pt>
                <c:pt idx="5">
                  <c:v>347</c:v>
                </c:pt>
                <c:pt idx="6">
                  <c:v>48</c:v>
                </c:pt>
                <c:pt idx="7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3-4BF4-8361-12F6E3263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8.3'!$Z$83:$Z$90</c:f>
              <c:numCache>
                <c:formatCode>#,##0</c:formatCode>
                <c:ptCount val="8"/>
                <c:pt idx="0">
                  <c:v>3925</c:v>
                </c:pt>
                <c:pt idx="1">
                  <c:v>5112</c:v>
                </c:pt>
                <c:pt idx="2">
                  <c:v>5965</c:v>
                </c:pt>
                <c:pt idx="3">
                  <c:v>2472</c:v>
                </c:pt>
                <c:pt idx="4">
                  <c:v>1583</c:v>
                </c:pt>
                <c:pt idx="5">
                  <c:v>2041</c:v>
                </c:pt>
                <c:pt idx="6">
                  <c:v>2412</c:v>
                </c:pt>
                <c:pt idx="7">
                  <c:v>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A-45F8-AFCC-DED03164AEAD}"/>
            </c:ext>
          </c:extLst>
        </c:ser>
        <c:ser>
          <c:idx val="1"/>
          <c:order val="1"/>
          <c:tx>
            <c:strRef>
              <c:f>'Table 8.3'!$S$92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8.3'!$Z$93:$Z$100</c:f>
              <c:numCache>
                <c:formatCode>#,##0</c:formatCode>
                <c:ptCount val="8"/>
                <c:pt idx="0">
                  <c:v>3047</c:v>
                </c:pt>
                <c:pt idx="1">
                  <c:v>8075</c:v>
                </c:pt>
                <c:pt idx="2">
                  <c:v>1191</c:v>
                </c:pt>
                <c:pt idx="3">
                  <c:v>5797</c:v>
                </c:pt>
                <c:pt idx="4">
                  <c:v>5030</c:v>
                </c:pt>
                <c:pt idx="5">
                  <c:v>3261</c:v>
                </c:pt>
                <c:pt idx="6">
                  <c:v>273</c:v>
                </c:pt>
                <c:pt idx="7">
                  <c:v>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A-45F8-AFCC-DED03164A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8.29'!$S$1</c:f>
              <c:strCache>
                <c:ptCount val="1"/>
                <c:pt idx="0">
                  <c:v>Hepburn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8.29'!$V$8:$Z$8</c:f>
              <c:numCache>
                <c:formatCode>#,##0</c:formatCode>
                <c:ptCount val="5"/>
                <c:pt idx="0">
                  <c:v>37307.61</c:v>
                </c:pt>
                <c:pt idx="1">
                  <c:v>38540.550000000003</c:v>
                </c:pt>
                <c:pt idx="2">
                  <c:v>40999.5</c:v>
                </c:pt>
                <c:pt idx="3">
                  <c:v>40809</c:v>
                </c:pt>
                <c:pt idx="4">
                  <c:v>43314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D-44F3-9739-A51466A44F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D-44F3-9739-A51466A4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8.30'!$U$4:$Y$4</c:f>
              <c:numCache>
                <c:formatCode>#,##0</c:formatCode>
                <c:ptCount val="5"/>
                <c:pt idx="1">
                  <c:v>4274</c:v>
                </c:pt>
                <c:pt idx="2">
                  <c:v>4396</c:v>
                </c:pt>
                <c:pt idx="3">
                  <c:v>4419</c:v>
                </c:pt>
                <c:pt idx="4">
                  <c:v>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B5-41B5-A7A0-11ED0E2FB0F5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8.30'!$U$7:$Y$7</c:f>
              <c:numCache>
                <c:formatCode>#,##0</c:formatCode>
                <c:ptCount val="5"/>
                <c:pt idx="1">
                  <c:v>2879</c:v>
                </c:pt>
                <c:pt idx="2">
                  <c:v>2990</c:v>
                </c:pt>
                <c:pt idx="3">
                  <c:v>2980</c:v>
                </c:pt>
                <c:pt idx="4">
                  <c:v>3005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B5-41B5-A7A0-11ED0E2FB0F5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8.30'!$U$11:$Y$11</c:f>
              <c:numCache>
                <c:formatCode>#,##0</c:formatCode>
                <c:ptCount val="5"/>
                <c:pt idx="1">
                  <c:v>3331</c:v>
                </c:pt>
                <c:pt idx="2">
                  <c:v>3403</c:v>
                </c:pt>
                <c:pt idx="3">
                  <c:v>3477</c:v>
                </c:pt>
                <c:pt idx="4">
                  <c:v>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B5-41B5-A7A0-11ED0E2FB0F5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8.30'!$U$12:$Y$12</c:f>
              <c:numCache>
                <c:formatCode>#,##0</c:formatCode>
                <c:ptCount val="5"/>
                <c:pt idx="1">
                  <c:v>941</c:v>
                </c:pt>
                <c:pt idx="2">
                  <c:v>989</c:v>
                </c:pt>
                <c:pt idx="3">
                  <c:v>942</c:v>
                </c:pt>
                <c:pt idx="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B5-41B5-A7A0-11ED0E2FB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0.17167287875465906</c:v>
                </c:pt>
                <c:pt idx="1">
                  <c:v>3.5080026310019734E-3</c:v>
                </c:pt>
                <c:pt idx="2">
                  <c:v>3.5957026967770228E-2</c:v>
                </c:pt>
                <c:pt idx="3">
                  <c:v>9.2085069063801792E-3</c:v>
                </c:pt>
                <c:pt idx="4">
                  <c:v>5.0427537820653366E-2</c:v>
                </c:pt>
                <c:pt idx="5">
                  <c:v>2.4994518745889059E-2</c:v>
                </c:pt>
                <c:pt idx="6">
                  <c:v>6.2924797193597892E-2</c:v>
                </c:pt>
                <c:pt idx="7">
                  <c:v>4.3411532558649421E-2</c:v>
                </c:pt>
                <c:pt idx="8">
                  <c:v>6.1170795878096908E-2</c:v>
                </c:pt>
                <c:pt idx="9">
                  <c:v>4.1657531243148435E-3</c:v>
                </c:pt>
                <c:pt idx="10">
                  <c:v>2.039026529269897E-2</c:v>
                </c:pt>
                <c:pt idx="11">
                  <c:v>1.0304757728568297E-2</c:v>
                </c:pt>
                <c:pt idx="12">
                  <c:v>2.3679017759263319E-2</c:v>
                </c:pt>
                <c:pt idx="13">
                  <c:v>5.2620039465029599E-2</c:v>
                </c:pt>
                <c:pt idx="14">
                  <c:v>4.9989037491778118E-2</c:v>
                </c:pt>
                <c:pt idx="15">
                  <c:v>7.4983556237667184E-2</c:v>
                </c:pt>
                <c:pt idx="16">
                  <c:v>0.15172111379083533</c:v>
                </c:pt>
                <c:pt idx="17">
                  <c:v>1.1401008550756413E-2</c:v>
                </c:pt>
                <c:pt idx="18">
                  <c:v>2.1048015786011839E-2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B-44CF-A6F6-6489DFB829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B-44CF-A6F6-6489DFB82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8.30'!$Y$44:$Y$60</c:f>
              <c:numCache>
                <c:formatCode>#,##0</c:formatCode>
                <c:ptCount val="17"/>
                <c:pt idx="0">
                  <c:v>0</c:v>
                </c:pt>
                <c:pt idx="1">
                  <c:v>83</c:v>
                </c:pt>
                <c:pt idx="2">
                  <c:v>156</c:v>
                </c:pt>
                <c:pt idx="3">
                  <c:v>199</c:v>
                </c:pt>
                <c:pt idx="4">
                  <c:v>275</c:v>
                </c:pt>
                <c:pt idx="5">
                  <c:v>237</c:v>
                </c:pt>
                <c:pt idx="6">
                  <c:v>132</c:v>
                </c:pt>
                <c:pt idx="7">
                  <c:v>165</c:v>
                </c:pt>
                <c:pt idx="8">
                  <c:v>156</c:v>
                </c:pt>
                <c:pt idx="9">
                  <c:v>193</c:v>
                </c:pt>
                <c:pt idx="10">
                  <c:v>212</c:v>
                </c:pt>
                <c:pt idx="11">
                  <c:v>232</c:v>
                </c:pt>
                <c:pt idx="12">
                  <c:v>139</c:v>
                </c:pt>
                <c:pt idx="13">
                  <c:v>51</c:v>
                </c:pt>
                <c:pt idx="14">
                  <c:v>41</c:v>
                </c:pt>
                <c:pt idx="15">
                  <c:v>24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7-4F88-9CB9-9BAB36AD8754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8.30'!$Y$63:$Y$79</c:f>
              <c:numCache>
                <c:formatCode>#,##0</c:formatCode>
                <c:ptCount val="17"/>
                <c:pt idx="0">
                  <c:v>0</c:v>
                </c:pt>
                <c:pt idx="1">
                  <c:v>66</c:v>
                </c:pt>
                <c:pt idx="2">
                  <c:v>167</c:v>
                </c:pt>
                <c:pt idx="3">
                  <c:v>171</c:v>
                </c:pt>
                <c:pt idx="4">
                  <c:v>256</c:v>
                </c:pt>
                <c:pt idx="5">
                  <c:v>234</c:v>
                </c:pt>
                <c:pt idx="6">
                  <c:v>173</c:v>
                </c:pt>
                <c:pt idx="7">
                  <c:v>144</c:v>
                </c:pt>
                <c:pt idx="8">
                  <c:v>191</c:v>
                </c:pt>
                <c:pt idx="9">
                  <c:v>247</c:v>
                </c:pt>
                <c:pt idx="10">
                  <c:v>219</c:v>
                </c:pt>
                <c:pt idx="11">
                  <c:v>225</c:v>
                </c:pt>
                <c:pt idx="12">
                  <c:v>113</c:v>
                </c:pt>
                <c:pt idx="13">
                  <c:v>35</c:v>
                </c:pt>
                <c:pt idx="14">
                  <c:v>18</c:v>
                </c:pt>
                <c:pt idx="15">
                  <c:v>13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7-4F88-9CB9-9BAB36AD8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8.30'!$Y$83:$Y$90</c:f>
              <c:numCache>
                <c:formatCode>#,##0</c:formatCode>
                <c:ptCount val="8"/>
                <c:pt idx="0">
                  <c:v>138</c:v>
                </c:pt>
                <c:pt idx="1">
                  <c:v>85</c:v>
                </c:pt>
                <c:pt idx="2">
                  <c:v>180</c:v>
                </c:pt>
                <c:pt idx="3">
                  <c:v>46</c:v>
                </c:pt>
                <c:pt idx="4">
                  <c:v>31</c:v>
                </c:pt>
                <c:pt idx="5">
                  <c:v>38</c:v>
                </c:pt>
                <c:pt idx="6">
                  <c:v>217</c:v>
                </c:pt>
                <c:pt idx="7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E-4B35-A167-5FFFD2779F2A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8.30'!$Y$93:$Y$100</c:f>
              <c:numCache>
                <c:formatCode>#,##0</c:formatCode>
                <c:ptCount val="8"/>
                <c:pt idx="0">
                  <c:v>79</c:v>
                </c:pt>
                <c:pt idx="1">
                  <c:v>298</c:v>
                </c:pt>
                <c:pt idx="2">
                  <c:v>40</c:v>
                </c:pt>
                <c:pt idx="3">
                  <c:v>208</c:v>
                </c:pt>
                <c:pt idx="4">
                  <c:v>185</c:v>
                </c:pt>
                <c:pt idx="5">
                  <c:v>91</c:v>
                </c:pt>
                <c:pt idx="6">
                  <c:v>24</c:v>
                </c:pt>
                <c:pt idx="7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E-4B35-A167-5FFFD2779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8.30'!$U$8:$Y$8</c:f>
              <c:numCache>
                <c:formatCode>#,##0</c:formatCode>
                <c:ptCount val="5"/>
                <c:pt idx="1">
                  <c:v>35541</c:v>
                </c:pt>
                <c:pt idx="2">
                  <c:v>37193.5</c:v>
                </c:pt>
                <c:pt idx="3">
                  <c:v>38870</c:v>
                </c:pt>
                <c:pt idx="4">
                  <c:v>38804.589999999997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5-40A1-919E-9B9FED3C1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5-40A1-919E-9B9FED3C1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8.30'!$V$4:$Z$4</c:f>
              <c:numCache>
                <c:formatCode>#,##0</c:formatCode>
                <c:ptCount val="5"/>
                <c:pt idx="0">
                  <c:v>4274</c:v>
                </c:pt>
                <c:pt idx="1">
                  <c:v>4396</c:v>
                </c:pt>
                <c:pt idx="2">
                  <c:v>4419</c:v>
                </c:pt>
                <c:pt idx="3">
                  <c:v>4607</c:v>
                </c:pt>
                <c:pt idx="4">
                  <c:v>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DD4-8680-95DDDFF90747}"/>
            </c:ext>
          </c:extLst>
        </c:ser>
        <c:ser>
          <c:idx val="1"/>
          <c:order val="1"/>
          <c:tx>
            <c:strRef>
              <c:f>'Table 8.30'!$S$7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8.30'!$V$7:$Z$7</c:f>
              <c:numCache>
                <c:formatCode>#,##0</c:formatCode>
                <c:ptCount val="5"/>
                <c:pt idx="0">
                  <c:v>2879</c:v>
                </c:pt>
                <c:pt idx="1">
                  <c:v>2990</c:v>
                </c:pt>
                <c:pt idx="2">
                  <c:v>2980</c:v>
                </c:pt>
                <c:pt idx="3">
                  <c:v>3005</c:v>
                </c:pt>
                <c:pt idx="4">
                  <c:v>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DD4-8680-95DDDFF90747}"/>
            </c:ext>
          </c:extLst>
        </c:ser>
        <c:ser>
          <c:idx val="2"/>
          <c:order val="2"/>
          <c:tx>
            <c:strRef>
              <c:f>'Table 8.30'!$S$11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8.30'!$V$11:$Z$11</c:f>
              <c:numCache>
                <c:formatCode>#,##0</c:formatCode>
                <c:ptCount val="5"/>
                <c:pt idx="0">
                  <c:v>3331</c:v>
                </c:pt>
                <c:pt idx="1">
                  <c:v>3403</c:v>
                </c:pt>
                <c:pt idx="2">
                  <c:v>3477</c:v>
                </c:pt>
                <c:pt idx="3">
                  <c:v>3658</c:v>
                </c:pt>
                <c:pt idx="4">
                  <c:v>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5-4DD4-8680-95DDDFF90747}"/>
            </c:ext>
          </c:extLst>
        </c:ser>
        <c:ser>
          <c:idx val="3"/>
          <c:order val="3"/>
          <c:tx>
            <c:strRef>
              <c:f>'Table 8.30'!$S$12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8.30'!$V$12:$Z$12</c:f>
              <c:numCache>
                <c:formatCode>#,##0</c:formatCode>
                <c:ptCount val="5"/>
                <c:pt idx="0">
                  <c:v>941</c:v>
                </c:pt>
                <c:pt idx="1">
                  <c:v>989</c:v>
                </c:pt>
                <c:pt idx="2">
                  <c:v>942</c:v>
                </c:pt>
                <c:pt idx="3">
                  <c:v>949</c:v>
                </c:pt>
                <c:pt idx="4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35-4DD4-8680-95DDDFF90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8.30'!$AB$15:$AB$33</c:f>
              <c:numCache>
                <c:formatCode>0.0%</c:formatCode>
                <c:ptCount val="19"/>
                <c:pt idx="0">
                  <c:v>0.17167287875465906</c:v>
                </c:pt>
                <c:pt idx="1">
                  <c:v>3.5080026310019734E-3</c:v>
                </c:pt>
                <c:pt idx="2">
                  <c:v>3.5957026967770228E-2</c:v>
                </c:pt>
                <c:pt idx="3">
                  <c:v>9.2085069063801792E-3</c:v>
                </c:pt>
                <c:pt idx="4">
                  <c:v>5.0427537820653366E-2</c:v>
                </c:pt>
                <c:pt idx="5">
                  <c:v>2.4994518745889059E-2</c:v>
                </c:pt>
                <c:pt idx="6">
                  <c:v>6.2924797193597892E-2</c:v>
                </c:pt>
                <c:pt idx="7">
                  <c:v>4.3411532558649421E-2</c:v>
                </c:pt>
                <c:pt idx="8">
                  <c:v>6.1170795878096908E-2</c:v>
                </c:pt>
                <c:pt idx="9">
                  <c:v>4.1657531243148435E-3</c:v>
                </c:pt>
                <c:pt idx="10">
                  <c:v>2.039026529269897E-2</c:v>
                </c:pt>
                <c:pt idx="11">
                  <c:v>1.0304757728568297E-2</c:v>
                </c:pt>
                <c:pt idx="12">
                  <c:v>2.3679017759263319E-2</c:v>
                </c:pt>
                <c:pt idx="13">
                  <c:v>5.2620039465029599E-2</c:v>
                </c:pt>
                <c:pt idx="14">
                  <c:v>4.9989037491778118E-2</c:v>
                </c:pt>
                <c:pt idx="15">
                  <c:v>7.4983556237667184E-2</c:v>
                </c:pt>
                <c:pt idx="16">
                  <c:v>0.15172111379083533</c:v>
                </c:pt>
                <c:pt idx="17">
                  <c:v>1.1401008550756413E-2</c:v>
                </c:pt>
                <c:pt idx="18">
                  <c:v>2.1048015786011839E-2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F-404B-AE05-5E0D0E5D66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F-404B-AE05-5E0D0E5D6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8.30'!$Z$44:$Z$60</c:f>
              <c:numCache>
                <c:formatCode>#,##0</c:formatCode>
                <c:ptCount val="17"/>
                <c:pt idx="0">
                  <c:v>0</c:v>
                </c:pt>
                <c:pt idx="1">
                  <c:v>72</c:v>
                </c:pt>
                <c:pt idx="2">
                  <c:v>150</c:v>
                </c:pt>
                <c:pt idx="3">
                  <c:v>202</c:v>
                </c:pt>
                <c:pt idx="4">
                  <c:v>283</c:v>
                </c:pt>
                <c:pt idx="5">
                  <c:v>228</c:v>
                </c:pt>
                <c:pt idx="6">
                  <c:v>134</c:v>
                </c:pt>
                <c:pt idx="7">
                  <c:v>175</c:v>
                </c:pt>
                <c:pt idx="8">
                  <c:v>150</c:v>
                </c:pt>
                <c:pt idx="9">
                  <c:v>190</c:v>
                </c:pt>
                <c:pt idx="10">
                  <c:v>198</c:v>
                </c:pt>
                <c:pt idx="11">
                  <c:v>242</c:v>
                </c:pt>
                <c:pt idx="12">
                  <c:v>154</c:v>
                </c:pt>
                <c:pt idx="13">
                  <c:v>59</c:v>
                </c:pt>
                <c:pt idx="14">
                  <c:v>37</c:v>
                </c:pt>
                <c:pt idx="15">
                  <c:v>24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2-40B1-8C5E-F3B29994CA0D}"/>
            </c:ext>
          </c:extLst>
        </c:ser>
        <c:ser>
          <c:idx val="1"/>
          <c:order val="1"/>
          <c:tx>
            <c:strRef>
              <c:f>'Table 8.30'!$S$62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8.30'!$Z$63:$Z$79</c:f>
              <c:numCache>
                <c:formatCode>#,##0</c:formatCode>
                <c:ptCount val="17"/>
                <c:pt idx="0">
                  <c:v>4</c:v>
                </c:pt>
                <c:pt idx="1">
                  <c:v>76</c:v>
                </c:pt>
                <c:pt idx="2">
                  <c:v>134</c:v>
                </c:pt>
                <c:pt idx="3">
                  <c:v>188</c:v>
                </c:pt>
                <c:pt idx="4">
                  <c:v>191</c:v>
                </c:pt>
                <c:pt idx="5">
                  <c:v>235</c:v>
                </c:pt>
                <c:pt idx="6">
                  <c:v>190</c:v>
                </c:pt>
                <c:pt idx="7">
                  <c:v>166</c:v>
                </c:pt>
                <c:pt idx="8">
                  <c:v>174</c:v>
                </c:pt>
                <c:pt idx="9">
                  <c:v>231</c:v>
                </c:pt>
                <c:pt idx="10">
                  <c:v>207</c:v>
                </c:pt>
                <c:pt idx="11">
                  <c:v>223</c:v>
                </c:pt>
                <c:pt idx="12">
                  <c:v>123</c:v>
                </c:pt>
                <c:pt idx="13">
                  <c:v>39</c:v>
                </c:pt>
                <c:pt idx="14">
                  <c:v>27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2-40B1-8C5E-F3B29994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8.30'!$Z$83:$Z$90</c:f>
              <c:numCache>
                <c:formatCode>#,##0</c:formatCode>
                <c:ptCount val="8"/>
                <c:pt idx="0">
                  <c:v>140</c:v>
                </c:pt>
                <c:pt idx="1">
                  <c:v>88</c:v>
                </c:pt>
                <c:pt idx="2">
                  <c:v>191</c:v>
                </c:pt>
                <c:pt idx="3">
                  <c:v>58</c:v>
                </c:pt>
                <c:pt idx="4">
                  <c:v>31</c:v>
                </c:pt>
                <c:pt idx="5">
                  <c:v>40</c:v>
                </c:pt>
                <c:pt idx="6">
                  <c:v>251</c:v>
                </c:pt>
                <c:pt idx="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3-4A83-AAD2-747468328291}"/>
            </c:ext>
          </c:extLst>
        </c:ser>
        <c:ser>
          <c:idx val="1"/>
          <c:order val="1"/>
          <c:tx>
            <c:strRef>
              <c:f>'Table 8.30'!$S$92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8.30'!$Z$93:$Z$100</c:f>
              <c:numCache>
                <c:formatCode>#,##0</c:formatCode>
                <c:ptCount val="8"/>
                <c:pt idx="0">
                  <c:v>97</c:v>
                </c:pt>
                <c:pt idx="1">
                  <c:v>299</c:v>
                </c:pt>
                <c:pt idx="2">
                  <c:v>40</c:v>
                </c:pt>
                <c:pt idx="3">
                  <c:v>224</c:v>
                </c:pt>
                <c:pt idx="4">
                  <c:v>174</c:v>
                </c:pt>
                <c:pt idx="5">
                  <c:v>88</c:v>
                </c:pt>
                <c:pt idx="6">
                  <c:v>36</c:v>
                </c:pt>
                <c:pt idx="7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3-4A83-AAD2-747468328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8.1'!$Y$44:$Y$60</c:f>
              <c:numCache>
                <c:formatCode>#,##0</c:formatCode>
                <c:ptCount val="17"/>
                <c:pt idx="0">
                  <c:v>26</c:v>
                </c:pt>
                <c:pt idx="1">
                  <c:v>225</c:v>
                </c:pt>
                <c:pt idx="2">
                  <c:v>361</c:v>
                </c:pt>
                <c:pt idx="3">
                  <c:v>467</c:v>
                </c:pt>
                <c:pt idx="4">
                  <c:v>691</c:v>
                </c:pt>
                <c:pt idx="5">
                  <c:v>518</c:v>
                </c:pt>
                <c:pt idx="6">
                  <c:v>542</c:v>
                </c:pt>
                <c:pt idx="7">
                  <c:v>510</c:v>
                </c:pt>
                <c:pt idx="8">
                  <c:v>523</c:v>
                </c:pt>
                <c:pt idx="9">
                  <c:v>534</c:v>
                </c:pt>
                <c:pt idx="10">
                  <c:v>533</c:v>
                </c:pt>
                <c:pt idx="11">
                  <c:v>538</c:v>
                </c:pt>
                <c:pt idx="12">
                  <c:v>348</c:v>
                </c:pt>
                <c:pt idx="13">
                  <c:v>175</c:v>
                </c:pt>
                <c:pt idx="14">
                  <c:v>72</c:v>
                </c:pt>
                <c:pt idx="15">
                  <c:v>27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E-4E27-B109-327A91C1B4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8.1'!$Y$63:$Y$79</c:f>
              <c:numCache>
                <c:formatCode>#,##0</c:formatCode>
                <c:ptCount val="17"/>
                <c:pt idx="0">
                  <c:v>14</c:v>
                </c:pt>
                <c:pt idx="1">
                  <c:v>208</c:v>
                </c:pt>
                <c:pt idx="2">
                  <c:v>397</c:v>
                </c:pt>
                <c:pt idx="3">
                  <c:v>525</c:v>
                </c:pt>
                <c:pt idx="4">
                  <c:v>583</c:v>
                </c:pt>
                <c:pt idx="5">
                  <c:v>611</c:v>
                </c:pt>
                <c:pt idx="6">
                  <c:v>531</c:v>
                </c:pt>
                <c:pt idx="7">
                  <c:v>591</c:v>
                </c:pt>
                <c:pt idx="8">
                  <c:v>678</c:v>
                </c:pt>
                <c:pt idx="9">
                  <c:v>602</c:v>
                </c:pt>
                <c:pt idx="10">
                  <c:v>591</c:v>
                </c:pt>
                <c:pt idx="11">
                  <c:v>572</c:v>
                </c:pt>
                <c:pt idx="12">
                  <c:v>339</c:v>
                </c:pt>
                <c:pt idx="13">
                  <c:v>123</c:v>
                </c:pt>
                <c:pt idx="14">
                  <c:v>51</c:v>
                </c:pt>
                <c:pt idx="15">
                  <c:v>25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4E-4E27-B109-327A91C1B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8.3'!$S$1</c:f>
              <c:strCache>
                <c:ptCount val="1"/>
                <c:pt idx="0">
                  <c:v>Ballarat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8.3'!$V$8:$Z$8</c:f>
              <c:numCache>
                <c:formatCode>#,##0</c:formatCode>
                <c:ptCount val="5"/>
                <c:pt idx="0">
                  <c:v>40885.1</c:v>
                </c:pt>
                <c:pt idx="1">
                  <c:v>41657.870000000003</c:v>
                </c:pt>
                <c:pt idx="2">
                  <c:v>44607</c:v>
                </c:pt>
                <c:pt idx="3">
                  <c:v>43876</c:v>
                </c:pt>
                <c:pt idx="4">
                  <c:v>46767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F-41A7-A573-BE7F6FFA97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F-41A7-A573-BE7F6FFA9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8.30'!$S$1</c:f>
              <c:strCache>
                <c:ptCount val="1"/>
                <c:pt idx="0">
                  <c:v>Hindmarsh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8.30'!$V$8:$Z$8</c:f>
              <c:numCache>
                <c:formatCode>#,##0</c:formatCode>
                <c:ptCount val="5"/>
                <c:pt idx="0">
                  <c:v>35541</c:v>
                </c:pt>
                <c:pt idx="1">
                  <c:v>37193.5</c:v>
                </c:pt>
                <c:pt idx="2">
                  <c:v>38870</c:v>
                </c:pt>
                <c:pt idx="3">
                  <c:v>38804.589999999997</c:v>
                </c:pt>
                <c:pt idx="4">
                  <c:v>43468.62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C-4F2E-87C0-2E0215B6FA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C-4F2E-87C0-2E0215B6F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8.31'!$U$4:$Y$4</c:f>
              <c:numCache>
                <c:formatCode>#,##0</c:formatCode>
                <c:ptCount val="5"/>
                <c:pt idx="1">
                  <c:v>76253</c:v>
                </c:pt>
                <c:pt idx="2">
                  <c:v>74766</c:v>
                </c:pt>
                <c:pt idx="3">
                  <c:v>74508</c:v>
                </c:pt>
                <c:pt idx="4">
                  <c:v>80481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3-4510-934E-9BE1834CD739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8.31'!$U$7:$Y$7</c:f>
              <c:numCache>
                <c:formatCode>#,##0</c:formatCode>
                <c:ptCount val="5"/>
                <c:pt idx="1">
                  <c:v>54090</c:v>
                </c:pt>
                <c:pt idx="2">
                  <c:v>54240</c:v>
                </c:pt>
                <c:pt idx="3">
                  <c:v>53086</c:v>
                </c:pt>
                <c:pt idx="4">
                  <c:v>53797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3-4510-934E-9BE1834CD739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8.31'!$U$11:$Y$11</c:f>
              <c:numCache>
                <c:formatCode>#,##0</c:formatCode>
                <c:ptCount val="5"/>
                <c:pt idx="1">
                  <c:v>69250</c:v>
                </c:pt>
                <c:pt idx="2">
                  <c:v>67738</c:v>
                </c:pt>
                <c:pt idx="3">
                  <c:v>67529</c:v>
                </c:pt>
                <c:pt idx="4">
                  <c:v>73493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3-4510-934E-9BE1834CD739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8.31'!$U$12:$Y$12</c:f>
              <c:numCache>
                <c:formatCode>#,##0</c:formatCode>
                <c:ptCount val="5"/>
                <c:pt idx="1">
                  <c:v>7003</c:v>
                </c:pt>
                <c:pt idx="2">
                  <c:v>7029</c:v>
                </c:pt>
                <c:pt idx="3">
                  <c:v>6979</c:v>
                </c:pt>
                <c:pt idx="4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3-4510-934E-9BE1834CD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3.6655823663640334E-3</c:v>
                </c:pt>
                <c:pt idx="1">
                  <c:v>1.6628635238141478E-3</c:v>
                </c:pt>
                <c:pt idx="2">
                  <c:v>4.387774918677477E-2</c:v>
                </c:pt>
                <c:pt idx="3">
                  <c:v>8.5206583483031506E-3</c:v>
                </c:pt>
                <c:pt idx="4">
                  <c:v>6.9718891100645719E-2</c:v>
                </c:pt>
                <c:pt idx="5">
                  <c:v>3.7808904209350874E-2</c:v>
                </c:pt>
                <c:pt idx="6">
                  <c:v>8.5255134242850902E-2</c:v>
                </c:pt>
                <c:pt idx="7">
                  <c:v>7.4173423314074866E-2</c:v>
                </c:pt>
                <c:pt idx="8">
                  <c:v>5.0152934893431082E-2</c:v>
                </c:pt>
                <c:pt idx="9">
                  <c:v>2.4396756809244066E-2</c:v>
                </c:pt>
                <c:pt idx="10">
                  <c:v>5.4049133368937227E-2</c:v>
                </c:pt>
                <c:pt idx="11">
                  <c:v>1.985726076613099E-2</c:v>
                </c:pt>
                <c:pt idx="12">
                  <c:v>9.6021265232800898E-2</c:v>
                </c:pt>
                <c:pt idx="13">
                  <c:v>0.11045297858911492</c:v>
                </c:pt>
                <c:pt idx="14">
                  <c:v>5.8807107831237562E-2</c:v>
                </c:pt>
                <c:pt idx="15">
                  <c:v>7.9028499296013979E-2</c:v>
                </c:pt>
                <c:pt idx="16">
                  <c:v>0.10342525610525805</c:v>
                </c:pt>
                <c:pt idx="17">
                  <c:v>2.9664514249648007E-2</c:v>
                </c:pt>
                <c:pt idx="18">
                  <c:v>3.3257270476282956E-2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7-4308-BBA6-C054A04558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17-4308-BBA6-C054A045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8.31'!$Y$44:$Y$60</c:f>
              <c:numCache>
                <c:formatCode>#,##0</c:formatCode>
                <c:ptCount val="17"/>
                <c:pt idx="0">
                  <c:v>25</c:v>
                </c:pt>
                <c:pt idx="1">
                  <c:v>819</c:v>
                </c:pt>
                <c:pt idx="2">
                  <c:v>2162</c:v>
                </c:pt>
                <c:pt idx="3">
                  <c:v>3304</c:v>
                </c:pt>
                <c:pt idx="4">
                  <c:v>4941</c:v>
                </c:pt>
                <c:pt idx="5">
                  <c:v>4997</c:v>
                </c:pt>
                <c:pt idx="6">
                  <c:v>5023</c:v>
                </c:pt>
                <c:pt idx="7">
                  <c:v>4452</c:v>
                </c:pt>
                <c:pt idx="8">
                  <c:v>3940</c:v>
                </c:pt>
                <c:pt idx="9">
                  <c:v>3655</c:v>
                </c:pt>
                <c:pt idx="10">
                  <c:v>3012</c:v>
                </c:pt>
                <c:pt idx="11">
                  <c:v>2412</c:v>
                </c:pt>
                <c:pt idx="12">
                  <c:v>1186</c:v>
                </c:pt>
                <c:pt idx="13">
                  <c:v>443</c:v>
                </c:pt>
                <c:pt idx="14">
                  <c:v>167</c:v>
                </c:pt>
                <c:pt idx="15">
                  <c:v>57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7-4923-8552-1C393C3D438A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8.31'!$Y$63:$Y$79</c:f>
              <c:numCache>
                <c:formatCode>#,##0</c:formatCode>
                <c:ptCount val="17"/>
                <c:pt idx="0">
                  <c:v>15</c:v>
                </c:pt>
                <c:pt idx="1">
                  <c:v>941</c:v>
                </c:pt>
                <c:pt idx="2">
                  <c:v>2176</c:v>
                </c:pt>
                <c:pt idx="3">
                  <c:v>3536</c:v>
                </c:pt>
                <c:pt idx="4">
                  <c:v>4474</c:v>
                </c:pt>
                <c:pt idx="5">
                  <c:v>4846</c:v>
                </c:pt>
                <c:pt idx="6">
                  <c:v>4852</c:v>
                </c:pt>
                <c:pt idx="7">
                  <c:v>4485</c:v>
                </c:pt>
                <c:pt idx="8">
                  <c:v>3897</c:v>
                </c:pt>
                <c:pt idx="9">
                  <c:v>3903</c:v>
                </c:pt>
                <c:pt idx="10">
                  <c:v>2988</c:v>
                </c:pt>
                <c:pt idx="11">
                  <c:v>2181</c:v>
                </c:pt>
                <c:pt idx="12">
                  <c:v>939</c:v>
                </c:pt>
                <c:pt idx="13">
                  <c:v>316</c:v>
                </c:pt>
                <c:pt idx="14">
                  <c:v>119</c:v>
                </c:pt>
                <c:pt idx="15">
                  <c:v>58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7-4923-8552-1C393C3D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8.31'!$Y$83:$Y$90</c:f>
              <c:numCache>
                <c:formatCode>#,##0</c:formatCode>
                <c:ptCount val="8"/>
                <c:pt idx="0">
                  <c:v>4302</c:v>
                </c:pt>
                <c:pt idx="1">
                  <c:v>5248</c:v>
                </c:pt>
                <c:pt idx="2">
                  <c:v>4067</c:v>
                </c:pt>
                <c:pt idx="3">
                  <c:v>1505</c:v>
                </c:pt>
                <c:pt idx="4">
                  <c:v>1767</c:v>
                </c:pt>
                <c:pt idx="5">
                  <c:v>1416</c:v>
                </c:pt>
                <c:pt idx="6">
                  <c:v>2067</c:v>
                </c:pt>
                <c:pt idx="7">
                  <c:v>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F-4788-946E-B7DA743227F7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8.31'!$Y$93:$Y$100</c:f>
              <c:numCache>
                <c:formatCode>#,##0</c:formatCode>
                <c:ptCount val="8"/>
                <c:pt idx="0">
                  <c:v>3276</c:v>
                </c:pt>
                <c:pt idx="1">
                  <c:v>7021</c:v>
                </c:pt>
                <c:pt idx="2">
                  <c:v>780</c:v>
                </c:pt>
                <c:pt idx="3">
                  <c:v>2905</c:v>
                </c:pt>
                <c:pt idx="4">
                  <c:v>4626</c:v>
                </c:pt>
                <c:pt idx="5">
                  <c:v>2200</c:v>
                </c:pt>
                <c:pt idx="6">
                  <c:v>418</c:v>
                </c:pt>
                <c:pt idx="7">
                  <c:v>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F-4788-946E-B7DA7432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8.31'!$U$8:$Y$8</c:f>
              <c:numCache>
                <c:formatCode>#,##0</c:formatCode>
                <c:ptCount val="5"/>
                <c:pt idx="1">
                  <c:v>52463.97</c:v>
                </c:pt>
                <c:pt idx="2">
                  <c:v>53433.02</c:v>
                </c:pt>
                <c:pt idx="3">
                  <c:v>55528.5</c:v>
                </c:pt>
                <c:pt idx="4">
                  <c:v>55831.23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B-490E-8072-98CF54BCF6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B-490E-8072-98CF54BCF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8.31'!$V$4:$Z$4</c:f>
              <c:numCache>
                <c:formatCode>#,##0</c:formatCode>
                <c:ptCount val="5"/>
                <c:pt idx="0">
                  <c:v>76253</c:v>
                </c:pt>
                <c:pt idx="1">
                  <c:v>74766</c:v>
                </c:pt>
                <c:pt idx="2">
                  <c:v>74508</c:v>
                </c:pt>
                <c:pt idx="3">
                  <c:v>80481</c:v>
                </c:pt>
                <c:pt idx="4">
                  <c:v>82384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CF6-89DD-965BF6977F90}"/>
            </c:ext>
          </c:extLst>
        </c:ser>
        <c:ser>
          <c:idx val="1"/>
          <c:order val="1"/>
          <c:tx>
            <c:strRef>
              <c:f>'Table 8.31'!$S$7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8.31'!$V$7:$Z$7</c:f>
              <c:numCache>
                <c:formatCode>#,##0</c:formatCode>
                <c:ptCount val="5"/>
                <c:pt idx="0">
                  <c:v>54090</c:v>
                </c:pt>
                <c:pt idx="1">
                  <c:v>54240</c:v>
                </c:pt>
                <c:pt idx="2">
                  <c:v>53086</c:v>
                </c:pt>
                <c:pt idx="3">
                  <c:v>53797</c:v>
                </c:pt>
                <c:pt idx="4">
                  <c:v>55536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CF6-89DD-965BF6977F90}"/>
            </c:ext>
          </c:extLst>
        </c:ser>
        <c:ser>
          <c:idx val="2"/>
          <c:order val="2"/>
          <c:tx>
            <c:strRef>
              <c:f>'Table 8.31'!$S$11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8.31'!$V$11:$Z$11</c:f>
              <c:numCache>
                <c:formatCode>#,##0</c:formatCode>
                <c:ptCount val="5"/>
                <c:pt idx="0">
                  <c:v>69250</c:v>
                </c:pt>
                <c:pt idx="1">
                  <c:v>67738</c:v>
                </c:pt>
                <c:pt idx="2">
                  <c:v>67529</c:v>
                </c:pt>
                <c:pt idx="3">
                  <c:v>73493</c:v>
                </c:pt>
                <c:pt idx="4">
                  <c:v>75158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7-4CF6-89DD-965BF6977F90}"/>
            </c:ext>
          </c:extLst>
        </c:ser>
        <c:ser>
          <c:idx val="3"/>
          <c:order val="3"/>
          <c:tx>
            <c:strRef>
              <c:f>'Table 8.31'!$S$12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8.31'!$V$12:$Z$12</c:f>
              <c:numCache>
                <c:formatCode>#,##0</c:formatCode>
                <c:ptCount val="5"/>
                <c:pt idx="0">
                  <c:v>7003</c:v>
                </c:pt>
                <c:pt idx="1">
                  <c:v>7029</c:v>
                </c:pt>
                <c:pt idx="2">
                  <c:v>6979</c:v>
                </c:pt>
                <c:pt idx="3">
                  <c:v>6989</c:v>
                </c:pt>
                <c:pt idx="4">
                  <c:v>7230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7-4CF6-89DD-965BF6977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8.31'!$AB$15:$AB$33</c:f>
              <c:numCache>
                <c:formatCode>0.0%</c:formatCode>
                <c:ptCount val="19"/>
                <c:pt idx="0">
                  <c:v>3.6655823663640334E-3</c:v>
                </c:pt>
                <c:pt idx="1">
                  <c:v>1.6628635238141478E-3</c:v>
                </c:pt>
                <c:pt idx="2">
                  <c:v>4.387774918677477E-2</c:v>
                </c:pt>
                <c:pt idx="3">
                  <c:v>8.5206583483031506E-3</c:v>
                </c:pt>
                <c:pt idx="4">
                  <c:v>6.9718891100645719E-2</c:v>
                </c:pt>
                <c:pt idx="5">
                  <c:v>3.7808904209350874E-2</c:v>
                </c:pt>
                <c:pt idx="6">
                  <c:v>8.5255134242850902E-2</c:v>
                </c:pt>
                <c:pt idx="7">
                  <c:v>7.4173423314074866E-2</c:v>
                </c:pt>
                <c:pt idx="8">
                  <c:v>5.0152934893431082E-2</c:v>
                </c:pt>
                <c:pt idx="9">
                  <c:v>2.4396756809244066E-2</c:v>
                </c:pt>
                <c:pt idx="10">
                  <c:v>5.4049133368937227E-2</c:v>
                </c:pt>
                <c:pt idx="11">
                  <c:v>1.985726076613099E-2</c:v>
                </c:pt>
                <c:pt idx="12">
                  <c:v>9.6021265232800898E-2</c:v>
                </c:pt>
                <c:pt idx="13">
                  <c:v>0.11045297858911492</c:v>
                </c:pt>
                <c:pt idx="14">
                  <c:v>5.8807107831237562E-2</c:v>
                </c:pt>
                <c:pt idx="15">
                  <c:v>7.9028499296013979E-2</c:v>
                </c:pt>
                <c:pt idx="16">
                  <c:v>0.10342525610525805</c:v>
                </c:pt>
                <c:pt idx="17">
                  <c:v>2.9664514249648007E-2</c:v>
                </c:pt>
                <c:pt idx="18">
                  <c:v>3.3257270476282956E-2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6-4CD0-8B2F-985AE3B339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56-4CD0-8B2F-985AE3B33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8.31'!$Z$44:$Z$60</c:f>
              <c:numCache>
                <c:formatCode>#,##0</c:formatCode>
                <c:ptCount val="17"/>
                <c:pt idx="0">
                  <c:v>18</c:v>
                </c:pt>
                <c:pt idx="1">
                  <c:v>902</c:v>
                </c:pt>
                <c:pt idx="2">
                  <c:v>2228</c:v>
                </c:pt>
                <c:pt idx="3">
                  <c:v>3475</c:v>
                </c:pt>
                <c:pt idx="4">
                  <c:v>4968</c:v>
                </c:pt>
                <c:pt idx="5">
                  <c:v>5154</c:v>
                </c:pt>
                <c:pt idx="6">
                  <c:v>4869</c:v>
                </c:pt>
                <c:pt idx="7">
                  <c:v>4604</c:v>
                </c:pt>
                <c:pt idx="8">
                  <c:v>3864</c:v>
                </c:pt>
                <c:pt idx="9">
                  <c:v>3640</c:v>
                </c:pt>
                <c:pt idx="10">
                  <c:v>2989</c:v>
                </c:pt>
                <c:pt idx="11">
                  <c:v>2451</c:v>
                </c:pt>
                <c:pt idx="12">
                  <c:v>1253</c:v>
                </c:pt>
                <c:pt idx="13">
                  <c:v>458</c:v>
                </c:pt>
                <c:pt idx="14">
                  <c:v>195</c:v>
                </c:pt>
                <c:pt idx="15">
                  <c:v>66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0-4D62-9161-7FCE49EF1152}"/>
            </c:ext>
          </c:extLst>
        </c:ser>
        <c:ser>
          <c:idx val="1"/>
          <c:order val="1"/>
          <c:tx>
            <c:strRef>
              <c:f>'Table 8.31'!$S$62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8.31'!$Z$63:$Z$79</c:f>
              <c:numCache>
                <c:formatCode>#,##0</c:formatCode>
                <c:ptCount val="17"/>
                <c:pt idx="0">
                  <c:v>15</c:v>
                </c:pt>
                <c:pt idx="1">
                  <c:v>1045</c:v>
                </c:pt>
                <c:pt idx="2">
                  <c:v>2252</c:v>
                </c:pt>
                <c:pt idx="3">
                  <c:v>3602</c:v>
                </c:pt>
                <c:pt idx="4">
                  <c:v>4657</c:v>
                </c:pt>
                <c:pt idx="5">
                  <c:v>5005</c:v>
                </c:pt>
                <c:pt idx="6">
                  <c:v>4964</c:v>
                </c:pt>
                <c:pt idx="7">
                  <c:v>4652</c:v>
                </c:pt>
                <c:pt idx="8">
                  <c:v>4010</c:v>
                </c:pt>
                <c:pt idx="9">
                  <c:v>4028</c:v>
                </c:pt>
                <c:pt idx="10">
                  <c:v>3078</c:v>
                </c:pt>
                <c:pt idx="11">
                  <c:v>2296</c:v>
                </c:pt>
                <c:pt idx="12">
                  <c:v>1000</c:v>
                </c:pt>
                <c:pt idx="13">
                  <c:v>329</c:v>
                </c:pt>
                <c:pt idx="14">
                  <c:v>134</c:v>
                </c:pt>
                <c:pt idx="15">
                  <c:v>64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0-4D62-9161-7FCE49EF1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8.31'!$Z$83:$Z$90</c:f>
              <c:numCache>
                <c:formatCode>#,##0</c:formatCode>
                <c:ptCount val="8"/>
                <c:pt idx="0">
                  <c:v>4508</c:v>
                </c:pt>
                <c:pt idx="1">
                  <c:v>5384</c:v>
                </c:pt>
                <c:pt idx="2">
                  <c:v>4077</c:v>
                </c:pt>
                <c:pt idx="3">
                  <c:v>1551</c:v>
                </c:pt>
                <c:pt idx="4">
                  <c:v>1774</c:v>
                </c:pt>
                <c:pt idx="5">
                  <c:v>1417</c:v>
                </c:pt>
                <c:pt idx="6">
                  <c:v>2095</c:v>
                </c:pt>
                <c:pt idx="7">
                  <c:v>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6-43F6-9A98-F76085880FE2}"/>
            </c:ext>
          </c:extLst>
        </c:ser>
        <c:ser>
          <c:idx val="1"/>
          <c:order val="1"/>
          <c:tx>
            <c:strRef>
              <c:f>'Table 8.31'!$S$92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8.31'!$Z$93:$Z$100</c:f>
              <c:numCache>
                <c:formatCode>#,##0</c:formatCode>
                <c:ptCount val="8"/>
                <c:pt idx="0">
                  <c:v>3442</c:v>
                </c:pt>
                <c:pt idx="1">
                  <c:v>7268</c:v>
                </c:pt>
                <c:pt idx="2">
                  <c:v>822</c:v>
                </c:pt>
                <c:pt idx="3">
                  <c:v>3054</c:v>
                </c:pt>
                <c:pt idx="4">
                  <c:v>4684</c:v>
                </c:pt>
                <c:pt idx="5">
                  <c:v>2207</c:v>
                </c:pt>
                <c:pt idx="6">
                  <c:v>438</c:v>
                </c:pt>
                <c:pt idx="7">
                  <c:v>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6-43F6-9A98-F76085880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8.4'!$U$4:$Y$4</c:f>
              <c:numCache>
                <c:formatCode>#,##0</c:formatCode>
                <c:ptCount val="5"/>
                <c:pt idx="1">
                  <c:v>102778</c:v>
                </c:pt>
                <c:pt idx="2">
                  <c:v>100598</c:v>
                </c:pt>
                <c:pt idx="3">
                  <c:v>100004</c:v>
                </c:pt>
                <c:pt idx="4">
                  <c:v>108384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5-4EAF-8DA9-9D3B71298ABA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8.4'!$U$7:$Y$7</c:f>
              <c:numCache>
                <c:formatCode>#,##0</c:formatCode>
                <c:ptCount val="5"/>
                <c:pt idx="1">
                  <c:v>73162</c:v>
                </c:pt>
                <c:pt idx="2">
                  <c:v>73196</c:v>
                </c:pt>
                <c:pt idx="3">
                  <c:v>72093</c:v>
                </c:pt>
                <c:pt idx="4">
                  <c:v>73387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5-4EAF-8DA9-9D3B71298ABA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8.4'!$U$11:$Y$11</c:f>
              <c:numCache>
                <c:formatCode>#,##0</c:formatCode>
                <c:ptCount val="5"/>
                <c:pt idx="1">
                  <c:v>92772</c:v>
                </c:pt>
                <c:pt idx="2">
                  <c:v>90539</c:v>
                </c:pt>
                <c:pt idx="3">
                  <c:v>89925</c:v>
                </c:pt>
                <c:pt idx="4">
                  <c:v>98109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5-4EAF-8DA9-9D3B71298ABA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8.4'!$U$12:$Y$12</c:f>
              <c:numCache>
                <c:formatCode>#,##0</c:formatCode>
                <c:ptCount val="5"/>
                <c:pt idx="1">
                  <c:v>10007</c:v>
                </c:pt>
                <c:pt idx="2">
                  <c:v>10058</c:v>
                </c:pt>
                <c:pt idx="3">
                  <c:v>10079</c:v>
                </c:pt>
                <c:pt idx="4">
                  <c:v>10283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5-4EAF-8DA9-9D3B7129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8.31'!$S$1</c:f>
              <c:strCache>
                <c:ptCount val="1"/>
                <c:pt idx="0">
                  <c:v>Hobsons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8.31'!$V$8:$Z$8</c:f>
              <c:numCache>
                <c:formatCode>#,##0</c:formatCode>
                <c:ptCount val="5"/>
                <c:pt idx="0">
                  <c:v>52463.97</c:v>
                </c:pt>
                <c:pt idx="1">
                  <c:v>53433.02</c:v>
                </c:pt>
                <c:pt idx="2">
                  <c:v>55528.5</c:v>
                </c:pt>
                <c:pt idx="3">
                  <c:v>55831.23</c:v>
                </c:pt>
                <c:pt idx="4">
                  <c:v>59214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9-4870-A3CC-B4B7C03B0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9-4870-A3CC-B4B7C03B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8.32'!$U$4:$Y$4</c:f>
              <c:numCache>
                <c:formatCode>#,##0</c:formatCode>
                <c:ptCount val="5"/>
                <c:pt idx="1">
                  <c:v>16615</c:v>
                </c:pt>
                <c:pt idx="2">
                  <c:v>16980</c:v>
                </c:pt>
                <c:pt idx="3">
                  <c:v>17351</c:v>
                </c:pt>
                <c:pt idx="4">
                  <c:v>18948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F-4722-A952-6EAEFC96AAD9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8.32'!$U$7:$Y$7</c:f>
              <c:numCache>
                <c:formatCode>#,##0</c:formatCode>
                <c:ptCount val="5"/>
                <c:pt idx="1">
                  <c:v>11343</c:v>
                </c:pt>
                <c:pt idx="2">
                  <c:v>11609</c:v>
                </c:pt>
                <c:pt idx="3">
                  <c:v>11713</c:v>
                </c:pt>
                <c:pt idx="4">
                  <c:v>11910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F-4722-A952-6EAEFC96AAD9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8.32'!$U$11:$Y$11</c:f>
              <c:numCache>
                <c:formatCode>#,##0</c:formatCode>
                <c:ptCount val="5"/>
                <c:pt idx="1">
                  <c:v>14277</c:v>
                </c:pt>
                <c:pt idx="2">
                  <c:v>14594</c:v>
                </c:pt>
                <c:pt idx="3">
                  <c:v>14959</c:v>
                </c:pt>
                <c:pt idx="4">
                  <c:v>16578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F-4722-A952-6EAEFC96AAD9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8.32'!$U$12:$Y$12</c:f>
              <c:numCache>
                <c:formatCode>#,##0</c:formatCode>
                <c:ptCount val="5"/>
                <c:pt idx="1">
                  <c:v>2337</c:v>
                </c:pt>
                <c:pt idx="2">
                  <c:v>2389</c:v>
                </c:pt>
                <c:pt idx="3">
                  <c:v>2392</c:v>
                </c:pt>
                <c:pt idx="4">
                  <c:v>2376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F-4722-A952-6EAEFC96A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8.2692831834287273E-2</c:v>
                </c:pt>
                <c:pt idx="1">
                  <c:v>5.3965658217497957E-3</c:v>
                </c:pt>
                <c:pt idx="2">
                  <c:v>3.1997819569364948E-2</c:v>
                </c:pt>
                <c:pt idx="3">
                  <c:v>1.1065685472880895E-2</c:v>
                </c:pt>
                <c:pt idx="4">
                  <c:v>6.6775688198419184E-2</c:v>
                </c:pt>
                <c:pt idx="5">
                  <c:v>3.5977105478331974E-2</c:v>
                </c:pt>
                <c:pt idx="6">
                  <c:v>9.7356227855001365E-2</c:v>
                </c:pt>
                <c:pt idx="7">
                  <c:v>7.6260561460888526E-2</c:v>
                </c:pt>
                <c:pt idx="8">
                  <c:v>4.2082311256473152E-2</c:v>
                </c:pt>
                <c:pt idx="9">
                  <c:v>7.4134641591714363E-3</c:v>
                </c:pt>
                <c:pt idx="10">
                  <c:v>3.0144453529572089E-2</c:v>
                </c:pt>
                <c:pt idx="11">
                  <c:v>1.3464159171436358E-2</c:v>
                </c:pt>
                <c:pt idx="12">
                  <c:v>3.3742164077405289E-2</c:v>
                </c:pt>
                <c:pt idx="13">
                  <c:v>6.5794494412646495E-2</c:v>
                </c:pt>
                <c:pt idx="14">
                  <c:v>5.7236304170073589E-2</c:v>
                </c:pt>
                <c:pt idx="15">
                  <c:v>6.4813300626873807E-2</c:v>
                </c:pt>
                <c:pt idx="16">
                  <c:v>0.16216952848187516</c:v>
                </c:pt>
                <c:pt idx="17">
                  <c:v>2.0005451076587626E-2</c:v>
                </c:pt>
                <c:pt idx="18">
                  <c:v>3.9792859089670209E-2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D-400D-8090-6C7689BCFB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D-400D-8090-6C7689BCF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8.32'!$Y$44:$Y$60</c:f>
              <c:numCache>
                <c:formatCode>#,##0</c:formatCode>
                <c:ptCount val="17"/>
                <c:pt idx="0">
                  <c:v>6</c:v>
                </c:pt>
                <c:pt idx="1">
                  <c:v>354</c:v>
                </c:pt>
                <c:pt idx="2">
                  <c:v>607</c:v>
                </c:pt>
                <c:pt idx="3">
                  <c:v>779</c:v>
                </c:pt>
                <c:pt idx="4">
                  <c:v>1047</c:v>
                </c:pt>
                <c:pt idx="5">
                  <c:v>941</c:v>
                </c:pt>
                <c:pt idx="6">
                  <c:v>825</c:v>
                </c:pt>
                <c:pt idx="7">
                  <c:v>679</c:v>
                </c:pt>
                <c:pt idx="8">
                  <c:v>700</c:v>
                </c:pt>
                <c:pt idx="9">
                  <c:v>715</c:v>
                </c:pt>
                <c:pt idx="10">
                  <c:v>769</c:v>
                </c:pt>
                <c:pt idx="11">
                  <c:v>739</c:v>
                </c:pt>
                <c:pt idx="12">
                  <c:v>452</c:v>
                </c:pt>
                <c:pt idx="13">
                  <c:v>209</c:v>
                </c:pt>
                <c:pt idx="14">
                  <c:v>103</c:v>
                </c:pt>
                <c:pt idx="15">
                  <c:v>63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4-4D1E-9C2C-AB46C57B481C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8.32'!$Y$63:$Y$79</c:f>
              <c:numCache>
                <c:formatCode>#,##0</c:formatCode>
                <c:ptCount val="17"/>
                <c:pt idx="0">
                  <c:v>8</c:v>
                </c:pt>
                <c:pt idx="1">
                  <c:v>384</c:v>
                </c:pt>
                <c:pt idx="2">
                  <c:v>664</c:v>
                </c:pt>
                <c:pt idx="3">
                  <c:v>973</c:v>
                </c:pt>
                <c:pt idx="4">
                  <c:v>977</c:v>
                </c:pt>
                <c:pt idx="5">
                  <c:v>993</c:v>
                </c:pt>
                <c:pt idx="6">
                  <c:v>862</c:v>
                </c:pt>
                <c:pt idx="7">
                  <c:v>860</c:v>
                </c:pt>
                <c:pt idx="8">
                  <c:v>892</c:v>
                </c:pt>
                <c:pt idx="9">
                  <c:v>896</c:v>
                </c:pt>
                <c:pt idx="10">
                  <c:v>878</c:v>
                </c:pt>
                <c:pt idx="11">
                  <c:v>808</c:v>
                </c:pt>
                <c:pt idx="12">
                  <c:v>417</c:v>
                </c:pt>
                <c:pt idx="13">
                  <c:v>138</c:v>
                </c:pt>
                <c:pt idx="14">
                  <c:v>76</c:v>
                </c:pt>
                <c:pt idx="15">
                  <c:v>43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4-4D1E-9C2C-AB46C57B4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8.32'!$Y$83:$Y$90</c:f>
              <c:numCache>
                <c:formatCode>#,##0</c:formatCode>
                <c:ptCount val="8"/>
                <c:pt idx="0">
                  <c:v>678</c:v>
                </c:pt>
                <c:pt idx="1">
                  <c:v>626</c:v>
                </c:pt>
                <c:pt idx="2">
                  <c:v>1088</c:v>
                </c:pt>
                <c:pt idx="3">
                  <c:v>334</c:v>
                </c:pt>
                <c:pt idx="4">
                  <c:v>216</c:v>
                </c:pt>
                <c:pt idx="5">
                  <c:v>411</c:v>
                </c:pt>
                <c:pt idx="6">
                  <c:v>596</c:v>
                </c:pt>
                <c:pt idx="7">
                  <c:v>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F6-4E49-AA51-50D0333400F4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8.32'!$Y$93:$Y$100</c:f>
              <c:numCache>
                <c:formatCode>#,##0</c:formatCode>
                <c:ptCount val="8"/>
                <c:pt idx="0">
                  <c:v>449</c:v>
                </c:pt>
                <c:pt idx="1">
                  <c:v>1307</c:v>
                </c:pt>
                <c:pt idx="2">
                  <c:v>201</c:v>
                </c:pt>
                <c:pt idx="3">
                  <c:v>942</c:v>
                </c:pt>
                <c:pt idx="4">
                  <c:v>897</c:v>
                </c:pt>
                <c:pt idx="5">
                  <c:v>633</c:v>
                </c:pt>
                <c:pt idx="6">
                  <c:v>59</c:v>
                </c:pt>
                <c:pt idx="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F6-4E49-AA51-50D033340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8.32'!$U$8:$Y$8</c:f>
              <c:numCache>
                <c:formatCode>#,##0</c:formatCode>
                <c:ptCount val="5"/>
                <c:pt idx="1">
                  <c:v>36623</c:v>
                </c:pt>
                <c:pt idx="2">
                  <c:v>36958.74</c:v>
                </c:pt>
                <c:pt idx="3">
                  <c:v>39612</c:v>
                </c:pt>
                <c:pt idx="4">
                  <c:v>36847.089999999997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9A-4D01-A93C-14C8692646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9A-4D01-A93C-14C86926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8.32'!$V$4:$Z$4</c:f>
              <c:numCache>
                <c:formatCode>#,##0</c:formatCode>
                <c:ptCount val="5"/>
                <c:pt idx="0">
                  <c:v>16615</c:v>
                </c:pt>
                <c:pt idx="1">
                  <c:v>16980</c:v>
                </c:pt>
                <c:pt idx="2">
                  <c:v>17351</c:v>
                </c:pt>
                <c:pt idx="3">
                  <c:v>18948</c:v>
                </c:pt>
                <c:pt idx="4">
                  <c:v>18349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A-4F7B-9ACE-3D0D1F9AFA14}"/>
            </c:ext>
          </c:extLst>
        </c:ser>
        <c:ser>
          <c:idx val="1"/>
          <c:order val="1"/>
          <c:tx>
            <c:strRef>
              <c:f>'Table 8.32'!$S$7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8.32'!$V$7:$Z$7</c:f>
              <c:numCache>
                <c:formatCode>#,##0</c:formatCode>
                <c:ptCount val="5"/>
                <c:pt idx="0">
                  <c:v>11343</c:v>
                </c:pt>
                <c:pt idx="1">
                  <c:v>11609</c:v>
                </c:pt>
                <c:pt idx="2">
                  <c:v>11713</c:v>
                </c:pt>
                <c:pt idx="3">
                  <c:v>11910</c:v>
                </c:pt>
                <c:pt idx="4">
                  <c:v>12071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A-4F7B-9ACE-3D0D1F9AFA14}"/>
            </c:ext>
          </c:extLst>
        </c:ser>
        <c:ser>
          <c:idx val="2"/>
          <c:order val="2"/>
          <c:tx>
            <c:strRef>
              <c:f>'Table 8.32'!$S$11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8.32'!$V$11:$Z$11</c:f>
              <c:numCache>
                <c:formatCode>#,##0</c:formatCode>
                <c:ptCount val="5"/>
                <c:pt idx="0">
                  <c:v>14277</c:v>
                </c:pt>
                <c:pt idx="1">
                  <c:v>14594</c:v>
                </c:pt>
                <c:pt idx="2">
                  <c:v>14959</c:v>
                </c:pt>
                <c:pt idx="3">
                  <c:v>16578</c:v>
                </c:pt>
                <c:pt idx="4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A-4F7B-9ACE-3D0D1F9AFA14}"/>
            </c:ext>
          </c:extLst>
        </c:ser>
        <c:ser>
          <c:idx val="3"/>
          <c:order val="3"/>
          <c:tx>
            <c:strRef>
              <c:f>'Table 8.32'!$S$12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8.32'!$V$12:$Z$12</c:f>
              <c:numCache>
                <c:formatCode>#,##0</c:formatCode>
                <c:ptCount val="5"/>
                <c:pt idx="0">
                  <c:v>2337</c:v>
                </c:pt>
                <c:pt idx="1">
                  <c:v>2389</c:v>
                </c:pt>
                <c:pt idx="2">
                  <c:v>2392</c:v>
                </c:pt>
                <c:pt idx="3">
                  <c:v>2376</c:v>
                </c:pt>
                <c:pt idx="4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A-4F7B-9ACE-3D0D1F9AF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8.32'!$AB$15:$AB$33</c:f>
              <c:numCache>
                <c:formatCode>0.0%</c:formatCode>
                <c:ptCount val="19"/>
                <c:pt idx="0">
                  <c:v>8.2692831834287273E-2</c:v>
                </c:pt>
                <c:pt idx="1">
                  <c:v>5.3965658217497957E-3</c:v>
                </c:pt>
                <c:pt idx="2">
                  <c:v>3.1997819569364948E-2</c:v>
                </c:pt>
                <c:pt idx="3">
                  <c:v>1.1065685472880895E-2</c:v>
                </c:pt>
                <c:pt idx="4">
                  <c:v>6.6775688198419184E-2</c:v>
                </c:pt>
                <c:pt idx="5">
                  <c:v>3.5977105478331974E-2</c:v>
                </c:pt>
                <c:pt idx="6">
                  <c:v>9.7356227855001365E-2</c:v>
                </c:pt>
                <c:pt idx="7">
                  <c:v>7.6260561460888526E-2</c:v>
                </c:pt>
                <c:pt idx="8">
                  <c:v>4.2082311256473152E-2</c:v>
                </c:pt>
                <c:pt idx="9">
                  <c:v>7.4134641591714363E-3</c:v>
                </c:pt>
                <c:pt idx="10">
                  <c:v>3.0144453529572089E-2</c:v>
                </c:pt>
                <c:pt idx="11">
                  <c:v>1.3464159171436358E-2</c:v>
                </c:pt>
                <c:pt idx="12">
                  <c:v>3.3742164077405289E-2</c:v>
                </c:pt>
                <c:pt idx="13">
                  <c:v>6.5794494412646495E-2</c:v>
                </c:pt>
                <c:pt idx="14">
                  <c:v>5.7236304170073589E-2</c:v>
                </c:pt>
                <c:pt idx="15">
                  <c:v>6.4813300626873807E-2</c:v>
                </c:pt>
                <c:pt idx="16">
                  <c:v>0.16216952848187516</c:v>
                </c:pt>
                <c:pt idx="17">
                  <c:v>2.0005451076587626E-2</c:v>
                </c:pt>
                <c:pt idx="18">
                  <c:v>3.9792859089670209E-2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C5C-A3D6-1CE692A9F5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C5C-A3D6-1CE692A9F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8.32'!$Z$44:$Z$60</c:f>
              <c:numCache>
                <c:formatCode>#,##0</c:formatCode>
                <c:ptCount val="17"/>
                <c:pt idx="0">
                  <c:v>7</c:v>
                </c:pt>
                <c:pt idx="1">
                  <c:v>392</c:v>
                </c:pt>
                <c:pt idx="2">
                  <c:v>669</c:v>
                </c:pt>
                <c:pt idx="3">
                  <c:v>787</c:v>
                </c:pt>
                <c:pt idx="4">
                  <c:v>987</c:v>
                </c:pt>
                <c:pt idx="5">
                  <c:v>1030</c:v>
                </c:pt>
                <c:pt idx="6">
                  <c:v>811</c:v>
                </c:pt>
                <c:pt idx="7">
                  <c:v>645</c:v>
                </c:pt>
                <c:pt idx="8">
                  <c:v>676</c:v>
                </c:pt>
                <c:pt idx="9">
                  <c:v>701</c:v>
                </c:pt>
                <c:pt idx="10">
                  <c:v>759</c:v>
                </c:pt>
                <c:pt idx="11">
                  <c:v>666</c:v>
                </c:pt>
                <c:pt idx="12">
                  <c:v>472</c:v>
                </c:pt>
                <c:pt idx="13">
                  <c:v>206</c:v>
                </c:pt>
                <c:pt idx="14">
                  <c:v>118</c:v>
                </c:pt>
                <c:pt idx="15">
                  <c:v>56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E-4F79-A660-B29799100960}"/>
            </c:ext>
          </c:extLst>
        </c:ser>
        <c:ser>
          <c:idx val="1"/>
          <c:order val="1"/>
          <c:tx>
            <c:strRef>
              <c:f>'Table 8.32'!$S$62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8.32'!$Z$63:$Z$79</c:f>
              <c:numCache>
                <c:formatCode>#,##0</c:formatCode>
                <c:ptCount val="17"/>
                <c:pt idx="0">
                  <c:v>17</c:v>
                </c:pt>
                <c:pt idx="1">
                  <c:v>417</c:v>
                </c:pt>
                <c:pt idx="2">
                  <c:v>653</c:v>
                </c:pt>
                <c:pt idx="3">
                  <c:v>812</c:v>
                </c:pt>
                <c:pt idx="4">
                  <c:v>980</c:v>
                </c:pt>
                <c:pt idx="5">
                  <c:v>956</c:v>
                </c:pt>
                <c:pt idx="6">
                  <c:v>810</c:v>
                </c:pt>
                <c:pt idx="7">
                  <c:v>779</c:v>
                </c:pt>
                <c:pt idx="8">
                  <c:v>865</c:v>
                </c:pt>
                <c:pt idx="9">
                  <c:v>826</c:v>
                </c:pt>
                <c:pt idx="10">
                  <c:v>779</c:v>
                </c:pt>
                <c:pt idx="11">
                  <c:v>714</c:v>
                </c:pt>
                <c:pt idx="12">
                  <c:v>383</c:v>
                </c:pt>
                <c:pt idx="13">
                  <c:v>166</c:v>
                </c:pt>
                <c:pt idx="14">
                  <c:v>85</c:v>
                </c:pt>
                <c:pt idx="15">
                  <c:v>42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E-4F79-A660-B29799100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8.32'!$Z$83:$Z$90</c:f>
              <c:numCache>
                <c:formatCode>#,##0</c:formatCode>
                <c:ptCount val="8"/>
                <c:pt idx="0">
                  <c:v>685</c:v>
                </c:pt>
                <c:pt idx="1">
                  <c:v>642</c:v>
                </c:pt>
                <c:pt idx="2">
                  <c:v>1102</c:v>
                </c:pt>
                <c:pt idx="3">
                  <c:v>350</c:v>
                </c:pt>
                <c:pt idx="4">
                  <c:v>213</c:v>
                </c:pt>
                <c:pt idx="5">
                  <c:v>398</c:v>
                </c:pt>
                <c:pt idx="6">
                  <c:v>684</c:v>
                </c:pt>
                <c:pt idx="7">
                  <c:v>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5-441F-9E7E-5922FBD3DE1F}"/>
            </c:ext>
          </c:extLst>
        </c:ser>
        <c:ser>
          <c:idx val="1"/>
          <c:order val="1"/>
          <c:tx>
            <c:strRef>
              <c:f>'Table 8.32'!$S$92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8.32'!$Z$93:$Z$100</c:f>
              <c:numCache>
                <c:formatCode>#,##0</c:formatCode>
                <c:ptCount val="8"/>
                <c:pt idx="0">
                  <c:v>476</c:v>
                </c:pt>
                <c:pt idx="1">
                  <c:v>1320</c:v>
                </c:pt>
                <c:pt idx="2">
                  <c:v>205</c:v>
                </c:pt>
                <c:pt idx="3">
                  <c:v>993</c:v>
                </c:pt>
                <c:pt idx="4">
                  <c:v>879</c:v>
                </c:pt>
                <c:pt idx="5">
                  <c:v>631</c:v>
                </c:pt>
                <c:pt idx="6">
                  <c:v>78</c:v>
                </c:pt>
                <c:pt idx="7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5-441F-9E7E-5922FBD3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2.7412181174548424E-3</c:v>
                </c:pt>
                <c:pt idx="1">
                  <c:v>1.0619950984841608E-3</c:v>
                </c:pt>
                <c:pt idx="2">
                  <c:v>3.9738585821911594E-2</c:v>
                </c:pt>
                <c:pt idx="3">
                  <c:v>5.8727421258055728E-3</c:v>
                </c:pt>
                <c:pt idx="4">
                  <c:v>6.5925388036670599E-2</c:v>
                </c:pt>
                <c:pt idx="5">
                  <c:v>3.3003539983661616E-2</c:v>
                </c:pt>
                <c:pt idx="6">
                  <c:v>8.5122991740038123E-2</c:v>
                </c:pt>
                <c:pt idx="7">
                  <c:v>6.6406462739402747E-2</c:v>
                </c:pt>
                <c:pt idx="8">
                  <c:v>2.9363710629027866E-2</c:v>
                </c:pt>
                <c:pt idx="9">
                  <c:v>2.3264046473631662E-2</c:v>
                </c:pt>
                <c:pt idx="10">
                  <c:v>5.0158845420713444E-2</c:v>
                </c:pt>
                <c:pt idx="11">
                  <c:v>1.5521466823999274E-2</c:v>
                </c:pt>
                <c:pt idx="12">
                  <c:v>0.1051284378687483</c:v>
                </c:pt>
                <c:pt idx="13">
                  <c:v>7.2270127984024685E-2</c:v>
                </c:pt>
                <c:pt idx="14">
                  <c:v>6.2730325860034492E-2</c:v>
                </c:pt>
                <c:pt idx="15">
                  <c:v>0.11070164291549424</c:v>
                </c:pt>
                <c:pt idx="16">
                  <c:v>0.15288190977580104</c:v>
                </c:pt>
                <c:pt idx="17">
                  <c:v>2.9826631569392758E-2</c:v>
                </c:pt>
                <c:pt idx="18">
                  <c:v>3.080693473722429E-2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CA-4777-81C1-96505064ED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CA-4777-81C1-96505064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8.32'!$S$1</c:f>
              <c:strCache>
                <c:ptCount val="1"/>
                <c:pt idx="0">
                  <c:v>Horsham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8.32'!$V$8:$Z$8</c:f>
              <c:numCache>
                <c:formatCode>#,##0</c:formatCode>
                <c:ptCount val="5"/>
                <c:pt idx="0">
                  <c:v>36623</c:v>
                </c:pt>
                <c:pt idx="1">
                  <c:v>36958.74</c:v>
                </c:pt>
                <c:pt idx="2">
                  <c:v>39612</c:v>
                </c:pt>
                <c:pt idx="3">
                  <c:v>36847.089999999997</c:v>
                </c:pt>
                <c:pt idx="4">
                  <c:v>42747.82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6-498C-80D7-BE2330AA4C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6-498C-80D7-BE2330AA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8.33'!$U$4:$Y$4</c:f>
              <c:numCache>
                <c:formatCode>#,##0</c:formatCode>
                <c:ptCount val="5"/>
                <c:pt idx="1">
                  <c:v>162891</c:v>
                </c:pt>
                <c:pt idx="2">
                  <c:v>166384</c:v>
                </c:pt>
                <c:pt idx="3">
                  <c:v>175321</c:v>
                </c:pt>
                <c:pt idx="4">
                  <c:v>202107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A-4D25-811D-D20A7A534A81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8.33'!$U$7:$Y$7</c:f>
              <c:numCache>
                <c:formatCode>#,##0</c:formatCode>
                <c:ptCount val="5"/>
                <c:pt idx="1">
                  <c:v>116092</c:v>
                </c:pt>
                <c:pt idx="2">
                  <c:v>120990</c:v>
                </c:pt>
                <c:pt idx="3">
                  <c:v>122971</c:v>
                </c:pt>
                <c:pt idx="4">
                  <c:v>130924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A-4D25-811D-D20A7A534A81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8.33'!$U$11:$Y$11</c:f>
              <c:numCache>
                <c:formatCode>#,##0</c:formatCode>
                <c:ptCount val="5"/>
                <c:pt idx="1">
                  <c:v>145495</c:v>
                </c:pt>
                <c:pt idx="2">
                  <c:v>148037</c:v>
                </c:pt>
                <c:pt idx="3">
                  <c:v>155661</c:v>
                </c:pt>
                <c:pt idx="4">
                  <c:v>181114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A-4D25-811D-D20A7A534A81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8.33'!$U$12:$Y$12</c:f>
              <c:numCache>
                <c:formatCode>#,##0</c:formatCode>
                <c:ptCount val="5"/>
                <c:pt idx="1">
                  <c:v>17393</c:v>
                </c:pt>
                <c:pt idx="2">
                  <c:v>18350</c:v>
                </c:pt>
                <c:pt idx="3">
                  <c:v>19660</c:v>
                </c:pt>
                <c:pt idx="4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A-4D25-811D-D20A7A53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2.7199576895470517E-3</c:v>
                </c:pt>
                <c:pt idx="1">
                  <c:v>7.69710248951683E-4</c:v>
                </c:pt>
                <c:pt idx="2">
                  <c:v>6.5836198103585056E-2</c:v>
                </c:pt>
                <c:pt idx="3">
                  <c:v>6.7007290997695588E-3</c:v>
                </c:pt>
                <c:pt idx="4">
                  <c:v>7.9384042914887987E-2</c:v>
                </c:pt>
                <c:pt idx="5">
                  <c:v>3.4906123682520496E-2</c:v>
                </c:pt>
                <c:pt idx="6">
                  <c:v>9.5321295002077741E-2</c:v>
                </c:pt>
                <c:pt idx="7">
                  <c:v>7.6172981753617169E-2</c:v>
                </c:pt>
                <c:pt idx="8">
                  <c:v>8.2651769861357707E-2</c:v>
                </c:pt>
                <c:pt idx="9">
                  <c:v>1.2584526462921687E-2</c:v>
                </c:pt>
                <c:pt idx="10">
                  <c:v>4.0714366665407425E-2</c:v>
                </c:pt>
                <c:pt idx="11">
                  <c:v>1.5488647954365154E-2</c:v>
                </c:pt>
                <c:pt idx="12">
                  <c:v>5.5693022552982509E-2</c:v>
                </c:pt>
                <c:pt idx="13">
                  <c:v>0.12534471685995996</c:v>
                </c:pt>
                <c:pt idx="14">
                  <c:v>5.2505572135544555E-2</c:v>
                </c:pt>
                <c:pt idx="15">
                  <c:v>5.6434399909334743E-2</c:v>
                </c:pt>
                <c:pt idx="16">
                  <c:v>0.13154017604170601</c:v>
                </c:pt>
                <c:pt idx="17">
                  <c:v>1.4062559026859583E-2</c:v>
                </c:pt>
                <c:pt idx="18">
                  <c:v>3.4707793434324355E-2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7-4871-AC75-5FB6FC4A4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7-4871-AC75-5FB6FC4A4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8.33'!$Y$44:$Y$60</c:f>
              <c:numCache>
                <c:formatCode>#,##0</c:formatCode>
                <c:ptCount val="17"/>
                <c:pt idx="0">
                  <c:v>19</c:v>
                </c:pt>
                <c:pt idx="1">
                  <c:v>2213</c:v>
                </c:pt>
                <c:pt idx="2">
                  <c:v>6812</c:v>
                </c:pt>
                <c:pt idx="3">
                  <c:v>11558</c:v>
                </c:pt>
                <c:pt idx="4">
                  <c:v>15393</c:v>
                </c:pt>
                <c:pt idx="5">
                  <c:v>15513</c:v>
                </c:pt>
                <c:pt idx="6">
                  <c:v>14834</c:v>
                </c:pt>
                <c:pt idx="7">
                  <c:v>11195</c:v>
                </c:pt>
                <c:pt idx="8">
                  <c:v>8450</c:v>
                </c:pt>
                <c:pt idx="9">
                  <c:v>7613</c:v>
                </c:pt>
                <c:pt idx="10">
                  <c:v>6572</c:v>
                </c:pt>
                <c:pt idx="11">
                  <c:v>4524</c:v>
                </c:pt>
                <c:pt idx="12">
                  <c:v>2120</c:v>
                </c:pt>
                <c:pt idx="13">
                  <c:v>677</c:v>
                </c:pt>
                <c:pt idx="14">
                  <c:v>256</c:v>
                </c:pt>
                <c:pt idx="15">
                  <c:v>58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5-40A8-9210-51E2C8FCDEB1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8.33'!$Y$63:$Y$79</c:f>
              <c:numCache>
                <c:formatCode>#,##0</c:formatCode>
                <c:ptCount val="17"/>
                <c:pt idx="0">
                  <c:v>28</c:v>
                </c:pt>
                <c:pt idx="1">
                  <c:v>2618</c:v>
                </c:pt>
                <c:pt idx="2">
                  <c:v>6817</c:v>
                </c:pt>
                <c:pt idx="3">
                  <c:v>11156</c:v>
                </c:pt>
                <c:pt idx="4">
                  <c:v>13443</c:v>
                </c:pt>
                <c:pt idx="5">
                  <c:v>13354</c:v>
                </c:pt>
                <c:pt idx="6">
                  <c:v>11805</c:v>
                </c:pt>
                <c:pt idx="7">
                  <c:v>9182</c:v>
                </c:pt>
                <c:pt idx="8">
                  <c:v>7340</c:v>
                </c:pt>
                <c:pt idx="9">
                  <c:v>7077</c:v>
                </c:pt>
                <c:pt idx="10">
                  <c:v>5517</c:v>
                </c:pt>
                <c:pt idx="11">
                  <c:v>3513</c:v>
                </c:pt>
                <c:pt idx="12">
                  <c:v>1580</c:v>
                </c:pt>
                <c:pt idx="13">
                  <c:v>440</c:v>
                </c:pt>
                <c:pt idx="14">
                  <c:v>145</c:v>
                </c:pt>
                <c:pt idx="15">
                  <c:v>64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5-40A8-9210-51E2C8FCD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8.33'!$Y$83:$Y$90</c:f>
              <c:numCache>
                <c:formatCode>#,##0</c:formatCode>
                <c:ptCount val="8"/>
                <c:pt idx="0">
                  <c:v>8017</c:v>
                </c:pt>
                <c:pt idx="1">
                  <c:v>8118</c:v>
                </c:pt>
                <c:pt idx="2">
                  <c:v>12293</c:v>
                </c:pt>
                <c:pt idx="3">
                  <c:v>4448</c:v>
                </c:pt>
                <c:pt idx="4">
                  <c:v>4026</c:v>
                </c:pt>
                <c:pt idx="5">
                  <c:v>3572</c:v>
                </c:pt>
                <c:pt idx="6">
                  <c:v>8183</c:v>
                </c:pt>
                <c:pt idx="7">
                  <c:v>9106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5-4719-8A7C-87356672FE79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8.33'!$Y$93:$Y$100</c:f>
              <c:numCache>
                <c:formatCode>#,##0</c:formatCode>
                <c:ptCount val="8"/>
                <c:pt idx="0">
                  <c:v>5655</c:v>
                </c:pt>
                <c:pt idx="1">
                  <c:v>11210</c:v>
                </c:pt>
                <c:pt idx="2">
                  <c:v>2268</c:v>
                </c:pt>
                <c:pt idx="3">
                  <c:v>10521</c:v>
                </c:pt>
                <c:pt idx="4">
                  <c:v>10402</c:v>
                </c:pt>
                <c:pt idx="5">
                  <c:v>6303</c:v>
                </c:pt>
                <c:pt idx="6">
                  <c:v>1238</c:v>
                </c:pt>
                <c:pt idx="7">
                  <c:v>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5-4719-8A7C-87356672F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8.33'!$U$8:$Y$8</c:f>
              <c:numCache>
                <c:formatCode>#,##0</c:formatCode>
                <c:ptCount val="5"/>
                <c:pt idx="1">
                  <c:v>44356.31</c:v>
                </c:pt>
                <c:pt idx="2">
                  <c:v>44540.03</c:v>
                </c:pt>
                <c:pt idx="3">
                  <c:v>45841</c:v>
                </c:pt>
                <c:pt idx="4">
                  <c:v>45162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B-4B51-BE27-05504A4E25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B-4B51-BE27-05504A4E2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8.33'!$V$4:$Z$4</c:f>
              <c:numCache>
                <c:formatCode>#,##0</c:formatCode>
                <c:ptCount val="5"/>
                <c:pt idx="0">
                  <c:v>162891</c:v>
                </c:pt>
                <c:pt idx="1">
                  <c:v>166384</c:v>
                </c:pt>
                <c:pt idx="2">
                  <c:v>175321</c:v>
                </c:pt>
                <c:pt idx="3">
                  <c:v>202107</c:v>
                </c:pt>
                <c:pt idx="4">
                  <c:v>211767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7-49A5-9B2E-20C289947EA5}"/>
            </c:ext>
          </c:extLst>
        </c:ser>
        <c:ser>
          <c:idx val="1"/>
          <c:order val="1"/>
          <c:tx>
            <c:strRef>
              <c:f>'Table 8.33'!$S$7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8.33'!$V$7:$Z$7</c:f>
              <c:numCache>
                <c:formatCode>#,##0</c:formatCode>
                <c:ptCount val="5"/>
                <c:pt idx="0">
                  <c:v>116092</c:v>
                </c:pt>
                <c:pt idx="1">
                  <c:v>120990</c:v>
                </c:pt>
                <c:pt idx="2">
                  <c:v>122971</c:v>
                </c:pt>
                <c:pt idx="3">
                  <c:v>130924</c:v>
                </c:pt>
                <c:pt idx="4">
                  <c:v>138006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7-49A5-9B2E-20C289947EA5}"/>
            </c:ext>
          </c:extLst>
        </c:ser>
        <c:ser>
          <c:idx val="2"/>
          <c:order val="2"/>
          <c:tx>
            <c:strRef>
              <c:f>'Table 8.33'!$S$11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8.33'!$V$11:$Z$11</c:f>
              <c:numCache>
                <c:formatCode>#,##0</c:formatCode>
                <c:ptCount val="5"/>
                <c:pt idx="0">
                  <c:v>145495</c:v>
                </c:pt>
                <c:pt idx="1">
                  <c:v>148037</c:v>
                </c:pt>
                <c:pt idx="2">
                  <c:v>155661</c:v>
                </c:pt>
                <c:pt idx="3">
                  <c:v>181114</c:v>
                </c:pt>
                <c:pt idx="4">
                  <c:v>189280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7-49A5-9B2E-20C289947EA5}"/>
            </c:ext>
          </c:extLst>
        </c:ser>
        <c:ser>
          <c:idx val="3"/>
          <c:order val="3"/>
          <c:tx>
            <c:strRef>
              <c:f>'Table 8.33'!$S$12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8.33'!$V$12:$Z$12</c:f>
              <c:numCache>
                <c:formatCode>#,##0</c:formatCode>
                <c:ptCount val="5"/>
                <c:pt idx="0">
                  <c:v>17393</c:v>
                </c:pt>
                <c:pt idx="1">
                  <c:v>18350</c:v>
                </c:pt>
                <c:pt idx="2">
                  <c:v>19660</c:v>
                </c:pt>
                <c:pt idx="3">
                  <c:v>21000</c:v>
                </c:pt>
                <c:pt idx="4">
                  <c:v>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7-49A5-9B2E-20C289947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8.33'!$AB$15:$AB$33</c:f>
              <c:numCache>
                <c:formatCode>0.0%</c:formatCode>
                <c:ptCount val="19"/>
                <c:pt idx="0">
                  <c:v>2.7199576895470517E-3</c:v>
                </c:pt>
                <c:pt idx="1">
                  <c:v>7.69710248951683E-4</c:v>
                </c:pt>
                <c:pt idx="2">
                  <c:v>6.5836198103585056E-2</c:v>
                </c:pt>
                <c:pt idx="3">
                  <c:v>6.7007290997695588E-3</c:v>
                </c:pt>
                <c:pt idx="4">
                  <c:v>7.9384042914887987E-2</c:v>
                </c:pt>
                <c:pt idx="5">
                  <c:v>3.4906123682520496E-2</c:v>
                </c:pt>
                <c:pt idx="6">
                  <c:v>9.5321295002077741E-2</c:v>
                </c:pt>
                <c:pt idx="7">
                  <c:v>7.6172981753617169E-2</c:v>
                </c:pt>
                <c:pt idx="8">
                  <c:v>8.2651769861357707E-2</c:v>
                </c:pt>
                <c:pt idx="9">
                  <c:v>1.2584526462921687E-2</c:v>
                </c:pt>
                <c:pt idx="10">
                  <c:v>4.0714366665407425E-2</c:v>
                </c:pt>
                <c:pt idx="11">
                  <c:v>1.5488647954365154E-2</c:v>
                </c:pt>
                <c:pt idx="12">
                  <c:v>5.5693022552982509E-2</c:v>
                </c:pt>
                <c:pt idx="13">
                  <c:v>0.12534471685995996</c:v>
                </c:pt>
                <c:pt idx="14">
                  <c:v>5.2505572135544555E-2</c:v>
                </c:pt>
                <c:pt idx="15">
                  <c:v>5.6434399909334743E-2</c:v>
                </c:pt>
                <c:pt idx="16">
                  <c:v>0.13154017604170601</c:v>
                </c:pt>
                <c:pt idx="17">
                  <c:v>1.4062559026859583E-2</c:v>
                </c:pt>
                <c:pt idx="18">
                  <c:v>3.4707793434324355E-2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40A-B8E9-7A28BD8BD6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40A-B8E9-7A28BD8B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8.33'!$Z$44:$Z$60</c:f>
              <c:numCache>
                <c:formatCode>#,##0</c:formatCode>
                <c:ptCount val="17"/>
                <c:pt idx="0">
                  <c:v>36</c:v>
                </c:pt>
                <c:pt idx="1">
                  <c:v>2499</c:v>
                </c:pt>
                <c:pt idx="2">
                  <c:v>7598</c:v>
                </c:pt>
                <c:pt idx="3">
                  <c:v>12197</c:v>
                </c:pt>
                <c:pt idx="4">
                  <c:v>15923</c:v>
                </c:pt>
                <c:pt idx="5">
                  <c:v>15474</c:v>
                </c:pt>
                <c:pt idx="6">
                  <c:v>15499</c:v>
                </c:pt>
                <c:pt idx="7">
                  <c:v>11787</c:v>
                </c:pt>
                <c:pt idx="8">
                  <c:v>8660</c:v>
                </c:pt>
                <c:pt idx="9">
                  <c:v>7668</c:v>
                </c:pt>
                <c:pt idx="10">
                  <c:v>6698</c:v>
                </c:pt>
                <c:pt idx="11">
                  <c:v>4884</c:v>
                </c:pt>
                <c:pt idx="12">
                  <c:v>2340</c:v>
                </c:pt>
                <c:pt idx="13">
                  <c:v>719</c:v>
                </c:pt>
                <c:pt idx="14">
                  <c:v>272</c:v>
                </c:pt>
                <c:pt idx="15">
                  <c:v>66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7D1-9CE6-6F0330F6B687}"/>
            </c:ext>
          </c:extLst>
        </c:ser>
        <c:ser>
          <c:idx val="1"/>
          <c:order val="1"/>
          <c:tx>
            <c:strRef>
              <c:f>'Table 8.33'!$S$62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8.33'!$Z$63:$Z$79</c:f>
              <c:numCache>
                <c:formatCode>#,##0</c:formatCode>
                <c:ptCount val="17"/>
                <c:pt idx="0">
                  <c:v>40</c:v>
                </c:pt>
                <c:pt idx="1">
                  <c:v>2748</c:v>
                </c:pt>
                <c:pt idx="2">
                  <c:v>7317</c:v>
                </c:pt>
                <c:pt idx="3">
                  <c:v>11269</c:v>
                </c:pt>
                <c:pt idx="4">
                  <c:v>14112</c:v>
                </c:pt>
                <c:pt idx="5">
                  <c:v>14013</c:v>
                </c:pt>
                <c:pt idx="6">
                  <c:v>12740</c:v>
                </c:pt>
                <c:pt idx="7">
                  <c:v>10136</c:v>
                </c:pt>
                <c:pt idx="8">
                  <c:v>7710</c:v>
                </c:pt>
                <c:pt idx="9">
                  <c:v>7160</c:v>
                </c:pt>
                <c:pt idx="10">
                  <c:v>5785</c:v>
                </c:pt>
                <c:pt idx="11">
                  <c:v>3804</c:v>
                </c:pt>
                <c:pt idx="12">
                  <c:v>1694</c:v>
                </c:pt>
                <c:pt idx="13">
                  <c:v>509</c:v>
                </c:pt>
                <c:pt idx="14">
                  <c:v>173</c:v>
                </c:pt>
                <c:pt idx="15">
                  <c:v>64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7-47D1-9CE6-6F0330F6B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8.33'!$Z$83:$Z$90</c:f>
              <c:numCache>
                <c:formatCode>#,##0</c:formatCode>
                <c:ptCount val="8"/>
                <c:pt idx="0">
                  <c:v>8335</c:v>
                </c:pt>
                <c:pt idx="1">
                  <c:v>8672</c:v>
                </c:pt>
                <c:pt idx="2">
                  <c:v>12598</c:v>
                </c:pt>
                <c:pt idx="3">
                  <c:v>4607</c:v>
                </c:pt>
                <c:pt idx="4">
                  <c:v>4107</c:v>
                </c:pt>
                <c:pt idx="5">
                  <c:v>3645</c:v>
                </c:pt>
                <c:pt idx="6">
                  <c:v>8336</c:v>
                </c:pt>
                <c:pt idx="7">
                  <c:v>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D-4BA6-A9C2-CA4B0BA8BFF0}"/>
            </c:ext>
          </c:extLst>
        </c:ser>
        <c:ser>
          <c:idx val="1"/>
          <c:order val="1"/>
          <c:tx>
            <c:strRef>
              <c:f>'Table 8.33'!$S$92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8.33'!$Z$93:$Z$100</c:f>
              <c:numCache>
                <c:formatCode>#,##0</c:formatCode>
                <c:ptCount val="8"/>
                <c:pt idx="0">
                  <c:v>5878</c:v>
                </c:pt>
                <c:pt idx="1">
                  <c:v>11972</c:v>
                </c:pt>
                <c:pt idx="2">
                  <c:v>2437</c:v>
                </c:pt>
                <c:pt idx="3">
                  <c:v>11464</c:v>
                </c:pt>
                <c:pt idx="4">
                  <c:v>10562</c:v>
                </c:pt>
                <c:pt idx="5">
                  <c:v>6461</c:v>
                </c:pt>
                <c:pt idx="6">
                  <c:v>1376</c:v>
                </c:pt>
                <c:pt idx="7">
                  <c:v>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D-4BA6-A9C2-CA4B0BA8B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8.4'!$Y$44:$Y$60</c:f>
              <c:numCache>
                <c:formatCode>#,##0</c:formatCode>
                <c:ptCount val="17"/>
                <c:pt idx="0">
                  <c:v>9</c:v>
                </c:pt>
                <c:pt idx="1">
                  <c:v>1006</c:v>
                </c:pt>
                <c:pt idx="2">
                  <c:v>2950</c:v>
                </c:pt>
                <c:pt idx="3">
                  <c:v>4691</c:v>
                </c:pt>
                <c:pt idx="4">
                  <c:v>5957</c:v>
                </c:pt>
                <c:pt idx="5">
                  <c:v>6230</c:v>
                </c:pt>
                <c:pt idx="6">
                  <c:v>6119</c:v>
                </c:pt>
                <c:pt idx="7">
                  <c:v>5771</c:v>
                </c:pt>
                <c:pt idx="8">
                  <c:v>4969</c:v>
                </c:pt>
                <c:pt idx="9">
                  <c:v>4718</c:v>
                </c:pt>
                <c:pt idx="10">
                  <c:v>3699</c:v>
                </c:pt>
                <c:pt idx="11">
                  <c:v>3214</c:v>
                </c:pt>
                <c:pt idx="12">
                  <c:v>1890</c:v>
                </c:pt>
                <c:pt idx="13">
                  <c:v>900</c:v>
                </c:pt>
                <c:pt idx="14">
                  <c:v>342</c:v>
                </c:pt>
                <c:pt idx="15">
                  <c:v>123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6-4C4C-A7EA-50522E88DB0E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8.4'!$Y$63:$Y$79</c:f>
              <c:numCache>
                <c:formatCode>#,##0</c:formatCode>
                <c:ptCount val="17"/>
                <c:pt idx="0">
                  <c:v>12</c:v>
                </c:pt>
                <c:pt idx="1">
                  <c:v>1249</c:v>
                </c:pt>
                <c:pt idx="2">
                  <c:v>3147</c:v>
                </c:pt>
                <c:pt idx="3">
                  <c:v>5230</c:v>
                </c:pt>
                <c:pt idx="4">
                  <c:v>6184</c:v>
                </c:pt>
                <c:pt idx="5">
                  <c:v>6562</c:v>
                </c:pt>
                <c:pt idx="6">
                  <c:v>6348</c:v>
                </c:pt>
                <c:pt idx="7">
                  <c:v>5859</c:v>
                </c:pt>
                <c:pt idx="8">
                  <c:v>5451</c:v>
                </c:pt>
                <c:pt idx="9">
                  <c:v>5124</c:v>
                </c:pt>
                <c:pt idx="10">
                  <c:v>4143</c:v>
                </c:pt>
                <c:pt idx="11">
                  <c:v>3361</c:v>
                </c:pt>
                <c:pt idx="12">
                  <c:v>1813</c:v>
                </c:pt>
                <c:pt idx="13">
                  <c:v>665</c:v>
                </c:pt>
                <c:pt idx="14">
                  <c:v>247</c:v>
                </c:pt>
                <c:pt idx="15">
                  <c:v>128</c:v>
                </c:pt>
                <c:pt idx="16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6-4C4C-A7EA-50522E88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8.33'!$S$1</c:f>
              <c:strCache>
                <c:ptCount val="1"/>
                <c:pt idx="0">
                  <c:v>Hume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8.33'!$V$8:$Z$8</c:f>
              <c:numCache>
                <c:formatCode>#,##0</c:formatCode>
                <c:ptCount val="5"/>
                <c:pt idx="0">
                  <c:v>44356.31</c:v>
                </c:pt>
                <c:pt idx="1">
                  <c:v>44540.03</c:v>
                </c:pt>
                <c:pt idx="2">
                  <c:v>45841</c:v>
                </c:pt>
                <c:pt idx="3">
                  <c:v>45162</c:v>
                </c:pt>
                <c:pt idx="4">
                  <c:v>48516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9-4BBA-BA2D-E9A3016598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BBA-BA2D-E9A301659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8.34'!$U$4:$Y$4</c:f>
              <c:numCache>
                <c:formatCode>#,##0</c:formatCode>
                <c:ptCount val="5"/>
                <c:pt idx="1">
                  <c:v>14125</c:v>
                </c:pt>
                <c:pt idx="2">
                  <c:v>14260</c:v>
                </c:pt>
                <c:pt idx="3">
                  <c:v>14952</c:v>
                </c:pt>
                <c:pt idx="4">
                  <c:v>15950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A-45AB-9BD9-A775F509984E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8.34'!$U$7:$Y$7</c:f>
              <c:numCache>
                <c:formatCode>#,##0</c:formatCode>
                <c:ptCount val="5"/>
                <c:pt idx="1">
                  <c:v>9501</c:v>
                </c:pt>
                <c:pt idx="2">
                  <c:v>9861</c:v>
                </c:pt>
                <c:pt idx="3">
                  <c:v>10154</c:v>
                </c:pt>
                <c:pt idx="4">
                  <c:v>10494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A-45AB-9BD9-A775F509984E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8.34'!$U$11:$Y$11</c:f>
              <c:numCache>
                <c:formatCode>#,##0</c:formatCode>
                <c:ptCount val="5"/>
                <c:pt idx="1">
                  <c:v>11848</c:v>
                </c:pt>
                <c:pt idx="2">
                  <c:v>11839</c:v>
                </c:pt>
                <c:pt idx="3">
                  <c:v>12458</c:v>
                </c:pt>
                <c:pt idx="4">
                  <c:v>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A-45AB-9BD9-A775F509984E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8.34'!$U$12:$Y$12</c:f>
              <c:numCache>
                <c:formatCode>#,##0</c:formatCode>
                <c:ptCount val="5"/>
                <c:pt idx="1">
                  <c:v>2282</c:v>
                </c:pt>
                <c:pt idx="2">
                  <c:v>2418</c:v>
                </c:pt>
                <c:pt idx="3">
                  <c:v>2494</c:v>
                </c:pt>
                <c:pt idx="4">
                  <c:v>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9A-45AB-9BD9-A775F509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6.1649659863945577E-2</c:v>
                </c:pt>
                <c:pt idx="1">
                  <c:v>2.0043731778425656E-3</c:v>
                </c:pt>
                <c:pt idx="2">
                  <c:v>8.7220602526724977E-2</c:v>
                </c:pt>
                <c:pt idx="3">
                  <c:v>8.1389698736637518E-3</c:v>
                </c:pt>
                <c:pt idx="4">
                  <c:v>6.8695335276967931E-2</c:v>
                </c:pt>
                <c:pt idx="5">
                  <c:v>2.5692419825072886E-2</c:v>
                </c:pt>
                <c:pt idx="6">
                  <c:v>8.6613216715257527E-2</c:v>
                </c:pt>
                <c:pt idx="7">
                  <c:v>8.2361516034985427E-2</c:v>
                </c:pt>
                <c:pt idx="8">
                  <c:v>3.7172011661807579E-2</c:v>
                </c:pt>
                <c:pt idx="9">
                  <c:v>4.7376093294460644E-3</c:v>
                </c:pt>
                <c:pt idx="10">
                  <c:v>2.2959183673469389E-2</c:v>
                </c:pt>
                <c:pt idx="11">
                  <c:v>1.2755102040816327E-2</c:v>
                </c:pt>
                <c:pt idx="12">
                  <c:v>5.1445578231292519E-2</c:v>
                </c:pt>
                <c:pt idx="13">
                  <c:v>5.2964042759961125E-2</c:v>
                </c:pt>
                <c:pt idx="14">
                  <c:v>6.808794946550048E-2</c:v>
                </c:pt>
                <c:pt idx="15">
                  <c:v>8.5216229348882414E-2</c:v>
                </c:pt>
                <c:pt idx="16">
                  <c:v>0.13301749271137026</c:v>
                </c:pt>
                <c:pt idx="17">
                  <c:v>2.0165208940719145E-2</c:v>
                </c:pt>
                <c:pt idx="18">
                  <c:v>3.2130709426627796E-2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2-456D-A4D2-9A381B57BF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2-456D-A4D2-9A381B57B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8.34'!$Y$44:$Y$60</c:f>
              <c:numCache>
                <c:formatCode>#,##0</c:formatCode>
                <c:ptCount val="17"/>
                <c:pt idx="0">
                  <c:v>20</c:v>
                </c:pt>
                <c:pt idx="1">
                  <c:v>253</c:v>
                </c:pt>
                <c:pt idx="2">
                  <c:v>526</c:v>
                </c:pt>
                <c:pt idx="3">
                  <c:v>537</c:v>
                </c:pt>
                <c:pt idx="4">
                  <c:v>608</c:v>
                </c:pt>
                <c:pt idx="5">
                  <c:v>633</c:v>
                </c:pt>
                <c:pt idx="6">
                  <c:v>621</c:v>
                </c:pt>
                <c:pt idx="7">
                  <c:v>633</c:v>
                </c:pt>
                <c:pt idx="8">
                  <c:v>718</c:v>
                </c:pt>
                <c:pt idx="9">
                  <c:v>800</c:v>
                </c:pt>
                <c:pt idx="10">
                  <c:v>811</c:v>
                </c:pt>
                <c:pt idx="11">
                  <c:v>721</c:v>
                </c:pt>
                <c:pt idx="12">
                  <c:v>393</c:v>
                </c:pt>
                <c:pt idx="13">
                  <c:v>194</c:v>
                </c:pt>
                <c:pt idx="14">
                  <c:v>110</c:v>
                </c:pt>
                <c:pt idx="15">
                  <c:v>37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3-4B6C-893E-025AE06A28D1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8.34'!$Y$63:$Y$79</c:f>
              <c:numCache>
                <c:formatCode>#,##0</c:formatCode>
                <c:ptCount val="17"/>
                <c:pt idx="0">
                  <c:v>22</c:v>
                </c:pt>
                <c:pt idx="1">
                  <c:v>365</c:v>
                </c:pt>
                <c:pt idx="2">
                  <c:v>615</c:v>
                </c:pt>
                <c:pt idx="3">
                  <c:v>610</c:v>
                </c:pt>
                <c:pt idx="4">
                  <c:v>598</c:v>
                </c:pt>
                <c:pt idx="5">
                  <c:v>631</c:v>
                </c:pt>
                <c:pt idx="6">
                  <c:v>727</c:v>
                </c:pt>
                <c:pt idx="7">
                  <c:v>759</c:v>
                </c:pt>
                <c:pt idx="8">
                  <c:v>808</c:v>
                </c:pt>
                <c:pt idx="9">
                  <c:v>934</c:v>
                </c:pt>
                <c:pt idx="10">
                  <c:v>857</c:v>
                </c:pt>
                <c:pt idx="11">
                  <c:v>737</c:v>
                </c:pt>
                <c:pt idx="12">
                  <c:v>373</c:v>
                </c:pt>
                <c:pt idx="13">
                  <c:v>154</c:v>
                </c:pt>
                <c:pt idx="14">
                  <c:v>71</c:v>
                </c:pt>
                <c:pt idx="15">
                  <c:v>21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3-4B6C-893E-025AE06A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8.34'!$Y$83:$Y$90</c:f>
              <c:numCache>
                <c:formatCode>#,##0</c:formatCode>
                <c:ptCount val="8"/>
                <c:pt idx="0">
                  <c:v>608</c:v>
                </c:pt>
                <c:pt idx="1">
                  <c:v>570</c:v>
                </c:pt>
                <c:pt idx="2">
                  <c:v>931</c:v>
                </c:pt>
                <c:pt idx="3">
                  <c:v>319</c:v>
                </c:pt>
                <c:pt idx="4">
                  <c:v>159</c:v>
                </c:pt>
                <c:pt idx="5">
                  <c:v>207</c:v>
                </c:pt>
                <c:pt idx="6">
                  <c:v>505</c:v>
                </c:pt>
                <c:pt idx="7">
                  <c:v>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14-4B51-A0F0-E12130E96F95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8.34'!$Y$93:$Y$100</c:f>
              <c:numCache>
                <c:formatCode>#,##0</c:formatCode>
                <c:ptCount val="8"/>
                <c:pt idx="0">
                  <c:v>461</c:v>
                </c:pt>
                <c:pt idx="1">
                  <c:v>1213</c:v>
                </c:pt>
                <c:pt idx="2">
                  <c:v>171</c:v>
                </c:pt>
                <c:pt idx="3">
                  <c:v>782</c:v>
                </c:pt>
                <c:pt idx="4">
                  <c:v>701</c:v>
                </c:pt>
                <c:pt idx="5">
                  <c:v>446</c:v>
                </c:pt>
                <c:pt idx="6">
                  <c:v>50</c:v>
                </c:pt>
                <c:pt idx="7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14-4B51-A0F0-E12130E96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8.34'!$U$8:$Y$8</c:f>
              <c:numCache>
                <c:formatCode>#,##0</c:formatCode>
                <c:ptCount val="5"/>
                <c:pt idx="1">
                  <c:v>39078.120000000003</c:v>
                </c:pt>
                <c:pt idx="2">
                  <c:v>40388.910000000003</c:v>
                </c:pt>
                <c:pt idx="3">
                  <c:v>43846</c:v>
                </c:pt>
                <c:pt idx="4">
                  <c:v>43722.44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8-4705-8684-7CE6775F87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8-4705-8684-7CE6775F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8.34'!$V$4:$Z$4</c:f>
              <c:numCache>
                <c:formatCode>#,##0</c:formatCode>
                <c:ptCount val="5"/>
                <c:pt idx="0">
                  <c:v>14125</c:v>
                </c:pt>
                <c:pt idx="1">
                  <c:v>14260</c:v>
                </c:pt>
                <c:pt idx="2">
                  <c:v>14952</c:v>
                </c:pt>
                <c:pt idx="3">
                  <c:v>15950</c:v>
                </c:pt>
                <c:pt idx="4">
                  <c:v>16465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5-4BB1-AAE4-AA11B9377CFF}"/>
            </c:ext>
          </c:extLst>
        </c:ser>
        <c:ser>
          <c:idx val="1"/>
          <c:order val="1"/>
          <c:tx>
            <c:strRef>
              <c:f>'Table 8.34'!$S$7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8.34'!$V$7:$Z$7</c:f>
              <c:numCache>
                <c:formatCode>#,##0</c:formatCode>
                <c:ptCount val="5"/>
                <c:pt idx="0">
                  <c:v>9501</c:v>
                </c:pt>
                <c:pt idx="1">
                  <c:v>9861</c:v>
                </c:pt>
                <c:pt idx="2">
                  <c:v>10154</c:v>
                </c:pt>
                <c:pt idx="3">
                  <c:v>10494</c:v>
                </c:pt>
                <c:pt idx="4">
                  <c:v>10751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5-4BB1-AAE4-AA11B9377CFF}"/>
            </c:ext>
          </c:extLst>
        </c:ser>
        <c:ser>
          <c:idx val="2"/>
          <c:order val="2"/>
          <c:tx>
            <c:strRef>
              <c:f>'Table 8.34'!$S$11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8.34'!$V$11:$Z$11</c:f>
              <c:numCache>
                <c:formatCode>#,##0</c:formatCode>
                <c:ptCount val="5"/>
                <c:pt idx="0">
                  <c:v>11848</c:v>
                </c:pt>
                <c:pt idx="1">
                  <c:v>11839</c:v>
                </c:pt>
                <c:pt idx="2">
                  <c:v>12458</c:v>
                </c:pt>
                <c:pt idx="3">
                  <c:v>13390</c:v>
                </c:pt>
                <c:pt idx="4">
                  <c:v>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5-4BB1-AAE4-AA11B9377CFF}"/>
            </c:ext>
          </c:extLst>
        </c:ser>
        <c:ser>
          <c:idx val="3"/>
          <c:order val="3"/>
          <c:tx>
            <c:strRef>
              <c:f>'Table 8.34'!$S$12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8.34'!$V$12:$Z$12</c:f>
              <c:numCache>
                <c:formatCode>#,##0</c:formatCode>
                <c:ptCount val="5"/>
                <c:pt idx="0">
                  <c:v>2282</c:v>
                </c:pt>
                <c:pt idx="1">
                  <c:v>2418</c:v>
                </c:pt>
                <c:pt idx="2">
                  <c:v>2494</c:v>
                </c:pt>
                <c:pt idx="3">
                  <c:v>2556</c:v>
                </c:pt>
                <c:pt idx="4">
                  <c:v>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5-4BB1-AAE4-AA11B9377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8.34'!$AB$15:$AB$33</c:f>
              <c:numCache>
                <c:formatCode>0.0%</c:formatCode>
                <c:ptCount val="19"/>
                <c:pt idx="0">
                  <c:v>6.1649659863945577E-2</c:v>
                </c:pt>
                <c:pt idx="1">
                  <c:v>2.0043731778425656E-3</c:v>
                </c:pt>
                <c:pt idx="2">
                  <c:v>8.7220602526724977E-2</c:v>
                </c:pt>
                <c:pt idx="3">
                  <c:v>8.1389698736637518E-3</c:v>
                </c:pt>
                <c:pt idx="4">
                  <c:v>6.8695335276967931E-2</c:v>
                </c:pt>
                <c:pt idx="5">
                  <c:v>2.5692419825072886E-2</c:v>
                </c:pt>
                <c:pt idx="6">
                  <c:v>8.6613216715257527E-2</c:v>
                </c:pt>
                <c:pt idx="7">
                  <c:v>8.2361516034985427E-2</c:v>
                </c:pt>
                <c:pt idx="8">
                  <c:v>3.7172011661807579E-2</c:v>
                </c:pt>
                <c:pt idx="9">
                  <c:v>4.7376093294460644E-3</c:v>
                </c:pt>
                <c:pt idx="10">
                  <c:v>2.2959183673469389E-2</c:v>
                </c:pt>
                <c:pt idx="11">
                  <c:v>1.2755102040816327E-2</c:v>
                </c:pt>
                <c:pt idx="12">
                  <c:v>5.1445578231292519E-2</c:v>
                </c:pt>
                <c:pt idx="13">
                  <c:v>5.2964042759961125E-2</c:v>
                </c:pt>
                <c:pt idx="14">
                  <c:v>6.808794946550048E-2</c:v>
                </c:pt>
                <c:pt idx="15">
                  <c:v>8.5216229348882414E-2</c:v>
                </c:pt>
                <c:pt idx="16">
                  <c:v>0.13301749271137026</c:v>
                </c:pt>
                <c:pt idx="17">
                  <c:v>2.0165208940719145E-2</c:v>
                </c:pt>
                <c:pt idx="18">
                  <c:v>3.2130709426627796E-2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C-4B94-928C-876DFD4EB2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C-4B94-928C-876DFD4EB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8.34'!$Z$44:$Z$60</c:f>
              <c:numCache>
                <c:formatCode>#,##0</c:formatCode>
                <c:ptCount val="17"/>
                <c:pt idx="0">
                  <c:v>18</c:v>
                </c:pt>
                <c:pt idx="1">
                  <c:v>319</c:v>
                </c:pt>
                <c:pt idx="2">
                  <c:v>489</c:v>
                </c:pt>
                <c:pt idx="3">
                  <c:v>508</c:v>
                </c:pt>
                <c:pt idx="4">
                  <c:v>579</c:v>
                </c:pt>
                <c:pt idx="5">
                  <c:v>679</c:v>
                </c:pt>
                <c:pt idx="6">
                  <c:v>677</c:v>
                </c:pt>
                <c:pt idx="7">
                  <c:v>620</c:v>
                </c:pt>
                <c:pt idx="8">
                  <c:v>745</c:v>
                </c:pt>
                <c:pt idx="9">
                  <c:v>803</c:v>
                </c:pt>
                <c:pt idx="10">
                  <c:v>812</c:v>
                </c:pt>
                <c:pt idx="11">
                  <c:v>745</c:v>
                </c:pt>
                <c:pt idx="12">
                  <c:v>421</c:v>
                </c:pt>
                <c:pt idx="13">
                  <c:v>211</c:v>
                </c:pt>
                <c:pt idx="14">
                  <c:v>107</c:v>
                </c:pt>
                <c:pt idx="15">
                  <c:v>45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15B-A1D7-DC8CF96B9D0E}"/>
            </c:ext>
          </c:extLst>
        </c:ser>
        <c:ser>
          <c:idx val="1"/>
          <c:order val="1"/>
          <c:tx>
            <c:strRef>
              <c:f>'Table 8.34'!$S$62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8.34'!$Z$63:$Z$79</c:f>
              <c:numCache>
                <c:formatCode>#,##0</c:formatCode>
                <c:ptCount val="17"/>
                <c:pt idx="0">
                  <c:v>23</c:v>
                </c:pt>
                <c:pt idx="1">
                  <c:v>377</c:v>
                </c:pt>
                <c:pt idx="2">
                  <c:v>704</c:v>
                </c:pt>
                <c:pt idx="3">
                  <c:v>604</c:v>
                </c:pt>
                <c:pt idx="4">
                  <c:v>659</c:v>
                </c:pt>
                <c:pt idx="5">
                  <c:v>603</c:v>
                </c:pt>
                <c:pt idx="6">
                  <c:v>765</c:v>
                </c:pt>
                <c:pt idx="7">
                  <c:v>810</c:v>
                </c:pt>
                <c:pt idx="8">
                  <c:v>855</c:v>
                </c:pt>
                <c:pt idx="9">
                  <c:v>935</c:v>
                </c:pt>
                <c:pt idx="10">
                  <c:v>868</c:v>
                </c:pt>
                <c:pt idx="11">
                  <c:v>746</c:v>
                </c:pt>
                <c:pt idx="12">
                  <c:v>404</c:v>
                </c:pt>
                <c:pt idx="13">
                  <c:v>175</c:v>
                </c:pt>
                <c:pt idx="14">
                  <c:v>74</c:v>
                </c:pt>
                <c:pt idx="15">
                  <c:v>29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F-415B-A1D7-DC8CF96B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8.34'!$Z$83:$Z$90</c:f>
              <c:numCache>
                <c:formatCode>#,##0</c:formatCode>
                <c:ptCount val="8"/>
                <c:pt idx="0">
                  <c:v>598</c:v>
                </c:pt>
                <c:pt idx="1">
                  <c:v>575</c:v>
                </c:pt>
                <c:pt idx="2">
                  <c:v>971</c:v>
                </c:pt>
                <c:pt idx="3">
                  <c:v>335</c:v>
                </c:pt>
                <c:pt idx="4">
                  <c:v>169</c:v>
                </c:pt>
                <c:pt idx="5">
                  <c:v>228</c:v>
                </c:pt>
                <c:pt idx="6">
                  <c:v>561</c:v>
                </c:pt>
                <c:pt idx="7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A-4D36-B4C5-D99A04FB5582}"/>
            </c:ext>
          </c:extLst>
        </c:ser>
        <c:ser>
          <c:idx val="1"/>
          <c:order val="1"/>
          <c:tx>
            <c:strRef>
              <c:f>'Table 8.34'!$S$92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8.34'!$Z$93:$Z$100</c:f>
              <c:numCache>
                <c:formatCode>#,##0</c:formatCode>
                <c:ptCount val="8"/>
                <c:pt idx="0">
                  <c:v>481</c:v>
                </c:pt>
                <c:pt idx="1">
                  <c:v>1241</c:v>
                </c:pt>
                <c:pt idx="2">
                  <c:v>163</c:v>
                </c:pt>
                <c:pt idx="3">
                  <c:v>829</c:v>
                </c:pt>
                <c:pt idx="4">
                  <c:v>703</c:v>
                </c:pt>
                <c:pt idx="5">
                  <c:v>446</c:v>
                </c:pt>
                <c:pt idx="6">
                  <c:v>58</c:v>
                </c:pt>
                <c:pt idx="7">
                  <c:v>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A-4D36-B4C5-D99A04FB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8.4'!$Y$83:$Y$90</c:f>
              <c:numCache>
                <c:formatCode>#,##0</c:formatCode>
                <c:ptCount val="8"/>
                <c:pt idx="0">
                  <c:v>5704</c:v>
                </c:pt>
                <c:pt idx="1">
                  <c:v>8953</c:v>
                </c:pt>
                <c:pt idx="2">
                  <c:v>5187</c:v>
                </c:pt>
                <c:pt idx="3">
                  <c:v>2204</c:v>
                </c:pt>
                <c:pt idx="4">
                  <c:v>2519</c:v>
                </c:pt>
                <c:pt idx="5">
                  <c:v>2070</c:v>
                </c:pt>
                <c:pt idx="6">
                  <c:v>1476</c:v>
                </c:pt>
                <c:pt idx="7">
                  <c:v>2264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8-4252-B40B-C5C9C3FBE0AE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8.4'!$Y$93:$Y$100</c:f>
              <c:numCache>
                <c:formatCode>#,##0</c:formatCode>
                <c:ptCount val="8"/>
                <c:pt idx="0">
                  <c:v>3784</c:v>
                </c:pt>
                <c:pt idx="1">
                  <c:v>11677</c:v>
                </c:pt>
                <c:pt idx="2">
                  <c:v>1089</c:v>
                </c:pt>
                <c:pt idx="3">
                  <c:v>4103</c:v>
                </c:pt>
                <c:pt idx="4">
                  <c:v>6600</c:v>
                </c:pt>
                <c:pt idx="5">
                  <c:v>2977</c:v>
                </c:pt>
                <c:pt idx="6">
                  <c:v>211</c:v>
                </c:pt>
                <c:pt idx="7">
                  <c:v>1023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8-4252-B40B-C5C9C3FBE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8.34'!$S$1</c:f>
              <c:strCache>
                <c:ptCount val="1"/>
                <c:pt idx="0">
                  <c:v>Indigo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8.34'!$V$8:$Z$8</c:f>
              <c:numCache>
                <c:formatCode>#,##0</c:formatCode>
                <c:ptCount val="5"/>
                <c:pt idx="0">
                  <c:v>39078.120000000003</c:v>
                </c:pt>
                <c:pt idx="1">
                  <c:v>40388.910000000003</c:v>
                </c:pt>
                <c:pt idx="2">
                  <c:v>43846</c:v>
                </c:pt>
                <c:pt idx="3">
                  <c:v>43722.44</c:v>
                </c:pt>
                <c:pt idx="4">
                  <c:v>45129.5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0-4BC4-878D-D7EF84DA80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0-4BC4-878D-D7EF84DA8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8.35'!$U$4:$Y$4</c:f>
              <c:numCache>
                <c:formatCode>#,##0</c:formatCode>
                <c:ptCount val="5"/>
                <c:pt idx="1">
                  <c:v>129425</c:v>
                </c:pt>
                <c:pt idx="2">
                  <c:v>128057</c:v>
                </c:pt>
                <c:pt idx="3">
                  <c:v>128002</c:v>
                </c:pt>
                <c:pt idx="4">
                  <c:v>139306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4-4C3D-8E0A-7AE651C7D552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8.35'!$U$7:$Y$7</c:f>
              <c:numCache>
                <c:formatCode>#,##0</c:formatCode>
                <c:ptCount val="5"/>
                <c:pt idx="1">
                  <c:v>92743</c:v>
                </c:pt>
                <c:pt idx="2">
                  <c:v>93698</c:v>
                </c:pt>
                <c:pt idx="3">
                  <c:v>92303</c:v>
                </c:pt>
                <c:pt idx="4">
                  <c:v>94467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54-4C3D-8E0A-7AE651C7D552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8.35'!$U$11:$Y$11</c:f>
              <c:numCache>
                <c:formatCode>#,##0</c:formatCode>
                <c:ptCount val="5"/>
                <c:pt idx="1">
                  <c:v>116762</c:v>
                </c:pt>
                <c:pt idx="2">
                  <c:v>115168</c:v>
                </c:pt>
                <c:pt idx="3">
                  <c:v>115086</c:v>
                </c:pt>
                <c:pt idx="4">
                  <c:v>126440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4-4C3D-8E0A-7AE651C7D552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8.35'!$U$12:$Y$12</c:f>
              <c:numCache>
                <c:formatCode>#,##0</c:formatCode>
                <c:ptCount val="5"/>
                <c:pt idx="1">
                  <c:v>12668</c:v>
                </c:pt>
                <c:pt idx="2">
                  <c:v>12889</c:v>
                </c:pt>
                <c:pt idx="3">
                  <c:v>12916</c:v>
                </c:pt>
                <c:pt idx="4">
                  <c:v>12869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54-4C3D-8E0A-7AE651C7D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2.7710792401743028E-3</c:v>
                </c:pt>
                <c:pt idx="1">
                  <c:v>9.7305072555738884E-4</c:v>
                </c:pt>
                <c:pt idx="2">
                  <c:v>6.0519524474341078E-2</c:v>
                </c:pt>
                <c:pt idx="3">
                  <c:v>6.5081581136918112E-3</c:v>
                </c:pt>
                <c:pt idx="4">
                  <c:v>7.0630790709480903E-2</c:v>
                </c:pt>
                <c:pt idx="5">
                  <c:v>4.7806405212167363E-2</c:v>
                </c:pt>
                <c:pt idx="6">
                  <c:v>0.10050626842097841</c:v>
                </c:pt>
                <c:pt idx="7">
                  <c:v>7.3253797013157332E-2</c:v>
                </c:pt>
                <c:pt idx="8">
                  <c:v>3.0150470307850685E-2</c:v>
                </c:pt>
                <c:pt idx="9">
                  <c:v>2.1273145210193058E-2</c:v>
                </c:pt>
                <c:pt idx="10">
                  <c:v>5.1247338212689147E-2</c:v>
                </c:pt>
                <c:pt idx="11">
                  <c:v>1.8050796068310983E-2</c:v>
                </c:pt>
                <c:pt idx="12">
                  <c:v>9.5542299502192896E-2</c:v>
                </c:pt>
                <c:pt idx="13">
                  <c:v>8.3774026596719828E-2</c:v>
                </c:pt>
                <c:pt idx="14">
                  <c:v>4.8694842831154543E-2</c:v>
                </c:pt>
                <c:pt idx="15">
                  <c:v>8.2617647473593653E-2</c:v>
                </c:pt>
                <c:pt idx="16">
                  <c:v>0.12631326592489175</c:v>
                </c:pt>
                <c:pt idx="17">
                  <c:v>2.7104398471323208E-2</c:v>
                </c:pt>
                <c:pt idx="18">
                  <c:v>3.4282410345362495E-2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319-8B95-481E16850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4-4319-8B95-481E16850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8.35'!$Y$44:$Y$60</c:f>
              <c:numCache>
                <c:formatCode>#,##0</c:formatCode>
                <c:ptCount val="17"/>
                <c:pt idx="0">
                  <c:v>22</c:v>
                </c:pt>
                <c:pt idx="1">
                  <c:v>1674</c:v>
                </c:pt>
                <c:pt idx="2">
                  <c:v>4005</c:v>
                </c:pt>
                <c:pt idx="3">
                  <c:v>5886</c:v>
                </c:pt>
                <c:pt idx="4">
                  <c:v>8061</c:v>
                </c:pt>
                <c:pt idx="5">
                  <c:v>7224</c:v>
                </c:pt>
                <c:pt idx="6">
                  <c:v>7544</c:v>
                </c:pt>
                <c:pt idx="7">
                  <c:v>6881</c:v>
                </c:pt>
                <c:pt idx="8">
                  <c:v>6746</c:v>
                </c:pt>
                <c:pt idx="9">
                  <c:v>6418</c:v>
                </c:pt>
                <c:pt idx="10">
                  <c:v>5283</c:v>
                </c:pt>
                <c:pt idx="11">
                  <c:v>4114</c:v>
                </c:pt>
                <c:pt idx="12">
                  <c:v>2346</c:v>
                </c:pt>
                <c:pt idx="13">
                  <c:v>898</c:v>
                </c:pt>
                <c:pt idx="14">
                  <c:v>382</c:v>
                </c:pt>
                <c:pt idx="15">
                  <c:v>195</c:v>
                </c:pt>
                <c:pt idx="1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B-4A47-AFB6-0364461D3D48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8.35'!$Y$63:$Y$79</c:f>
              <c:numCache>
                <c:formatCode>#,##0</c:formatCode>
                <c:ptCount val="17"/>
                <c:pt idx="0">
                  <c:v>37</c:v>
                </c:pt>
                <c:pt idx="1">
                  <c:v>1935</c:v>
                </c:pt>
                <c:pt idx="2">
                  <c:v>4504</c:v>
                </c:pt>
                <c:pt idx="3">
                  <c:v>6684</c:v>
                </c:pt>
                <c:pt idx="4">
                  <c:v>7591</c:v>
                </c:pt>
                <c:pt idx="5">
                  <c:v>7577</c:v>
                </c:pt>
                <c:pt idx="6">
                  <c:v>7864</c:v>
                </c:pt>
                <c:pt idx="7">
                  <c:v>7500</c:v>
                </c:pt>
                <c:pt idx="8">
                  <c:v>7392</c:v>
                </c:pt>
                <c:pt idx="9">
                  <c:v>7352</c:v>
                </c:pt>
                <c:pt idx="10">
                  <c:v>5464</c:v>
                </c:pt>
                <c:pt idx="11">
                  <c:v>4077</c:v>
                </c:pt>
                <c:pt idx="12">
                  <c:v>2033</c:v>
                </c:pt>
                <c:pt idx="13">
                  <c:v>854</c:v>
                </c:pt>
                <c:pt idx="14">
                  <c:v>301</c:v>
                </c:pt>
                <c:pt idx="15">
                  <c:v>162</c:v>
                </c:pt>
                <c:pt idx="16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B-4A47-AFB6-0364461D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8.35'!$Y$83:$Y$90</c:f>
              <c:numCache>
                <c:formatCode>#,##0</c:formatCode>
                <c:ptCount val="8"/>
                <c:pt idx="0">
                  <c:v>7598</c:v>
                </c:pt>
                <c:pt idx="1">
                  <c:v>9323</c:v>
                </c:pt>
                <c:pt idx="2">
                  <c:v>7346</c:v>
                </c:pt>
                <c:pt idx="3">
                  <c:v>2599</c:v>
                </c:pt>
                <c:pt idx="4">
                  <c:v>2931</c:v>
                </c:pt>
                <c:pt idx="5">
                  <c:v>3009</c:v>
                </c:pt>
                <c:pt idx="6">
                  <c:v>2441</c:v>
                </c:pt>
                <c:pt idx="7">
                  <c:v>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3-4F20-BDF5-100E66364819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8.35'!$Y$93:$Y$100</c:f>
              <c:numCache>
                <c:formatCode>#,##0</c:formatCode>
                <c:ptCount val="8"/>
                <c:pt idx="0">
                  <c:v>5510</c:v>
                </c:pt>
                <c:pt idx="1">
                  <c:v>12446</c:v>
                </c:pt>
                <c:pt idx="2">
                  <c:v>1409</c:v>
                </c:pt>
                <c:pt idx="3">
                  <c:v>5715</c:v>
                </c:pt>
                <c:pt idx="4">
                  <c:v>8766</c:v>
                </c:pt>
                <c:pt idx="5">
                  <c:v>4599</c:v>
                </c:pt>
                <c:pt idx="6">
                  <c:v>424</c:v>
                </c:pt>
                <c:pt idx="7">
                  <c:v>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3-4F20-BDF5-100E66364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8.35'!$U$8:$Y$8</c:f>
              <c:numCache>
                <c:formatCode>#,##0</c:formatCode>
                <c:ptCount val="5"/>
                <c:pt idx="1">
                  <c:v>49561</c:v>
                </c:pt>
                <c:pt idx="2">
                  <c:v>50686.63</c:v>
                </c:pt>
                <c:pt idx="3">
                  <c:v>52736.06</c:v>
                </c:pt>
                <c:pt idx="4">
                  <c:v>52777.5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E-44FB-8720-902601BC20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E-44FB-8720-902601BC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8.35'!$V$4:$Z$4</c:f>
              <c:numCache>
                <c:formatCode>#,##0</c:formatCode>
                <c:ptCount val="5"/>
                <c:pt idx="0">
                  <c:v>129425</c:v>
                </c:pt>
                <c:pt idx="1">
                  <c:v>128057</c:v>
                </c:pt>
                <c:pt idx="2">
                  <c:v>128002</c:v>
                </c:pt>
                <c:pt idx="3">
                  <c:v>139306</c:v>
                </c:pt>
                <c:pt idx="4">
                  <c:v>141822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9-4045-BF45-F1539636F370}"/>
            </c:ext>
          </c:extLst>
        </c:ser>
        <c:ser>
          <c:idx val="1"/>
          <c:order val="1"/>
          <c:tx>
            <c:strRef>
              <c:f>'Table 8.35'!$S$7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8.35'!$V$7:$Z$7</c:f>
              <c:numCache>
                <c:formatCode>#,##0</c:formatCode>
                <c:ptCount val="5"/>
                <c:pt idx="0">
                  <c:v>92743</c:v>
                </c:pt>
                <c:pt idx="1">
                  <c:v>93698</c:v>
                </c:pt>
                <c:pt idx="2">
                  <c:v>92303</c:v>
                </c:pt>
                <c:pt idx="3">
                  <c:v>94467</c:v>
                </c:pt>
                <c:pt idx="4">
                  <c:v>96633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9-4045-BF45-F1539636F370}"/>
            </c:ext>
          </c:extLst>
        </c:ser>
        <c:ser>
          <c:idx val="2"/>
          <c:order val="2"/>
          <c:tx>
            <c:strRef>
              <c:f>'Table 8.35'!$S$11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8.35'!$V$11:$Z$11</c:f>
              <c:numCache>
                <c:formatCode>#,##0</c:formatCode>
                <c:ptCount val="5"/>
                <c:pt idx="0">
                  <c:v>116762</c:v>
                </c:pt>
                <c:pt idx="1">
                  <c:v>115168</c:v>
                </c:pt>
                <c:pt idx="2">
                  <c:v>115086</c:v>
                </c:pt>
                <c:pt idx="3">
                  <c:v>126440</c:v>
                </c:pt>
                <c:pt idx="4">
                  <c:v>128608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29-4045-BF45-F1539636F370}"/>
            </c:ext>
          </c:extLst>
        </c:ser>
        <c:ser>
          <c:idx val="3"/>
          <c:order val="3"/>
          <c:tx>
            <c:strRef>
              <c:f>'Table 8.35'!$S$12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8.35'!$V$12:$Z$12</c:f>
              <c:numCache>
                <c:formatCode>#,##0</c:formatCode>
                <c:ptCount val="5"/>
                <c:pt idx="0">
                  <c:v>12668</c:v>
                </c:pt>
                <c:pt idx="1">
                  <c:v>12889</c:v>
                </c:pt>
                <c:pt idx="2">
                  <c:v>12916</c:v>
                </c:pt>
                <c:pt idx="3">
                  <c:v>12869</c:v>
                </c:pt>
                <c:pt idx="4">
                  <c:v>13215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29-4045-BF45-F1539636F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8.35'!$AB$15:$AB$33</c:f>
              <c:numCache>
                <c:formatCode>0.0%</c:formatCode>
                <c:ptCount val="19"/>
                <c:pt idx="0">
                  <c:v>2.7710792401743028E-3</c:v>
                </c:pt>
                <c:pt idx="1">
                  <c:v>9.7305072555738884E-4</c:v>
                </c:pt>
                <c:pt idx="2">
                  <c:v>6.0519524474341078E-2</c:v>
                </c:pt>
                <c:pt idx="3">
                  <c:v>6.5081581136918112E-3</c:v>
                </c:pt>
                <c:pt idx="4">
                  <c:v>7.0630790709480903E-2</c:v>
                </c:pt>
                <c:pt idx="5">
                  <c:v>4.7806405212167363E-2</c:v>
                </c:pt>
                <c:pt idx="6">
                  <c:v>0.10050626842097841</c:v>
                </c:pt>
                <c:pt idx="7">
                  <c:v>7.3253797013157332E-2</c:v>
                </c:pt>
                <c:pt idx="8">
                  <c:v>3.0150470307850685E-2</c:v>
                </c:pt>
                <c:pt idx="9">
                  <c:v>2.1273145210193058E-2</c:v>
                </c:pt>
                <c:pt idx="10">
                  <c:v>5.1247338212689147E-2</c:v>
                </c:pt>
                <c:pt idx="11">
                  <c:v>1.8050796068310983E-2</c:v>
                </c:pt>
                <c:pt idx="12">
                  <c:v>9.5542299502192896E-2</c:v>
                </c:pt>
                <c:pt idx="13">
                  <c:v>8.3774026596719828E-2</c:v>
                </c:pt>
                <c:pt idx="14">
                  <c:v>4.8694842831154543E-2</c:v>
                </c:pt>
                <c:pt idx="15">
                  <c:v>8.2617647473593653E-2</c:v>
                </c:pt>
                <c:pt idx="16">
                  <c:v>0.12631326592489175</c:v>
                </c:pt>
                <c:pt idx="17">
                  <c:v>2.7104398471323208E-2</c:v>
                </c:pt>
                <c:pt idx="18">
                  <c:v>3.4282410345362495E-2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B45-91E4-5CD267D6C6B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A-4B45-91E4-5CD267D6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8.35'!$Z$44:$Z$60</c:f>
              <c:numCache>
                <c:formatCode>#,##0</c:formatCode>
                <c:ptCount val="17"/>
                <c:pt idx="0">
                  <c:v>31</c:v>
                </c:pt>
                <c:pt idx="1">
                  <c:v>1756</c:v>
                </c:pt>
                <c:pt idx="2">
                  <c:v>4353</c:v>
                </c:pt>
                <c:pt idx="3">
                  <c:v>6163</c:v>
                </c:pt>
                <c:pt idx="4">
                  <c:v>8155</c:v>
                </c:pt>
                <c:pt idx="5">
                  <c:v>7332</c:v>
                </c:pt>
                <c:pt idx="6">
                  <c:v>7290</c:v>
                </c:pt>
                <c:pt idx="7">
                  <c:v>7001</c:v>
                </c:pt>
                <c:pt idx="8">
                  <c:v>6542</c:v>
                </c:pt>
                <c:pt idx="9">
                  <c:v>6488</c:v>
                </c:pt>
                <c:pt idx="10">
                  <c:v>5306</c:v>
                </c:pt>
                <c:pt idx="11">
                  <c:v>4300</c:v>
                </c:pt>
                <c:pt idx="12">
                  <c:v>2470</c:v>
                </c:pt>
                <c:pt idx="13">
                  <c:v>961</c:v>
                </c:pt>
                <c:pt idx="14">
                  <c:v>406</c:v>
                </c:pt>
                <c:pt idx="15">
                  <c:v>166</c:v>
                </c:pt>
                <c:pt idx="16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9-42C5-A177-DEEDDDE9DD8C}"/>
            </c:ext>
          </c:extLst>
        </c:ser>
        <c:ser>
          <c:idx val="1"/>
          <c:order val="1"/>
          <c:tx>
            <c:strRef>
              <c:f>'Table 8.35'!$S$62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8.35'!$Z$63:$Z$79</c:f>
              <c:numCache>
                <c:formatCode>#,##0</c:formatCode>
                <c:ptCount val="17"/>
                <c:pt idx="0">
                  <c:v>26</c:v>
                </c:pt>
                <c:pt idx="1">
                  <c:v>1992</c:v>
                </c:pt>
                <c:pt idx="2">
                  <c:v>4594</c:v>
                </c:pt>
                <c:pt idx="3">
                  <c:v>6793</c:v>
                </c:pt>
                <c:pt idx="4">
                  <c:v>7788</c:v>
                </c:pt>
                <c:pt idx="5">
                  <c:v>7718</c:v>
                </c:pt>
                <c:pt idx="6">
                  <c:v>7864</c:v>
                </c:pt>
                <c:pt idx="7">
                  <c:v>7679</c:v>
                </c:pt>
                <c:pt idx="8">
                  <c:v>7248</c:v>
                </c:pt>
                <c:pt idx="9">
                  <c:v>7516</c:v>
                </c:pt>
                <c:pt idx="10">
                  <c:v>5721</c:v>
                </c:pt>
                <c:pt idx="11">
                  <c:v>4210</c:v>
                </c:pt>
                <c:pt idx="12">
                  <c:v>2229</c:v>
                </c:pt>
                <c:pt idx="13">
                  <c:v>893</c:v>
                </c:pt>
                <c:pt idx="14">
                  <c:v>341</c:v>
                </c:pt>
                <c:pt idx="15">
                  <c:v>137</c:v>
                </c:pt>
                <c:pt idx="16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9-42C5-A177-DEEDDDE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8.35'!$Z$83:$Z$90</c:f>
              <c:numCache>
                <c:formatCode>#,##0</c:formatCode>
                <c:ptCount val="8"/>
                <c:pt idx="0">
                  <c:v>7792</c:v>
                </c:pt>
                <c:pt idx="1">
                  <c:v>9639</c:v>
                </c:pt>
                <c:pt idx="2">
                  <c:v>7395</c:v>
                </c:pt>
                <c:pt idx="3">
                  <c:v>2672</c:v>
                </c:pt>
                <c:pt idx="4">
                  <c:v>2893</c:v>
                </c:pt>
                <c:pt idx="5">
                  <c:v>3106</c:v>
                </c:pt>
                <c:pt idx="6">
                  <c:v>2505</c:v>
                </c:pt>
                <c:pt idx="7">
                  <c:v>3590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5-4944-8DD0-B2EDCBBCD5C3}"/>
            </c:ext>
          </c:extLst>
        </c:ser>
        <c:ser>
          <c:idx val="1"/>
          <c:order val="1"/>
          <c:tx>
            <c:strRef>
              <c:f>'Table 8.35'!$S$92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8.35'!$Z$93:$Z$100</c:f>
              <c:numCache>
                <c:formatCode>#,##0</c:formatCode>
                <c:ptCount val="8"/>
                <c:pt idx="0">
                  <c:v>5735</c:v>
                </c:pt>
                <c:pt idx="1">
                  <c:v>12796</c:v>
                </c:pt>
                <c:pt idx="2">
                  <c:v>1455</c:v>
                </c:pt>
                <c:pt idx="3">
                  <c:v>5926</c:v>
                </c:pt>
                <c:pt idx="4">
                  <c:v>8687</c:v>
                </c:pt>
                <c:pt idx="5">
                  <c:v>4665</c:v>
                </c:pt>
                <c:pt idx="6">
                  <c:v>460</c:v>
                </c:pt>
                <c:pt idx="7">
                  <c:v>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5-4944-8DD0-B2EDCBBCD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8.4'!$U$8:$Y$8</c:f>
              <c:numCache>
                <c:formatCode>#,##0</c:formatCode>
                <c:ptCount val="5"/>
                <c:pt idx="1">
                  <c:v>49620</c:v>
                </c:pt>
                <c:pt idx="2">
                  <c:v>51637.09</c:v>
                </c:pt>
                <c:pt idx="3">
                  <c:v>54493</c:v>
                </c:pt>
                <c:pt idx="4">
                  <c:v>54875.82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F-4AA2-9935-87CA660BEA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F-4AA2-9935-87CA660B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8.35'!$S$1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8.35'!$V$8:$Z$8</c:f>
              <c:numCache>
                <c:formatCode>#,##0</c:formatCode>
                <c:ptCount val="5"/>
                <c:pt idx="0">
                  <c:v>49561</c:v>
                </c:pt>
                <c:pt idx="1">
                  <c:v>50686.63</c:v>
                </c:pt>
                <c:pt idx="2">
                  <c:v>52736.06</c:v>
                </c:pt>
                <c:pt idx="3">
                  <c:v>52777.5</c:v>
                </c:pt>
                <c:pt idx="4">
                  <c:v>56295.99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E-41EB-B28B-68D2AFE52E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E-41EB-B28B-68D2AFE52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8.36'!$U$4:$Y$4</c:f>
              <c:numCache>
                <c:formatCode>#,##0</c:formatCode>
                <c:ptCount val="5"/>
                <c:pt idx="1">
                  <c:v>131347</c:v>
                </c:pt>
                <c:pt idx="2">
                  <c:v>128295</c:v>
                </c:pt>
                <c:pt idx="3">
                  <c:v>127763</c:v>
                </c:pt>
                <c:pt idx="4">
                  <c:v>139345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7-4954-AFD7-7AD5B5444457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8.36'!$U$7:$Y$7</c:f>
              <c:numCache>
                <c:formatCode>#,##0</c:formatCode>
                <c:ptCount val="5"/>
                <c:pt idx="1">
                  <c:v>94454</c:v>
                </c:pt>
                <c:pt idx="2">
                  <c:v>94623</c:v>
                </c:pt>
                <c:pt idx="3">
                  <c:v>93247</c:v>
                </c:pt>
                <c:pt idx="4">
                  <c:v>95152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7-4954-AFD7-7AD5B5444457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8.36'!$U$11:$Y$11</c:f>
              <c:numCache>
                <c:formatCode>#,##0</c:formatCode>
                <c:ptCount val="5"/>
                <c:pt idx="1">
                  <c:v>119608</c:v>
                </c:pt>
                <c:pt idx="2">
                  <c:v>116687</c:v>
                </c:pt>
                <c:pt idx="3">
                  <c:v>115678</c:v>
                </c:pt>
                <c:pt idx="4">
                  <c:v>127081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7-4954-AFD7-7AD5B5444457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8.36'!$U$12:$Y$12</c:f>
              <c:numCache>
                <c:formatCode>#,##0</c:formatCode>
                <c:ptCount val="5"/>
                <c:pt idx="1">
                  <c:v>11739</c:v>
                </c:pt>
                <c:pt idx="2">
                  <c:v>11610</c:v>
                </c:pt>
                <c:pt idx="3">
                  <c:v>12085</c:v>
                </c:pt>
                <c:pt idx="4">
                  <c:v>12266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7-4954-AFD7-7AD5B544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2.8693996988550809E-3</c:v>
                </c:pt>
                <c:pt idx="1">
                  <c:v>7.4575982272223639E-4</c:v>
                </c:pt>
                <c:pt idx="2">
                  <c:v>7.0236370351430433E-2</c:v>
                </c:pt>
                <c:pt idx="3">
                  <c:v>6.4206369499133498E-3</c:v>
                </c:pt>
                <c:pt idx="4">
                  <c:v>7.6848774112900933E-2</c:v>
                </c:pt>
                <c:pt idx="5">
                  <c:v>5.6933435608966167E-2</c:v>
                </c:pt>
                <c:pt idx="6">
                  <c:v>0.10896616381147192</c:v>
                </c:pt>
                <c:pt idx="7">
                  <c:v>6.3503224523423968E-2</c:v>
                </c:pt>
                <c:pt idx="8">
                  <c:v>3.0107389414472004E-2</c:v>
                </c:pt>
                <c:pt idx="9">
                  <c:v>1.8977811869655387E-2</c:v>
                </c:pt>
                <c:pt idx="10">
                  <c:v>4.6301031279297709E-2</c:v>
                </c:pt>
                <c:pt idx="11">
                  <c:v>1.7408165004687632E-2</c:v>
                </c:pt>
                <c:pt idx="12">
                  <c:v>8.3269411062814283E-2</c:v>
                </c:pt>
                <c:pt idx="13">
                  <c:v>8.4313474814625422E-2</c:v>
                </c:pt>
                <c:pt idx="14">
                  <c:v>4.270007670672462E-2</c:v>
                </c:pt>
                <c:pt idx="15">
                  <c:v>7.8475240773885624E-2</c:v>
                </c:pt>
                <c:pt idx="16">
                  <c:v>0.1352453194693031</c:v>
                </c:pt>
                <c:pt idx="17">
                  <c:v>2.0852865138214154E-2</c:v>
                </c:pt>
                <c:pt idx="18">
                  <c:v>3.9468450808261599E-2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2-4A8A-B969-7BF92E7FC6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2-4A8A-B969-7BF92E7FC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8.36'!$Y$44:$Y$60</c:f>
              <c:numCache>
                <c:formatCode>#,##0</c:formatCode>
                <c:ptCount val="17"/>
                <c:pt idx="0">
                  <c:v>29</c:v>
                </c:pt>
                <c:pt idx="1">
                  <c:v>1623</c:v>
                </c:pt>
                <c:pt idx="2">
                  <c:v>4191</c:v>
                </c:pt>
                <c:pt idx="3">
                  <c:v>6544</c:v>
                </c:pt>
                <c:pt idx="4">
                  <c:v>7793</c:v>
                </c:pt>
                <c:pt idx="5">
                  <c:v>7573</c:v>
                </c:pt>
                <c:pt idx="6">
                  <c:v>7694</c:v>
                </c:pt>
                <c:pt idx="7">
                  <c:v>6952</c:v>
                </c:pt>
                <c:pt idx="8">
                  <c:v>6344</c:v>
                </c:pt>
                <c:pt idx="9">
                  <c:v>6171</c:v>
                </c:pt>
                <c:pt idx="10">
                  <c:v>5422</c:v>
                </c:pt>
                <c:pt idx="11">
                  <c:v>4567</c:v>
                </c:pt>
                <c:pt idx="12">
                  <c:v>2503</c:v>
                </c:pt>
                <c:pt idx="13">
                  <c:v>1004</c:v>
                </c:pt>
                <c:pt idx="14">
                  <c:v>348</c:v>
                </c:pt>
                <c:pt idx="15">
                  <c:v>116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6-48DC-B33B-0AAD9B0030AC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8.36'!$Y$63:$Y$79</c:f>
              <c:numCache>
                <c:formatCode>#,##0</c:formatCode>
                <c:ptCount val="17"/>
                <c:pt idx="0">
                  <c:v>29</c:v>
                </c:pt>
                <c:pt idx="1">
                  <c:v>1871</c:v>
                </c:pt>
                <c:pt idx="2">
                  <c:v>4583</c:v>
                </c:pt>
                <c:pt idx="3">
                  <c:v>6814</c:v>
                </c:pt>
                <c:pt idx="4">
                  <c:v>7837</c:v>
                </c:pt>
                <c:pt idx="5">
                  <c:v>7798</c:v>
                </c:pt>
                <c:pt idx="6">
                  <c:v>7558</c:v>
                </c:pt>
                <c:pt idx="7">
                  <c:v>7182</c:v>
                </c:pt>
                <c:pt idx="8">
                  <c:v>6660</c:v>
                </c:pt>
                <c:pt idx="9">
                  <c:v>6760</c:v>
                </c:pt>
                <c:pt idx="10">
                  <c:v>5790</c:v>
                </c:pt>
                <c:pt idx="11">
                  <c:v>4221</c:v>
                </c:pt>
                <c:pt idx="12">
                  <c:v>2100</c:v>
                </c:pt>
                <c:pt idx="13">
                  <c:v>678</c:v>
                </c:pt>
                <c:pt idx="14">
                  <c:v>236</c:v>
                </c:pt>
                <c:pt idx="15">
                  <c:v>107</c:v>
                </c:pt>
                <c:pt idx="16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6-48DC-B33B-0AAD9B003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8.36'!$Y$83:$Y$90</c:f>
              <c:numCache>
                <c:formatCode>#,##0</c:formatCode>
                <c:ptCount val="8"/>
                <c:pt idx="0">
                  <c:v>6807</c:v>
                </c:pt>
                <c:pt idx="1">
                  <c:v>8916</c:v>
                </c:pt>
                <c:pt idx="2">
                  <c:v>8717</c:v>
                </c:pt>
                <c:pt idx="3">
                  <c:v>2323</c:v>
                </c:pt>
                <c:pt idx="4">
                  <c:v>3149</c:v>
                </c:pt>
                <c:pt idx="5">
                  <c:v>3162</c:v>
                </c:pt>
                <c:pt idx="6">
                  <c:v>3237</c:v>
                </c:pt>
                <c:pt idx="7">
                  <c:v>4122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F7B-AF01-FDD23C5DA095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8.36'!$Y$93:$Y$100</c:f>
              <c:numCache>
                <c:formatCode>#,##0</c:formatCode>
                <c:ptCount val="8"/>
                <c:pt idx="0">
                  <c:v>4293</c:v>
                </c:pt>
                <c:pt idx="1">
                  <c:v>10992</c:v>
                </c:pt>
                <c:pt idx="2">
                  <c:v>1718</c:v>
                </c:pt>
                <c:pt idx="3">
                  <c:v>6380</c:v>
                </c:pt>
                <c:pt idx="4">
                  <c:v>9110</c:v>
                </c:pt>
                <c:pt idx="5">
                  <c:v>5045</c:v>
                </c:pt>
                <c:pt idx="6">
                  <c:v>674</c:v>
                </c:pt>
                <c:pt idx="7">
                  <c:v>2486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F7B-AF01-FDD23C5D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8.36'!$U$8:$Y$8</c:f>
              <c:numCache>
                <c:formatCode>#,##0</c:formatCode>
                <c:ptCount val="5"/>
                <c:pt idx="1">
                  <c:v>47024</c:v>
                </c:pt>
                <c:pt idx="2">
                  <c:v>48263.69</c:v>
                </c:pt>
                <c:pt idx="3">
                  <c:v>50267</c:v>
                </c:pt>
                <c:pt idx="4">
                  <c:v>50372.5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7-45CB-8B61-F75C832961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7-45CB-8B61-F75C83296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8.36'!$V$4:$Z$4</c:f>
              <c:numCache>
                <c:formatCode>#,##0</c:formatCode>
                <c:ptCount val="5"/>
                <c:pt idx="0">
                  <c:v>131347</c:v>
                </c:pt>
                <c:pt idx="1">
                  <c:v>128295</c:v>
                </c:pt>
                <c:pt idx="2">
                  <c:v>127763</c:v>
                </c:pt>
                <c:pt idx="3">
                  <c:v>139345</c:v>
                </c:pt>
                <c:pt idx="4">
                  <c:v>140799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8-4705-A74B-84CB54142C46}"/>
            </c:ext>
          </c:extLst>
        </c:ser>
        <c:ser>
          <c:idx val="1"/>
          <c:order val="1"/>
          <c:tx>
            <c:strRef>
              <c:f>'Table 8.36'!$S$7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8.36'!$V$7:$Z$7</c:f>
              <c:numCache>
                <c:formatCode>#,##0</c:formatCode>
                <c:ptCount val="5"/>
                <c:pt idx="0">
                  <c:v>94454</c:v>
                </c:pt>
                <c:pt idx="1">
                  <c:v>94623</c:v>
                </c:pt>
                <c:pt idx="2">
                  <c:v>93247</c:v>
                </c:pt>
                <c:pt idx="3">
                  <c:v>95152</c:v>
                </c:pt>
                <c:pt idx="4">
                  <c:v>96308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8-4705-A74B-84CB54142C46}"/>
            </c:ext>
          </c:extLst>
        </c:ser>
        <c:ser>
          <c:idx val="2"/>
          <c:order val="2"/>
          <c:tx>
            <c:strRef>
              <c:f>'Table 8.36'!$S$11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8.36'!$V$11:$Z$11</c:f>
              <c:numCache>
                <c:formatCode>#,##0</c:formatCode>
                <c:ptCount val="5"/>
                <c:pt idx="0">
                  <c:v>119608</c:v>
                </c:pt>
                <c:pt idx="1">
                  <c:v>116687</c:v>
                </c:pt>
                <c:pt idx="2">
                  <c:v>115678</c:v>
                </c:pt>
                <c:pt idx="3">
                  <c:v>127081</c:v>
                </c:pt>
                <c:pt idx="4">
                  <c:v>128398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8-4705-A74B-84CB54142C46}"/>
            </c:ext>
          </c:extLst>
        </c:ser>
        <c:ser>
          <c:idx val="3"/>
          <c:order val="3"/>
          <c:tx>
            <c:strRef>
              <c:f>'Table 8.36'!$S$12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8.36'!$V$12:$Z$12</c:f>
              <c:numCache>
                <c:formatCode>#,##0</c:formatCode>
                <c:ptCount val="5"/>
                <c:pt idx="0">
                  <c:v>11739</c:v>
                </c:pt>
                <c:pt idx="1">
                  <c:v>11610</c:v>
                </c:pt>
                <c:pt idx="2">
                  <c:v>12085</c:v>
                </c:pt>
                <c:pt idx="3">
                  <c:v>12266</c:v>
                </c:pt>
                <c:pt idx="4">
                  <c:v>12401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8-4705-A74B-84CB54142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8.36'!$AB$15:$AB$33</c:f>
              <c:numCache>
                <c:formatCode>0.0%</c:formatCode>
                <c:ptCount val="19"/>
                <c:pt idx="0">
                  <c:v>2.8693996988550809E-3</c:v>
                </c:pt>
                <c:pt idx="1">
                  <c:v>7.4575982272223639E-4</c:v>
                </c:pt>
                <c:pt idx="2">
                  <c:v>7.0236370351430433E-2</c:v>
                </c:pt>
                <c:pt idx="3">
                  <c:v>6.4206369499133498E-3</c:v>
                </c:pt>
                <c:pt idx="4">
                  <c:v>7.6848774112900933E-2</c:v>
                </c:pt>
                <c:pt idx="5">
                  <c:v>5.6933435608966167E-2</c:v>
                </c:pt>
                <c:pt idx="6">
                  <c:v>0.10896616381147192</c:v>
                </c:pt>
                <c:pt idx="7">
                  <c:v>6.3503224523423968E-2</c:v>
                </c:pt>
                <c:pt idx="8">
                  <c:v>3.0107389414472004E-2</c:v>
                </c:pt>
                <c:pt idx="9">
                  <c:v>1.8977811869655387E-2</c:v>
                </c:pt>
                <c:pt idx="10">
                  <c:v>4.6301031279297709E-2</c:v>
                </c:pt>
                <c:pt idx="11">
                  <c:v>1.7408165004687632E-2</c:v>
                </c:pt>
                <c:pt idx="12">
                  <c:v>8.3269411062814283E-2</c:v>
                </c:pt>
                <c:pt idx="13">
                  <c:v>8.4313474814625422E-2</c:v>
                </c:pt>
                <c:pt idx="14">
                  <c:v>4.270007670672462E-2</c:v>
                </c:pt>
                <c:pt idx="15">
                  <c:v>7.8475240773885624E-2</c:v>
                </c:pt>
                <c:pt idx="16">
                  <c:v>0.1352453194693031</c:v>
                </c:pt>
                <c:pt idx="17">
                  <c:v>2.0852865138214154E-2</c:v>
                </c:pt>
                <c:pt idx="18">
                  <c:v>3.9468450808261599E-2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8-4547-A77A-F5DAD01442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58-4547-A77A-F5DAD0144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8.36'!$Z$44:$Z$60</c:f>
              <c:numCache>
                <c:formatCode>#,##0</c:formatCode>
                <c:ptCount val="17"/>
                <c:pt idx="0">
                  <c:v>22</c:v>
                </c:pt>
                <c:pt idx="1">
                  <c:v>1593</c:v>
                </c:pt>
                <c:pt idx="2">
                  <c:v>4426</c:v>
                </c:pt>
                <c:pt idx="3">
                  <c:v>6460</c:v>
                </c:pt>
                <c:pt idx="4">
                  <c:v>8022</c:v>
                </c:pt>
                <c:pt idx="5">
                  <c:v>7604</c:v>
                </c:pt>
                <c:pt idx="6">
                  <c:v>7703</c:v>
                </c:pt>
                <c:pt idx="7">
                  <c:v>7083</c:v>
                </c:pt>
                <c:pt idx="8">
                  <c:v>6318</c:v>
                </c:pt>
                <c:pt idx="9">
                  <c:v>6228</c:v>
                </c:pt>
                <c:pt idx="10">
                  <c:v>5454</c:v>
                </c:pt>
                <c:pt idx="11">
                  <c:v>4677</c:v>
                </c:pt>
                <c:pt idx="12">
                  <c:v>2600</c:v>
                </c:pt>
                <c:pt idx="13">
                  <c:v>1058</c:v>
                </c:pt>
                <c:pt idx="14">
                  <c:v>405</c:v>
                </c:pt>
                <c:pt idx="15">
                  <c:v>128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2-4ED5-ADC8-B2B0E5FAE800}"/>
            </c:ext>
          </c:extLst>
        </c:ser>
        <c:ser>
          <c:idx val="1"/>
          <c:order val="1"/>
          <c:tx>
            <c:strRef>
              <c:f>'Table 8.36'!$S$62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8.36'!$Z$63:$Z$79</c:f>
              <c:numCache>
                <c:formatCode>#,##0</c:formatCode>
                <c:ptCount val="17"/>
                <c:pt idx="0">
                  <c:v>26</c:v>
                </c:pt>
                <c:pt idx="1">
                  <c:v>1857</c:v>
                </c:pt>
                <c:pt idx="2">
                  <c:v>4509</c:v>
                </c:pt>
                <c:pt idx="3">
                  <c:v>6905</c:v>
                </c:pt>
                <c:pt idx="4">
                  <c:v>7762</c:v>
                </c:pt>
                <c:pt idx="5">
                  <c:v>7869</c:v>
                </c:pt>
                <c:pt idx="6">
                  <c:v>7746</c:v>
                </c:pt>
                <c:pt idx="7">
                  <c:v>7307</c:v>
                </c:pt>
                <c:pt idx="8">
                  <c:v>6672</c:v>
                </c:pt>
                <c:pt idx="9">
                  <c:v>6826</c:v>
                </c:pt>
                <c:pt idx="10">
                  <c:v>5666</c:v>
                </c:pt>
                <c:pt idx="11">
                  <c:v>4336</c:v>
                </c:pt>
                <c:pt idx="12">
                  <c:v>2251</c:v>
                </c:pt>
                <c:pt idx="13">
                  <c:v>674</c:v>
                </c:pt>
                <c:pt idx="14">
                  <c:v>263</c:v>
                </c:pt>
                <c:pt idx="15">
                  <c:v>113</c:v>
                </c:pt>
                <c:pt idx="16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2-4ED5-ADC8-B2B0E5FA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8.36'!$Z$83:$Z$90</c:f>
              <c:numCache>
                <c:formatCode>#,##0</c:formatCode>
                <c:ptCount val="8"/>
                <c:pt idx="0">
                  <c:v>6846</c:v>
                </c:pt>
                <c:pt idx="1">
                  <c:v>9337</c:v>
                </c:pt>
                <c:pt idx="2">
                  <c:v>8541</c:v>
                </c:pt>
                <c:pt idx="3">
                  <c:v>2440</c:v>
                </c:pt>
                <c:pt idx="4">
                  <c:v>3179</c:v>
                </c:pt>
                <c:pt idx="5">
                  <c:v>3243</c:v>
                </c:pt>
                <c:pt idx="6">
                  <c:v>3243</c:v>
                </c:pt>
                <c:pt idx="7">
                  <c:v>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A-4D39-A102-890C592A04EF}"/>
            </c:ext>
          </c:extLst>
        </c:ser>
        <c:ser>
          <c:idx val="1"/>
          <c:order val="1"/>
          <c:tx>
            <c:strRef>
              <c:f>'Table 8.36'!$S$92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8.36'!$Z$93:$Z$100</c:f>
              <c:numCache>
                <c:formatCode>#,##0</c:formatCode>
                <c:ptCount val="8"/>
                <c:pt idx="0">
                  <c:v>4522</c:v>
                </c:pt>
                <c:pt idx="1">
                  <c:v>11300</c:v>
                </c:pt>
                <c:pt idx="2">
                  <c:v>1757</c:v>
                </c:pt>
                <c:pt idx="3">
                  <c:v>6526</c:v>
                </c:pt>
                <c:pt idx="4">
                  <c:v>9019</c:v>
                </c:pt>
                <c:pt idx="5">
                  <c:v>4872</c:v>
                </c:pt>
                <c:pt idx="6">
                  <c:v>680</c:v>
                </c:pt>
                <c:pt idx="7">
                  <c:v>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A-4D39-A102-890C592A0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8.4'!$V$4:$Z$4</c:f>
              <c:numCache>
                <c:formatCode>#,##0</c:formatCode>
                <c:ptCount val="5"/>
                <c:pt idx="0">
                  <c:v>102778</c:v>
                </c:pt>
                <c:pt idx="1">
                  <c:v>100598</c:v>
                </c:pt>
                <c:pt idx="2">
                  <c:v>100004</c:v>
                </c:pt>
                <c:pt idx="3">
                  <c:v>108384</c:v>
                </c:pt>
                <c:pt idx="4">
                  <c:v>110170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DF-445A-BCD4-96F68657327C}"/>
            </c:ext>
          </c:extLst>
        </c:ser>
        <c:ser>
          <c:idx val="1"/>
          <c:order val="1"/>
          <c:tx>
            <c:strRef>
              <c:f>'Table 8.4'!$S$7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8.4'!$V$7:$Z$7</c:f>
              <c:numCache>
                <c:formatCode>#,##0</c:formatCode>
                <c:ptCount val="5"/>
                <c:pt idx="0">
                  <c:v>73162</c:v>
                </c:pt>
                <c:pt idx="1">
                  <c:v>73196</c:v>
                </c:pt>
                <c:pt idx="2">
                  <c:v>72093</c:v>
                </c:pt>
                <c:pt idx="3">
                  <c:v>73387</c:v>
                </c:pt>
                <c:pt idx="4">
                  <c:v>75010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DF-445A-BCD4-96F68657327C}"/>
            </c:ext>
          </c:extLst>
        </c:ser>
        <c:ser>
          <c:idx val="2"/>
          <c:order val="2"/>
          <c:tx>
            <c:strRef>
              <c:f>'Table 8.4'!$S$11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8.4'!$V$11:$Z$11</c:f>
              <c:numCache>
                <c:formatCode>#,##0</c:formatCode>
                <c:ptCount val="5"/>
                <c:pt idx="0">
                  <c:v>92772</c:v>
                </c:pt>
                <c:pt idx="1">
                  <c:v>90539</c:v>
                </c:pt>
                <c:pt idx="2">
                  <c:v>89925</c:v>
                </c:pt>
                <c:pt idx="3">
                  <c:v>98109</c:v>
                </c:pt>
                <c:pt idx="4">
                  <c:v>99670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DF-445A-BCD4-96F68657327C}"/>
            </c:ext>
          </c:extLst>
        </c:ser>
        <c:ser>
          <c:idx val="3"/>
          <c:order val="3"/>
          <c:tx>
            <c:strRef>
              <c:f>'Table 8.4'!$S$12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8.4'!$V$12:$Z$12</c:f>
              <c:numCache>
                <c:formatCode>#,##0</c:formatCode>
                <c:ptCount val="5"/>
                <c:pt idx="0">
                  <c:v>10007</c:v>
                </c:pt>
                <c:pt idx="1">
                  <c:v>10058</c:v>
                </c:pt>
                <c:pt idx="2">
                  <c:v>10079</c:v>
                </c:pt>
                <c:pt idx="3">
                  <c:v>10283</c:v>
                </c:pt>
                <c:pt idx="4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DF-445A-BCD4-96F686573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8.36'!$S$1</c:f>
              <c:strCache>
                <c:ptCount val="1"/>
                <c:pt idx="0">
                  <c:v>Knox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8.36'!$V$8:$Z$8</c:f>
              <c:numCache>
                <c:formatCode>#,##0</c:formatCode>
                <c:ptCount val="5"/>
                <c:pt idx="0">
                  <c:v>47024</c:v>
                </c:pt>
                <c:pt idx="1">
                  <c:v>48263.69</c:v>
                </c:pt>
                <c:pt idx="2">
                  <c:v>50267</c:v>
                </c:pt>
                <c:pt idx="3">
                  <c:v>50372.5</c:v>
                </c:pt>
                <c:pt idx="4">
                  <c:v>54207.43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5AF-AAA3-3707E68D16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5AF-AAA3-3707E68D1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8.37'!$U$4:$Y$4</c:f>
              <c:numCache>
                <c:formatCode>#,##0</c:formatCode>
                <c:ptCount val="5"/>
                <c:pt idx="1">
                  <c:v>53857</c:v>
                </c:pt>
                <c:pt idx="2">
                  <c:v>53230</c:v>
                </c:pt>
                <c:pt idx="3">
                  <c:v>55760</c:v>
                </c:pt>
                <c:pt idx="4">
                  <c:v>60567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3CF-B390-5133A7D6F0C2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8.37'!$U$7:$Y$7</c:f>
              <c:numCache>
                <c:formatCode>#,##0</c:formatCode>
                <c:ptCount val="5"/>
                <c:pt idx="1">
                  <c:v>38082</c:v>
                </c:pt>
                <c:pt idx="2">
                  <c:v>38710</c:v>
                </c:pt>
                <c:pt idx="3">
                  <c:v>39353</c:v>
                </c:pt>
                <c:pt idx="4">
                  <c:v>40799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1-43CF-B390-5133A7D6F0C2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8.37'!$U$11:$Y$11</c:f>
              <c:numCache>
                <c:formatCode>#,##0</c:formatCode>
                <c:ptCount val="5"/>
                <c:pt idx="1">
                  <c:v>49495</c:v>
                </c:pt>
                <c:pt idx="2">
                  <c:v>48844</c:v>
                </c:pt>
                <c:pt idx="3">
                  <c:v>51195</c:v>
                </c:pt>
                <c:pt idx="4">
                  <c:v>55776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1-43CF-B390-5133A7D6F0C2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8.37'!$U$12:$Y$12</c:f>
              <c:numCache>
                <c:formatCode>#,##0</c:formatCode>
                <c:ptCount val="5"/>
                <c:pt idx="1">
                  <c:v>4360</c:v>
                </c:pt>
                <c:pt idx="2">
                  <c:v>4380</c:v>
                </c:pt>
                <c:pt idx="3">
                  <c:v>4565</c:v>
                </c:pt>
                <c:pt idx="4">
                  <c:v>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1-43CF-B390-5133A7D6F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2.4984161536087332E-2</c:v>
                </c:pt>
                <c:pt idx="1">
                  <c:v>1.1127536184798323E-2</c:v>
                </c:pt>
                <c:pt idx="2">
                  <c:v>6.6212901444143019E-2</c:v>
                </c:pt>
                <c:pt idx="3">
                  <c:v>2.4253155509348756E-2</c:v>
                </c:pt>
                <c:pt idx="4">
                  <c:v>8.8890332851410847E-2</c:v>
                </c:pt>
                <c:pt idx="5">
                  <c:v>2.1897691645413345E-2</c:v>
                </c:pt>
                <c:pt idx="6">
                  <c:v>0.10260075699735213</c:v>
                </c:pt>
                <c:pt idx="7">
                  <c:v>7.0988807485501709E-2</c:v>
                </c:pt>
                <c:pt idx="8">
                  <c:v>2.7502071183742427E-2</c:v>
                </c:pt>
                <c:pt idx="9">
                  <c:v>1.0900112087590766E-2</c:v>
                </c:pt>
                <c:pt idx="10">
                  <c:v>3.970174954109066E-2</c:v>
                </c:pt>
                <c:pt idx="11">
                  <c:v>1.7787813317305348E-2</c:v>
                </c:pt>
                <c:pt idx="12">
                  <c:v>4.8620023067301288E-2</c:v>
                </c:pt>
                <c:pt idx="13">
                  <c:v>7.4253967738267354E-2</c:v>
                </c:pt>
                <c:pt idx="14">
                  <c:v>7.1817280982472101E-2</c:v>
                </c:pt>
                <c:pt idx="15">
                  <c:v>6.4231062882762882E-2</c:v>
                </c:pt>
                <c:pt idx="16">
                  <c:v>0.16320927890316606</c:v>
                </c:pt>
                <c:pt idx="17">
                  <c:v>1.6342045842200167E-2</c:v>
                </c:pt>
                <c:pt idx="18">
                  <c:v>3.4032391689273703E-2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5-4130-9EC6-F1B6B88141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5-4130-9EC6-F1B6B8814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8.37'!$Y$44:$Y$60</c:f>
              <c:numCache>
                <c:formatCode>#,##0</c:formatCode>
                <c:ptCount val="17"/>
                <c:pt idx="0">
                  <c:v>12</c:v>
                </c:pt>
                <c:pt idx="1">
                  <c:v>867</c:v>
                </c:pt>
                <c:pt idx="2">
                  <c:v>1828</c:v>
                </c:pt>
                <c:pt idx="3">
                  <c:v>2666</c:v>
                </c:pt>
                <c:pt idx="4">
                  <c:v>3755</c:v>
                </c:pt>
                <c:pt idx="5">
                  <c:v>3581</c:v>
                </c:pt>
                <c:pt idx="6">
                  <c:v>3304</c:v>
                </c:pt>
                <c:pt idx="7">
                  <c:v>2699</c:v>
                </c:pt>
                <c:pt idx="8">
                  <c:v>2564</c:v>
                </c:pt>
                <c:pt idx="9">
                  <c:v>2653</c:v>
                </c:pt>
                <c:pt idx="10">
                  <c:v>2562</c:v>
                </c:pt>
                <c:pt idx="11">
                  <c:v>2153</c:v>
                </c:pt>
                <c:pt idx="12">
                  <c:v>1153</c:v>
                </c:pt>
                <c:pt idx="13">
                  <c:v>440</c:v>
                </c:pt>
                <c:pt idx="14">
                  <c:v>170</c:v>
                </c:pt>
                <c:pt idx="15">
                  <c:v>85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E-4AF2-BA9F-4DDE7162510E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8.37'!$Y$63:$Y$79</c:f>
              <c:numCache>
                <c:formatCode>#,##0</c:formatCode>
                <c:ptCount val="17"/>
                <c:pt idx="0">
                  <c:v>16</c:v>
                </c:pt>
                <c:pt idx="1">
                  <c:v>1082</c:v>
                </c:pt>
                <c:pt idx="2">
                  <c:v>2200</c:v>
                </c:pt>
                <c:pt idx="3">
                  <c:v>2977</c:v>
                </c:pt>
                <c:pt idx="4">
                  <c:v>3580</c:v>
                </c:pt>
                <c:pt idx="5">
                  <c:v>3136</c:v>
                </c:pt>
                <c:pt idx="6">
                  <c:v>2932</c:v>
                </c:pt>
                <c:pt idx="7">
                  <c:v>2626</c:v>
                </c:pt>
                <c:pt idx="8">
                  <c:v>2642</c:v>
                </c:pt>
                <c:pt idx="9">
                  <c:v>2697</c:v>
                </c:pt>
                <c:pt idx="10">
                  <c:v>2516</c:v>
                </c:pt>
                <c:pt idx="11">
                  <c:v>2071</c:v>
                </c:pt>
                <c:pt idx="12">
                  <c:v>915</c:v>
                </c:pt>
                <c:pt idx="13">
                  <c:v>323</c:v>
                </c:pt>
                <c:pt idx="14">
                  <c:v>143</c:v>
                </c:pt>
                <c:pt idx="15">
                  <c:v>68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E-4AF2-BA9F-4DDE71625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8.37'!$Y$83:$Y$90</c:f>
              <c:numCache>
                <c:formatCode>#,##0</c:formatCode>
                <c:ptCount val="8"/>
                <c:pt idx="0">
                  <c:v>1723</c:v>
                </c:pt>
                <c:pt idx="1">
                  <c:v>1887</c:v>
                </c:pt>
                <c:pt idx="2">
                  <c:v>5129</c:v>
                </c:pt>
                <c:pt idx="3">
                  <c:v>1166</c:v>
                </c:pt>
                <c:pt idx="4">
                  <c:v>894</c:v>
                </c:pt>
                <c:pt idx="5">
                  <c:v>1119</c:v>
                </c:pt>
                <c:pt idx="6">
                  <c:v>2257</c:v>
                </c:pt>
                <c:pt idx="7">
                  <c:v>3250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6-454B-AF5D-EBC5E64747BF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8.37'!$Y$93:$Y$100</c:f>
              <c:numCache>
                <c:formatCode>#,##0</c:formatCode>
                <c:ptCount val="8"/>
                <c:pt idx="0">
                  <c:v>1557</c:v>
                </c:pt>
                <c:pt idx="1">
                  <c:v>3620</c:v>
                </c:pt>
                <c:pt idx="2">
                  <c:v>773</c:v>
                </c:pt>
                <c:pt idx="3">
                  <c:v>3699</c:v>
                </c:pt>
                <c:pt idx="4">
                  <c:v>3579</c:v>
                </c:pt>
                <c:pt idx="5">
                  <c:v>2233</c:v>
                </c:pt>
                <c:pt idx="6">
                  <c:v>185</c:v>
                </c:pt>
                <c:pt idx="7">
                  <c:v>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6-454B-AF5D-EBC5E6474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8.37'!$U$8:$Y$8</c:f>
              <c:numCache>
                <c:formatCode>#,##0</c:formatCode>
                <c:ptCount val="5"/>
                <c:pt idx="1">
                  <c:v>43608.34</c:v>
                </c:pt>
                <c:pt idx="2">
                  <c:v>44088.05</c:v>
                </c:pt>
                <c:pt idx="3">
                  <c:v>46089.55</c:v>
                </c:pt>
                <c:pt idx="4">
                  <c:v>46062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80-4DE4-B56E-D82B1010C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80-4DE4-B56E-D82B1010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8.37'!$V$4:$Z$4</c:f>
              <c:numCache>
                <c:formatCode>#,##0</c:formatCode>
                <c:ptCount val="5"/>
                <c:pt idx="0">
                  <c:v>53857</c:v>
                </c:pt>
                <c:pt idx="1">
                  <c:v>53230</c:v>
                </c:pt>
                <c:pt idx="2">
                  <c:v>55760</c:v>
                </c:pt>
                <c:pt idx="3">
                  <c:v>60567</c:v>
                </c:pt>
                <c:pt idx="4">
                  <c:v>61559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C7-46F4-BBEA-A4A47F3EF0A3}"/>
            </c:ext>
          </c:extLst>
        </c:ser>
        <c:ser>
          <c:idx val="1"/>
          <c:order val="1"/>
          <c:tx>
            <c:strRef>
              <c:f>'Table 8.37'!$S$7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8.37'!$V$7:$Z$7</c:f>
              <c:numCache>
                <c:formatCode>#,##0</c:formatCode>
                <c:ptCount val="5"/>
                <c:pt idx="0">
                  <c:v>38082</c:v>
                </c:pt>
                <c:pt idx="1">
                  <c:v>38710</c:v>
                </c:pt>
                <c:pt idx="2">
                  <c:v>39353</c:v>
                </c:pt>
                <c:pt idx="3">
                  <c:v>40799</c:v>
                </c:pt>
                <c:pt idx="4">
                  <c:v>41418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C7-46F4-BBEA-A4A47F3EF0A3}"/>
            </c:ext>
          </c:extLst>
        </c:ser>
        <c:ser>
          <c:idx val="2"/>
          <c:order val="2"/>
          <c:tx>
            <c:strRef>
              <c:f>'Table 8.37'!$S$11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8.37'!$V$11:$Z$11</c:f>
              <c:numCache>
                <c:formatCode>#,##0</c:formatCode>
                <c:ptCount val="5"/>
                <c:pt idx="0">
                  <c:v>49495</c:v>
                </c:pt>
                <c:pt idx="1">
                  <c:v>48844</c:v>
                </c:pt>
                <c:pt idx="2">
                  <c:v>51195</c:v>
                </c:pt>
                <c:pt idx="3">
                  <c:v>55776</c:v>
                </c:pt>
                <c:pt idx="4">
                  <c:v>56782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7-46F4-BBEA-A4A47F3EF0A3}"/>
            </c:ext>
          </c:extLst>
        </c:ser>
        <c:ser>
          <c:idx val="3"/>
          <c:order val="3"/>
          <c:tx>
            <c:strRef>
              <c:f>'Table 8.37'!$S$12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8.37'!$V$12:$Z$12</c:f>
              <c:numCache>
                <c:formatCode>#,##0</c:formatCode>
                <c:ptCount val="5"/>
                <c:pt idx="0">
                  <c:v>4360</c:v>
                </c:pt>
                <c:pt idx="1">
                  <c:v>4380</c:v>
                </c:pt>
                <c:pt idx="2">
                  <c:v>4565</c:v>
                </c:pt>
                <c:pt idx="3">
                  <c:v>4793</c:v>
                </c:pt>
                <c:pt idx="4">
                  <c:v>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C7-46F4-BBEA-A4A47F3EF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8.37'!$AB$15:$AB$33</c:f>
              <c:numCache>
                <c:formatCode>0.0%</c:formatCode>
                <c:ptCount val="19"/>
                <c:pt idx="0">
                  <c:v>2.4984161536087332E-2</c:v>
                </c:pt>
                <c:pt idx="1">
                  <c:v>1.1127536184798323E-2</c:v>
                </c:pt>
                <c:pt idx="2">
                  <c:v>6.6212901444143019E-2</c:v>
                </c:pt>
                <c:pt idx="3">
                  <c:v>2.4253155509348756E-2</c:v>
                </c:pt>
                <c:pt idx="4">
                  <c:v>8.8890332851410847E-2</c:v>
                </c:pt>
                <c:pt idx="5">
                  <c:v>2.1897691645413345E-2</c:v>
                </c:pt>
                <c:pt idx="6">
                  <c:v>0.10260075699735213</c:v>
                </c:pt>
                <c:pt idx="7">
                  <c:v>7.0988807485501709E-2</c:v>
                </c:pt>
                <c:pt idx="8">
                  <c:v>2.7502071183742427E-2</c:v>
                </c:pt>
                <c:pt idx="9">
                  <c:v>1.0900112087590766E-2</c:v>
                </c:pt>
                <c:pt idx="10">
                  <c:v>3.970174954109066E-2</c:v>
                </c:pt>
                <c:pt idx="11">
                  <c:v>1.7787813317305348E-2</c:v>
                </c:pt>
                <c:pt idx="12">
                  <c:v>4.8620023067301288E-2</c:v>
                </c:pt>
                <c:pt idx="13">
                  <c:v>7.4253967738267354E-2</c:v>
                </c:pt>
                <c:pt idx="14">
                  <c:v>7.1817280982472101E-2</c:v>
                </c:pt>
                <c:pt idx="15">
                  <c:v>6.4231062882762882E-2</c:v>
                </c:pt>
                <c:pt idx="16">
                  <c:v>0.16320927890316606</c:v>
                </c:pt>
                <c:pt idx="17">
                  <c:v>1.6342045842200167E-2</c:v>
                </c:pt>
                <c:pt idx="18">
                  <c:v>3.4032391689273703E-2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9-4CCB-B074-0550D9CED9A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9-4CCB-B074-0550D9CED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8.37'!$Z$44:$Z$60</c:f>
              <c:numCache>
                <c:formatCode>#,##0</c:formatCode>
                <c:ptCount val="17"/>
                <c:pt idx="0">
                  <c:v>17</c:v>
                </c:pt>
                <c:pt idx="1">
                  <c:v>894</c:v>
                </c:pt>
                <c:pt idx="2">
                  <c:v>1916</c:v>
                </c:pt>
                <c:pt idx="3">
                  <c:v>2652</c:v>
                </c:pt>
                <c:pt idx="4">
                  <c:v>3645</c:v>
                </c:pt>
                <c:pt idx="5">
                  <c:v>3540</c:v>
                </c:pt>
                <c:pt idx="6">
                  <c:v>3398</c:v>
                </c:pt>
                <c:pt idx="7">
                  <c:v>2801</c:v>
                </c:pt>
                <c:pt idx="8">
                  <c:v>2511</c:v>
                </c:pt>
                <c:pt idx="9">
                  <c:v>2648</c:v>
                </c:pt>
                <c:pt idx="10">
                  <c:v>2551</c:v>
                </c:pt>
                <c:pt idx="11">
                  <c:v>2231</c:v>
                </c:pt>
                <c:pt idx="12">
                  <c:v>1177</c:v>
                </c:pt>
                <c:pt idx="13">
                  <c:v>465</c:v>
                </c:pt>
                <c:pt idx="14">
                  <c:v>191</c:v>
                </c:pt>
                <c:pt idx="15">
                  <c:v>84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4-4926-9D7B-9C9D7F3DB619}"/>
            </c:ext>
          </c:extLst>
        </c:ser>
        <c:ser>
          <c:idx val="1"/>
          <c:order val="1"/>
          <c:tx>
            <c:strRef>
              <c:f>'Table 8.37'!$S$62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8.37'!$Z$63:$Z$79</c:f>
              <c:numCache>
                <c:formatCode>#,##0</c:formatCode>
                <c:ptCount val="17"/>
                <c:pt idx="0">
                  <c:v>9</c:v>
                </c:pt>
                <c:pt idx="1">
                  <c:v>1059</c:v>
                </c:pt>
                <c:pt idx="2">
                  <c:v>2181</c:v>
                </c:pt>
                <c:pt idx="3">
                  <c:v>3000</c:v>
                </c:pt>
                <c:pt idx="4">
                  <c:v>3524</c:v>
                </c:pt>
                <c:pt idx="5">
                  <c:v>3303</c:v>
                </c:pt>
                <c:pt idx="6">
                  <c:v>3174</c:v>
                </c:pt>
                <c:pt idx="7">
                  <c:v>2842</c:v>
                </c:pt>
                <c:pt idx="8">
                  <c:v>2628</c:v>
                </c:pt>
                <c:pt idx="9">
                  <c:v>2889</c:v>
                </c:pt>
                <c:pt idx="10">
                  <c:v>2436</c:v>
                </c:pt>
                <c:pt idx="11">
                  <c:v>2115</c:v>
                </c:pt>
                <c:pt idx="12">
                  <c:v>987</c:v>
                </c:pt>
                <c:pt idx="13">
                  <c:v>348</c:v>
                </c:pt>
                <c:pt idx="14">
                  <c:v>142</c:v>
                </c:pt>
                <c:pt idx="15">
                  <c:v>77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4-4926-9D7B-9C9D7F3D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8.37'!$Z$83:$Z$90</c:f>
              <c:numCache>
                <c:formatCode>#,##0</c:formatCode>
                <c:ptCount val="8"/>
                <c:pt idx="0">
                  <c:v>1754</c:v>
                </c:pt>
                <c:pt idx="1">
                  <c:v>1970</c:v>
                </c:pt>
                <c:pt idx="2">
                  <c:v>5078</c:v>
                </c:pt>
                <c:pt idx="3">
                  <c:v>1267</c:v>
                </c:pt>
                <c:pt idx="4">
                  <c:v>925</c:v>
                </c:pt>
                <c:pt idx="5">
                  <c:v>1139</c:v>
                </c:pt>
                <c:pt idx="6">
                  <c:v>2337</c:v>
                </c:pt>
                <c:pt idx="7">
                  <c:v>3146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4-4E5E-84D4-1F5775A7BC34}"/>
            </c:ext>
          </c:extLst>
        </c:ser>
        <c:ser>
          <c:idx val="1"/>
          <c:order val="1"/>
          <c:tx>
            <c:strRef>
              <c:f>'Table 8.37'!$S$92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8.37'!$Z$93:$Z$100</c:f>
              <c:numCache>
                <c:formatCode>#,##0</c:formatCode>
                <c:ptCount val="8"/>
                <c:pt idx="0">
                  <c:v>1606</c:v>
                </c:pt>
                <c:pt idx="1">
                  <c:v>3637</c:v>
                </c:pt>
                <c:pt idx="2">
                  <c:v>801</c:v>
                </c:pt>
                <c:pt idx="3">
                  <c:v>3851</c:v>
                </c:pt>
                <c:pt idx="4">
                  <c:v>3644</c:v>
                </c:pt>
                <c:pt idx="5">
                  <c:v>2211</c:v>
                </c:pt>
                <c:pt idx="6">
                  <c:v>210</c:v>
                </c:pt>
                <c:pt idx="7">
                  <c:v>1471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4-4E5E-84D4-1F5775A7B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8.4'!$AB$15:$AB$33</c:f>
              <c:numCache>
                <c:formatCode>0.0%</c:formatCode>
                <c:ptCount val="19"/>
                <c:pt idx="0">
                  <c:v>2.7412181174548424E-3</c:v>
                </c:pt>
                <c:pt idx="1">
                  <c:v>1.0619950984841608E-3</c:v>
                </c:pt>
                <c:pt idx="2">
                  <c:v>3.9738585821911594E-2</c:v>
                </c:pt>
                <c:pt idx="3">
                  <c:v>5.8727421258055728E-3</c:v>
                </c:pt>
                <c:pt idx="4">
                  <c:v>6.5925388036670599E-2</c:v>
                </c:pt>
                <c:pt idx="5">
                  <c:v>3.3003539983661616E-2</c:v>
                </c:pt>
                <c:pt idx="6">
                  <c:v>8.5122991740038123E-2</c:v>
                </c:pt>
                <c:pt idx="7">
                  <c:v>6.6406462739402747E-2</c:v>
                </c:pt>
                <c:pt idx="8">
                  <c:v>2.9363710629027866E-2</c:v>
                </c:pt>
                <c:pt idx="9">
                  <c:v>2.3264046473631662E-2</c:v>
                </c:pt>
                <c:pt idx="10">
                  <c:v>5.0158845420713444E-2</c:v>
                </c:pt>
                <c:pt idx="11">
                  <c:v>1.5521466823999274E-2</c:v>
                </c:pt>
                <c:pt idx="12">
                  <c:v>0.1051284378687483</c:v>
                </c:pt>
                <c:pt idx="13">
                  <c:v>7.2270127984024685E-2</c:v>
                </c:pt>
                <c:pt idx="14">
                  <c:v>6.2730325860034492E-2</c:v>
                </c:pt>
                <c:pt idx="15">
                  <c:v>0.11070164291549424</c:v>
                </c:pt>
                <c:pt idx="16">
                  <c:v>0.15288190977580104</c:v>
                </c:pt>
                <c:pt idx="17">
                  <c:v>2.9826631569392758E-2</c:v>
                </c:pt>
                <c:pt idx="18">
                  <c:v>3.080693473722429E-2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B-4ABA-AE10-2BB0AF033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B-4ABA-AE10-2BB0AF033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8.37'!$S$1</c:f>
              <c:strCache>
                <c:ptCount val="1"/>
                <c:pt idx="0">
                  <c:v>Latrobe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8.37'!$V$8:$Z$8</c:f>
              <c:numCache>
                <c:formatCode>#,##0</c:formatCode>
                <c:ptCount val="5"/>
                <c:pt idx="0">
                  <c:v>43608.34</c:v>
                </c:pt>
                <c:pt idx="1">
                  <c:v>44088.05</c:v>
                </c:pt>
                <c:pt idx="2">
                  <c:v>46089.55</c:v>
                </c:pt>
                <c:pt idx="3">
                  <c:v>46062</c:v>
                </c:pt>
                <c:pt idx="4">
                  <c:v>48091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5-480E-B3D2-A71A9F0E3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5-480E-B3D2-A71A9F0E3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8.38'!$U$4:$Y$4</c:f>
              <c:numCache>
                <c:formatCode>#,##0</c:formatCode>
                <c:ptCount val="5"/>
                <c:pt idx="1">
                  <c:v>5193</c:v>
                </c:pt>
                <c:pt idx="2">
                  <c:v>5448</c:v>
                </c:pt>
                <c:pt idx="3">
                  <c:v>5584</c:v>
                </c:pt>
                <c:pt idx="4">
                  <c:v>6049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D-43F2-8AA7-4FE9DB0555F4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8.38'!$U$7:$Y$7</c:f>
              <c:numCache>
                <c:formatCode>#,##0</c:formatCode>
                <c:ptCount val="5"/>
                <c:pt idx="1">
                  <c:v>3591</c:v>
                </c:pt>
                <c:pt idx="2">
                  <c:v>3795</c:v>
                </c:pt>
                <c:pt idx="3">
                  <c:v>3882</c:v>
                </c:pt>
                <c:pt idx="4">
                  <c:v>4032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D-43F2-8AA7-4FE9DB0555F4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8.38'!$U$11:$Y$11</c:f>
              <c:numCache>
                <c:formatCode>#,##0</c:formatCode>
                <c:ptCount val="5"/>
                <c:pt idx="1">
                  <c:v>3885</c:v>
                </c:pt>
                <c:pt idx="2">
                  <c:v>4050</c:v>
                </c:pt>
                <c:pt idx="3">
                  <c:v>4161</c:v>
                </c:pt>
                <c:pt idx="4">
                  <c:v>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D-43F2-8AA7-4FE9DB0555F4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8.38'!$U$12:$Y$12</c:f>
              <c:numCache>
                <c:formatCode>#,##0</c:formatCode>
                <c:ptCount val="5"/>
                <c:pt idx="1">
                  <c:v>1304</c:v>
                </c:pt>
                <c:pt idx="2">
                  <c:v>1394</c:v>
                </c:pt>
                <c:pt idx="3">
                  <c:v>1423</c:v>
                </c:pt>
                <c:pt idx="4">
                  <c:v>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DD-43F2-8AA7-4FE9DB055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0.17997073646561534</c:v>
                </c:pt>
                <c:pt idx="1">
                  <c:v>9.2667858884734194E-3</c:v>
                </c:pt>
                <c:pt idx="2">
                  <c:v>7.6410339782149242E-2</c:v>
                </c:pt>
                <c:pt idx="3">
                  <c:v>5.5275564948788812E-3</c:v>
                </c:pt>
                <c:pt idx="4">
                  <c:v>4.5358478296212E-2</c:v>
                </c:pt>
                <c:pt idx="5">
                  <c:v>2.942610957567875E-2</c:v>
                </c:pt>
                <c:pt idx="6">
                  <c:v>6.1290847016745247E-2</c:v>
                </c:pt>
                <c:pt idx="7">
                  <c:v>4.991058364493578E-2</c:v>
                </c:pt>
                <c:pt idx="8">
                  <c:v>3.0076410339782148E-2</c:v>
                </c:pt>
                <c:pt idx="9">
                  <c:v>5.0398309218013335E-3</c:v>
                </c:pt>
                <c:pt idx="10">
                  <c:v>3.1214436676963095E-2</c:v>
                </c:pt>
                <c:pt idx="11">
                  <c:v>1.0892537798731913E-2</c:v>
                </c:pt>
                <c:pt idx="12">
                  <c:v>2.3085677125670622E-2</c:v>
                </c:pt>
                <c:pt idx="13">
                  <c:v>5.430011380263372E-2</c:v>
                </c:pt>
                <c:pt idx="14">
                  <c:v>5.2186636319297673E-2</c:v>
                </c:pt>
                <c:pt idx="15">
                  <c:v>6.470492602828809E-2</c:v>
                </c:pt>
                <c:pt idx="16">
                  <c:v>0.10860022760526744</c:v>
                </c:pt>
                <c:pt idx="17">
                  <c:v>1.6907819866688344E-2</c:v>
                </c:pt>
                <c:pt idx="18">
                  <c:v>2.4386278653877418E-2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D-4F71-9263-2E48DF7BA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D-4F71-9263-2E48DF7B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8.38'!$Y$44:$Y$60</c:f>
              <c:numCache>
                <c:formatCode>#,##0</c:formatCode>
                <c:ptCount val="17"/>
                <c:pt idx="0">
                  <c:v>3</c:v>
                </c:pt>
                <c:pt idx="1">
                  <c:v>87</c:v>
                </c:pt>
                <c:pt idx="2">
                  <c:v>190</c:v>
                </c:pt>
                <c:pt idx="3">
                  <c:v>237</c:v>
                </c:pt>
                <c:pt idx="4">
                  <c:v>255</c:v>
                </c:pt>
                <c:pt idx="5">
                  <c:v>231</c:v>
                </c:pt>
                <c:pt idx="6">
                  <c:v>228</c:v>
                </c:pt>
                <c:pt idx="7">
                  <c:v>212</c:v>
                </c:pt>
                <c:pt idx="8">
                  <c:v>241</c:v>
                </c:pt>
                <c:pt idx="9">
                  <c:v>298</c:v>
                </c:pt>
                <c:pt idx="10">
                  <c:v>294</c:v>
                </c:pt>
                <c:pt idx="11">
                  <c:v>356</c:v>
                </c:pt>
                <c:pt idx="12">
                  <c:v>197</c:v>
                </c:pt>
                <c:pt idx="13">
                  <c:v>111</c:v>
                </c:pt>
                <c:pt idx="14">
                  <c:v>59</c:v>
                </c:pt>
                <c:pt idx="15">
                  <c:v>30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8-4FB3-94DB-3CE0479C5F40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8.38'!$Y$63:$Y$79</c:f>
              <c:numCache>
                <c:formatCode>#,##0</c:formatCode>
                <c:ptCount val="17"/>
                <c:pt idx="0">
                  <c:v>9</c:v>
                </c:pt>
                <c:pt idx="1">
                  <c:v>113</c:v>
                </c:pt>
                <c:pt idx="2">
                  <c:v>199</c:v>
                </c:pt>
                <c:pt idx="3">
                  <c:v>259</c:v>
                </c:pt>
                <c:pt idx="4">
                  <c:v>253</c:v>
                </c:pt>
                <c:pt idx="5">
                  <c:v>235</c:v>
                </c:pt>
                <c:pt idx="6">
                  <c:v>202</c:v>
                </c:pt>
                <c:pt idx="7">
                  <c:v>229</c:v>
                </c:pt>
                <c:pt idx="8">
                  <c:v>278</c:v>
                </c:pt>
                <c:pt idx="9">
                  <c:v>281</c:v>
                </c:pt>
                <c:pt idx="10">
                  <c:v>337</c:v>
                </c:pt>
                <c:pt idx="11">
                  <c:v>282</c:v>
                </c:pt>
                <c:pt idx="12">
                  <c:v>156</c:v>
                </c:pt>
                <c:pt idx="13">
                  <c:v>80</c:v>
                </c:pt>
                <c:pt idx="14">
                  <c:v>35</c:v>
                </c:pt>
                <c:pt idx="15">
                  <c:v>15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8-4FB3-94DB-3CE0479C5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8.38'!$Y$83:$Y$90</c:f>
              <c:numCache>
                <c:formatCode>#,##0</c:formatCode>
                <c:ptCount val="8"/>
                <c:pt idx="0">
                  <c:v>237</c:v>
                </c:pt>
                <c:pt idx="1">
                  <c:v>87</c:v>
                </c:pt>
                <c:pt idx="2">
                  <c:v>241</c:v>
                </c:pt>
                <c:pt idx="3">
                  <c:v>70</c:v>
                </c:pt>
                <c:pt idx="4">
                  <c:v>41</c:v>
                </c:pt>
                <c:pt idx="5">
                  <c:v>55</c:v>
                </c:pt>
                <c:pt idx="6">
                  <c:v>225</c:v>
                </c:pt>
                <c:pt idx="7">
                  <c:v>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A-4F1A-842C-8FC50DADA704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8.38'!$Y$93:$Y$100</c:f>
              <c:numCache>
                <c:formatCode>#,##0</c:formatCode>
                <c:ptCount val="8"/>
                <c:pt idx="0">
                  <c:v>174</c:v>
                </c:pt>
                <c:pt idx="1">
                  <c:v>327</c:v>
                </c:pt>
                <c:pt idx="2">
                  <c:v>54</c:v>
                </c:pt>
                <c:pt idx="3">
                  <c:v>223</c:v>
                </c:pt>
                <c:pt idx="4">
                  <c:v>228</c:v>
                </c:pt>
                <c:pt idx="5">
                  <c:v>134</c:v>
                </c:pt>
                <c:pt idx="6">
                  <c:v>28</c:v>
                </c:pt>
                <c:pt idx="7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A-4F1A-842C-8FC50DADA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8.38'!$U$8:$Y$8</c:f>
              <c:numCache>
                <c:formatCode>#,##0</c:formatCode>
                <c:ptCount val="5"/>
                <c:pt idx="1">
                  <c:v>34203</c:v>
                </c:pt>
                <c:pt idx="2">
                  <c:v>34889.910000000003</c:v>
                </c:pt>
                <c:pt idx="3">
                  <c:v>36247</c:v>
                </c:pt>
                <c:pt idx="4">
                  <c:v>36007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0-4964-A945-FE7CB7E1B9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E0-4964-A945-FE7CB7E1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8.38'!$V$4:$Z$4</c:f>
              <c:numCache>
                <c:formatCode>#,##0</c:formatCode>
                <c:ptCount val="5"/>
                <c:pt idx="0">
                  <c:v>5193</c:v>
                </c:pt>
                <c:pt idx="1">
                  <c:v>5448</c:v>
                </c:pt>
                <c:pt idx="2">
                  <c:v>5584</c:v>
                </c:pt>
                <c:pt idx="3">
                  <c:v>6049</c:v>
                </c:pt>
                <c:pt idx="4">
                  <c:v>6150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6-4550-B2CA-61BBF585E7FA}"/>
            </c:ext>
          </c:extLst>
        </c:ser>
        <c:ser>
          <c:idx val="1"/>
          <c:order val="1"/>
          <c:tx>
            <c:strRef>
              <c:f>'Table 8.38'!$S$7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8.38'!$V$7:$Z$7</c:f>
              <c:numCache>
                <c:formatCode>#,##0</c:formatCode>
                <c:ptCount val="5"/>
                <c:pt idx="0">
                  <c:v>3591</c:v>
                </c:pt>
                <c:pt idx="1">
                  <c:v>3795</c:v>
                </c:pt>
                <c:pt idx="2">
                  <c:v>3882</c:v>
                </c:pt>
                <c:pt idx="3">
                  <c:v>4032</c:v>
                </c:pt>
                <c:pt idx="4">
                  <c:v>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D6-4550-B2CA-61BBF585E7FA}"/>
            </c:ext>
          </c:extLst>
        </c:ser>
        <c:ser>
          <c:idx val="2"/>
          <c:order val="2"/>
          <c:tx>
            <c:strRef>
              <c:f>'Table 8.38'!$S$11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8.38'!$V$11:$Z$11</c:f>
              <c:numCache>
                <c:formatCode>#,##0</c:formatCode>
                <c:ptCount val="5"/>
                <c:pt idx="0">
                  <c:v>3885</c:v>
                </c:pt>
                <c:pt idx="1">
                  <c:v>4050</c:v>
                </c:pt>
                <c:pt idx="2">
                  <c:v>4161</c:v>
                </c:pt>
                <c:pt idx="3">
                  <c:v>4603</c:v>
                </c:pt>
                <c:pt idx="4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6-4550-B2CA-61BBF585E7FA}"/>
            </c:ext>
          </c:extLst>
        </c:ser>
        <c:ser>
          <c:idx val="3"/>
          <c:order val="3"/>
          <c:tx>
            <c:strRef>
              <c:f>'Table 8.38'!$S$12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8.38'!$V$12:$Z$12</c:f>
              <c:numCache>
                <c:formatCode>#,##0</c:formatCode>
                <c:ptCount val="5"/>
                <c:pt idx="0">
                  <c:v>1304</c:v>
                </c:pt>
                <c:pt idx="1">
                  <c:v>1394</c:v>
                </c:pt>
                <c:pt idx="2">
                  <c:v>1423</c:v>
                </c:pt>
                <c:pt idx="3">
                  <c:v>1444</c:v>
                </c:pt>
                <c:pt idx="4">
                  <c:v>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D6-4550-B2CA-61BBF585E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8.38'!$AB$15:$AB$33</c:f>
              <c:numCache>
                <c:formatCode>0.0%</c:formatCode>
                <c:ptCount val="19"/>
                <c:pt idx="0">
                  <c:v>0.17997073646561534</c:v>
                </c:pt>
                <c:pt idx="1">
                  <c:v>9.2667858884734194E-3</c:v>
                </c:pt>
                <c:pt idx="2">
                  <c:v>7.6410339782149242E-2</c:v>
                </c:pt>
                <c:pt idx="3">
                  <c:v>5.5275564948788812E-3</c:v>
                </c:pt>
                <c:pt idx="4">
                  <c:v>4.5358478296212E-2</c:v>
                </c:pt>
                <c:pt idx="5">
                  <c:v>2.942610957567875E-2</c:v>
                </c:pt>
                <c:pt idx="6">
                  <c:v>6.1290847016745247E-2</c:v>
                </c:pt>
                <c:pt idx="7">
                  <c:v>4.991058364493578E-2</c:v>
                </c:pt>
                <c:pt idx="8">
                  <c:v>3.0076410339782148E-2</c:v>
                </c:pt>
                <c:pt idx="9">
                  <c:v>5.0398309218013335E-3</c:v>
                </c:pt>
                <c:pt idx="10">
                  <c:v>3.1214436676963095E-2</c:v>
                </c:pt>
                <c:pt idx="11">
                  <c:v>1.0892537798731913E-2</c:v>
                </c:pt>
                <c:pt idx="12">
                  <c:v>2.3085677125670622E-2</c:v>
                </c:pt>
                <c:pt idx="13">
                  <c:v>5.430011380263372E-2</c:v>
                </c:pt>
                <c:pt idx="14">
                  <c:v>5.2186636319297673E-2</c:v>
                </c:pt>
                <c:pt idx="15">
                  <c:v>6.470492602828809E-2</c:v>
                </c:pt>
                <c:pt idx="16">
                  <c:v>0.10860022760526744</c:v>
                </c:pt>
                <c:pt idx="17">
                  <c:v>1.6907819866688344E-2</c:v>
                </c:pt>
                <c:pt idx="18">
                  <c:v>2.4386278653877418E-2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B-43E8-B8FE-0967E34A99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B-43E8-B8FE-0967E34A9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8.38'!$Z$44:$Z$60</c:f>
              <c:numCache>
                <c:formatCode>#,##0</c:formatCode>
                <c:ptCount val="17"/>
                <c:pt idx="0">
                  <c:v>3</c:v>
                </c:pt>
                <c:pt idx="1">
                  <c:v>106</c:v>
                </c:pt>
                <c:pt idx="2">
                  <c:v>198</c:v>
                </c:pt>
                <c:pt idx="3">
                  <c:v>244</c:v>
                </c:pt>
                <c:pt idx="4">
                  <c:v>236</c:v>
                </c:pt>
                <c:pt idx="5">
                  <c:v>266</c:v>
                </c:pt>
                <c:pt idx="6">
                  <c:v>245</c:v>
                </c:pt>
                <c:pt idx="7">
                  <c:v>233</c:v>
                </c:pt>
                <c:pt idx="8">
                  <c:v>221</c:v>
                </c:pt>
                <c:pt idx="9">
                  <c:v>285</c:v>
                </c:pt>
                <c:pt idx="10">
                  <c:v>275</c:v>
                </c:pt>
                <c:pt idx="11">
                  <c:v>333</c:v>
                </c:pt>
                <c:pt idx="12">
                  <c:v>200</c:v>
                </c:pt>
                <c:pt idx="13">
                  <c:v>110</c:v>
                </c:pt>
                <c:pt idx="14">
                  <c:v>66</c:v>
                </c:pt>
                <c:pt idx="15">
                  <c:v>24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6-4A6E-AC9F-73EE45991E58}"/>
            </c:ext>
          </c:extLst>
        </c:ser>
        <c:ser>
          <c:idx val="1"/>
          <c:order val="1"/>
          <c:tx>
            <c:strRef>
              <c:f>'Table 8.38'!$S$62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8.38'!$Z$63:$Z$79</c:f>
              <c:numCache>
                <c:formatCode>#,##0</c:formatCode>
                <c:ptCount val="17"/>
                <c:pt idx="0">
                  <c:v>9</c:v>
                </c:pt>
                <c:pt idx="1">
                  <c:v>97</c:v>
                </c:pt>
                <c:pt idx="2">
                  <c:v>226</c:v>
                </c:pt>
                <c:pt idx="3">
                  <c:v>271</c:v>
                </c:pt>
                <c:pt idx="4">
                  <c:v>232</c:v>
                </c:pt>
                <c:pt idx="5">
                  <c:v>279</c:v>
                </c:pt>
                <c:pt idx="6">
                  <c:v>213</c:v>
                </c:pt>
                <c:pt idx="7">
                  <c:v>257</c:v>
                </c:pt>
                <c:pt idx="8">
                  <c:v>224</c:v>
                </c:pt>
                <c:pt idx="9">
                  <c:v>315</c:v>
                </c:pt>
                <c:pt idx="10">
                  <c:v>314</c:v>
                </c:pt>
                <c:pt idx="11">
                  <c:v>309</c:v>
                </c:pt>
                <c:pt idx="12">
                  <c:v>151</c:v>
                </c:pt>
                <c:pt idx="13">
                  <c:v>93</c:v>
                </c:pt>
                <c:pt idx="14">
                  <c:v>43</c:v>
                </c:pt>
                <c:pt idx="15">
                  <c:v>17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6-4A6E-AC9F-73EE4599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8.38'!$Z$83:$Z$90</c:f>
              <c:numCache>
                <c:formatCode>#,##0</c:formatCode>
                <c:ptCount val="8"/>
                <c:pt idx="0">
                  <c:v>227</c:v>
                </c:pt>
                <c:pt idx="1">
                  <c:v>92</c:v>
                </c:pt>
                <c:pt idx="2">
                  <c:v>261</c:v>
                </c:pt>
                <c:pt idx="3">
                  <c:v>70</c:v>
                </c:pt>
                <c:pt idx="4">
                  <c:v>38</c:v>
                </c:pt>
                <c:pt idx="5">
                  <c:v>58</c:v>
                </c:pt>
                <c:pt idx="6">
                  <c:v>291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5-441A-A520-9A1900146C96}"/>
            </c:ext>
          </c:extLst>
        </c:ser>
        <c:ser>
          <c:idx val="1"/>
          <c:order val="1"/>
          <c:tx>
            <c:strRef>
              <c:f>'Table 8.38'!$S$92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8.38'!$Z$93:$Z$100</c:f>
              <c:numCache>
                <c:formatCode>#,##0</c:formatCode>
                <c:ptCount val="8"/>
                <c:pt idx="0">
                  <c:v>177</c:v>
                </c:pt>
                <c:pt idx="1">
                  <c:v>325</c:v>
                </c:pt>
                <c:pt idx="2">
                  <c:v>71</c:v>
                </c:pt>
                <c:pt idx="3">
                  <c:v>245</c:v>
                </c:pt>
                <c:pt idx="4">
                  <c:v>222</c:v>
                </c:pt>
                <c:pt idx="5">
                  <c:v>148</c:v>
                </c:pt>
                <c:pt idx="6">
                  <c:v>56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5-441A-A520-9A190014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8.4'!$Z$44:$Z$60</c:f>
              <c:numCache>
                <c:formatCode>#,##0</c:formatCode>
                <c:ptCount val="17"/>
                <c:pt idx="0">
                  <c:v>9</c:v>
                </c:pt>
                <c:pt idx="1">
                  <c:v>1030</c:v>
                </c:pt>
                <c:pt idx="2">
                  <c:v>2995</c:v>
                </c:pt>
                <c:pt idx="3">
                  <c:v>4861</c:v>
                </c:pt>
                <c:pt idx="4">
                  <c:v>5952</c:v>
                </c:pt>
                <c:pt idx="5">
                  <c:v>6183</c:v>
                </c:pt>
                <c:pt idx="6">
                  <c:v>6153</c:v>
                </c:pt>
                <c:pt idx="7">
                  <c:v>5775</c:v>
                </c:pt>
                <c:pt idx="8">
                  <c:v>5010</c:v>
                </c:pt>
                <c:pt idx="9">
                  <c:v>4788</c:v>
                </c:pt>
                <c:pt idx="10">
                  <c:v>3771</c:v>
                </c:pt>
                <c:pt idx="11">
                  <c:v>3201</c:v>
                </c:pt>
                <c:pt idx="12">
                  <c:v>1939</c:v>
                </c:pt>
                <c:pt idx="13">
                  <c:v>938</c:v>
                </c:pt>
                <c:pt idx="14">
                  <c:v>430</c:v>
                </c:pt>
                <c:pt idx="15">
                  <c:v>132</c:v>
                </c:pt>
                <c:pt idx="16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9-4A6C-9F1B-72C8E479B6F6}"/>
            </c:ext>
          </c:extLst>
        </c:ser>
        <c:ser>
          <c:idx val="1"/>
          <c:order val="1"/>
          <c:tx>
            <c:strRef>
              <c:f>'Table 8.4'!$S$62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8.4'!$Z$63:$Z$79</c:f>
              <c:numCache>
                <c:formatCode>#,##0</c:formatCode>
                <c:ptCount val="17"/>
                <c:pt idx="0">
                  <c:v>15</c:v>
                </c:pt>
                <c:pt idx="1">
                  <c:v>1409</c:v>
                </c:pt>
                <c:pt idx="2">
                  <c:v>3377</c:v>
                </c:pt>
                <c:pt idx="3">
                  <c:v>5058</c:v>
                </c:pt>
                <c:pt idx="4">
                  <c:v>6231</c:v>
                </c:pt>
                <c:pt idx="5">
                  <c:v>6525</c:v>
                </c:pt>
                <c:pt idx="6">
                  <c:v>6582</c:v>
                </c:pt>
                <c:pt idx="7">
                  <c:v>6174</c:v>
                </c:pt>
                <c:pt idx="8">
                  <c:v>5586</c:v>
                </c:pt>
                <c:pt idx="9">
                  <c:v>5243</c:v>
                </c:pt>
                <c:pt idx="10">
                  <c:v>4173</c:v>
                </c:pt>
                <c:pt idx="11">
                  <c:v>3288</c:v>
                </c:pt>
                <c:pt idx="12">
                  <c:v>1875</c:v>
                </c:pt>
                <c:pt idx="13">
                  <c:v>730</c:v>
                </c:pt>
                <c:pt idx="14">
                  <c:v>286</c:v>
                </c:pt>
                <c:pt idx="15">
                  <c:v>141</c:v>
                </c:pt>
                <c:pt idx="16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9-4A6C-9F1B-72C8E479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8.38'!$S$1</c:f>
              <c:strCache>
                <c:ptCount val="1"/>
                <c:pt idx="0">
                  <c:v>Loddon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8.38'!$V$8:$Z$8</c:f>
              <c:numCache>
                <c:formatCode>#,##0</c:formatCode>
                <c:ptCount val="5"/>
                <c:pt idx="0">
                  <c:v>34203</c:v>
                </c:pt>
                <c:pt idx="1">
                  <c:v>34889.910000000003</c:v>
                </c:pt>
                <c:pt idx="2">
                  <c:v>36247</c:v>
                </c:pt>
                <c:pt idx="3">
                  <c:v>36007</c:v>
                </c:pt>
                <c:pt idx="4">
                  <c:v>38767.79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B-4831-BD39-D090AF19A8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B-4831-BD39-D090AF19A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8.39'!$U$4:$Y$4</c:f>
              <c:numCache>
                <c:formatCode>#,##0</c:formatCode>
                <c:ptCount val="5"/>
                <c:pt idx="1">
                  <c:v>38920</c:v>
                </c:pt>
                <c:pt idx="2">
                  <c:v>39278</c:v>
                </c:pt>
                <c:pt idx="3">
                  <c:v>40798</c:v>
                </c:pt>
                <c:pt idx="4">
                  <c:v>43423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2C-4FFC-AB98-DC8AC871310D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8.39'!$U$7:$Y$7</c:f>
              <c:numCache>
                <c:formatCode>#,##0</c:formatCode>
                <c:ptCount val="5"/>
                <c:pt idx="1">
                  <c:v>27820</c:v>
                </c:pt>
                <c:pt idx="2">
                  <c:v>28688</c:v>
                </c:pt>
                <c:pt idx="3">
                  <c:v>29112</c:v>
                </c:pt>
                <c:pt idx="4">
                  <c:v>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2C-4FFC-AB98-DC8AC871310D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8.39'!$U$11:$Y$11</c:f>
              <c:numCache>
                <c:formatCode>#,##0</c:formatCode>
                <c:ptCount val="5"/>
                <c:pt idx="1">
                  <c:v>33958</c:v>
                </c:pt>
                <c:pt idx="2">
                  <c:v>34079</c:v>
                </c:pt>
                <c:pt idx="3">
                  <c:v>35444</c:v>
                </c:pt>
                <c:pt idx="4">
                  <c:v>38032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C-4FFC-AB98-DC8AC871310D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8.39'!$U$12:$Y$12</c:f>
              <c:numCache>
                <c:formatCode>#,##0</c:formatCode>
                <c:ptCount val="5"/>
                <c:pt idx="1">
                  <c:v>4962</c:v>
                </c:pt>
                <c:pt idx="2">
                  <c:v>5196</c:v>
                </c:pt>
                <c:pt idx="3">
                  <c:v>5354</c:v>
                </c:pt>
                <c:pt idx="4">
                  <c:v>5395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2C-4FFC-AB98-DC8AC8713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2.2214195412678345E-2</c:v>
                </c:pt>
                <c:pt idx="1">
                  <c:v>2.7767744265847932E-3</c:v>
                </c:pt>
                <c:pt idx="2">
                  <c:v>5.907982662091385E-2</c:v>
                </c:pt>
                <c:pt idx="3">
                  <c:v>7.8562398410691719E-3</c:v>
                </c:pt>
                <c:pt idx="4">
                  <c:v>9.6306664258623803E-2</c:v>
                </c:pt>
                <c:pt idx="5">
                  <c:v>3.1470110167960988E-2</c:v>
                </c:pt>
                <c:pt idx="6">
                  <c:v>7.6711215459635176E-2</c:v>
                </c:pt>
                <c:pt idx="7">
                  <c:v>7.1609174643308654E-2</c:v>
                </c:pt>
                <c:pt idx="8">
                  <c:v>4.4744446451146828E-2</c:v>
                </c:pt>
                <c:pt idx="9">
                  <c:v>1.715730540003612E-2</c:v>
                </c:pt>
                <c:pt idx="10">
                  <c:v>4.1403286978508216E-2</c:v>
                </c:pt>
                <c:pt idx="11">
                  <c:v>1.8556980314249592E-2</c:v>
                </c:pt>
                <c:pt idx="12">
                  <c:v>7.8314068990428032E-2</c:v>
                </c:pt>
                <c:pt idx="13">
                  <c:v>6.1495394618024203E-2</c:v>
                </c:pt>
                <c:pt idx="14">
                  <c:v>7.1722051652519409E-2</c:v>
                </c:pt>
                <c:pt idx="15">
                  <c:v>9.4410330503882964E-2</c:v>
                </c:pt>
                <c:pt idx="16">
                  <c:v>0.11398320390102944</c:v>
                </c:pt>
                <c:pt idx="17">
                  <c:v>2.839985551742821E-2</c:v>
                </c:pt>
                <c:pt idx="18">
                  <c:v>3.4856420444283907E-2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0-40ED-B613-8ADEE7462F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0-40ED-B613-8ADEE746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8.39'!$Y$44:$Y$60</c:f>
              <c:numCache>
                <c:formatCode>#,##0</c:formatCode>
                <c:ptCount val="17"/>
                <c:pt idx="0">
                  <c:v>6</c:v>
                </c:pt>
                <c:pt idx="1">
                  <c:v>678</c:v>
                </c:pt>
                <c:pt idx="2">
                  <c:v>1344</c:v>
                </c:pt>
                <c:pt idx="3">
                  <c:v>1669</c:v>
                </c:pt>
                <c:pt idx="4">
                  <c:v>1723</c:v>
                </c:pt>
                <c:pt idx="5">
                  <c:v>1785</c:v>
                </c:pt>
                <c:pt idx="6">
                  <c:v>2021</c:v>
                </c:pt>
                <c:pt idx="7">
                  <c:v>2098</c:v>
                </c:pt>
                <c:pt idx="8">
                  <c:v>2257</c:v>
                </c:pt>
                <c:pt idx="9">
                  <c:v>2202</c:v>
                </c:pt>
                <c:pt idx="10">
                  <c:v>1886</c:v>
                </c:pt>
                <c:pt idx="11">
                  <c:v>1661</c:v>
                </c:pt>
                <c:pt idx="12">
                  <c:v>921</c:v>
                </c:pt>
                <c:pt idx="13">
                  <c:v>424</c:v>
                </c:pt>
                <c:pt idx="14">
                  <c:v>223</c:v>
                </c:pt>
                <c:pt idx="15">
                  <c:v>79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5-4CF2-92E0-42399235A728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8.39'!$Y$63:$Y$79</c:f>
              <c:numCache>
                <c:formatCode>#,##0</c:formatCode>
                <c:ptCount val="17"/>
                <c:pt idx="0">
                  <c:v>19</c:v>
                </c:pt>
                <c:pt idx="1">
                  <c:v>776</c:v>
                </c:pt>
                <c:pt idx="2">
                  <c:v>1584</c:v>
                </c:pt>
                <c:pt idx="3">
                  <c:v>1761</c:v>
                </c:pt>
                <c:pt idx="4">
                  <c:v>1762</c:v>
                </c:pt>
                <c:pt idx="5">
                  <c:v>1882</c:v>
                </c:pt>
                <c:pt idx="6">
                  <c:v>2157</c:v>
                </c:pt>
                <c:pt idx="7">
                  <c:v>2428</c:v>
                </c:pt>
                <c:pt idx="8">
                  <c:v>2568</c:v>
                </c:pt>
                <c:pt idx="9">
                  <c:v>2534</c:v>
                </c:pt>
                <c:pt idx="10">
                  <c:v>2080</c:v>
                </c:pt>
                <c:pt idx="11">
                  <c:v>1497</c:v>
                </c:pt>
                <c:pt idx="12">
                  <c:v>825</c:v>
                </c:pt>
                <c:pt idx="13">
                  <c:v>318</c:v>
                </c:pt>
                <c:pt idx="14">
                  <c:v>102</c:v>
                </c:pt>
                <c:pt idx="15">
                  <c:v>39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5-4CF2-92E0-42399235A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8.39'!$Y$83:$Y$90</c:f>
              <c:numCache>
                <c:formatCode>#,##0</c:formatCode>
                <c:ptCount val="8"/>
                <c:pt idx="0">
                  <c:v>2293</c:v>
                </c:pt>
                <c:pt idx="1">
                  <c:v>2366</c:v>
                </c:pt>
                <c:pt idx="2">
                  <c:v>3011</c:v>
                </c:pt>
                <c:pt idx="3">
                  <c:v>953</c:v>
                </c:pt>
                <c:pt idx="4">
                  <c:v>675</c:v>
                </c:pt>
                <c:pt idx="5">
                  <c:v>595</c:v>
                </c:pt>
                <c:pt idx="6">
                  <c:v>978</c:v>
                </c:pt>
                <c:pt idx="7">
                  <c:v>1282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4-4235-BB34-F85651397ABC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8.39'!$Y$93:$Y$100</c:f>
              <c:numCache>
                <c:formatCode>#,##0</c:formatCode>
                <c:ptCount val="8"/>
                <c:pt idx="0">
                  <c:v>1584</c:v>
                </c:pt>
                <c:pt idx="1">
                  <c:v>3587</c:v>
                </c:pt>
                <c:pt idx="2">
                  <c:v>546</c:v>
                </c:pt>
                <c:pt idx="3">
                  <c:v>1901</c:v>
                </c:pt>
                <c:pt idx="4">
                  <c:v>2496</c:v>
                </c:pt>
                <c:pt idx="5">
                  <c:v>1150</c:v>
                </c:pt>
                <c:pt idx="6">
                  <c:v>99</c:v>
                </c:pt>
                <c:pt idx="7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4-4235-BB34-F8565139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8.39'!$U$8:$Y$8</c:f>
              <c:numCache>
                <c:formatCode>#,##0</c:formatCode>
                <c:ptCount val="5"/>
                <c:pt idx="1">
                  <c:v>47473.24</c:v>
                </c:pt>
                <c:pt idx="2">
                  <c:v>48404.15</c:v>
                </c:pt>
                <c:pt idx="3">
                  <c:v>50051</c:v>
                </c:pt>
                <c:pt idx="4">
                  <c:v>50613.33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C-4698-9553-DD5DA38E17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C-4698-9553-DD5DA38E1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8.39'!$V$4:$Z$4</c:f>
              <c:numCache>
                <c:formatCode>#,##0</c:formatCode>
                <c:ptCount val="5"/>
                <c:pt idx="0">
                  <c:v>38920</c:v>
                </c:pt>
                <c:pt idx="1">
                  <c:v>39278</c:v>
                </c:pt>
                <c:pt idx="2">
                  <c:v>40798</c:v>
                </c:pt>
                <c:pt idx="3">
                  <c:v>43423</c:v>
                </c:pt>
                <c:pt idx="4">
                  <c:v>44296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4-4365-A287-7C3D01D0493A}"/>
            </c:ext>
          </c:extLst>
        </c:ser>
        <c:ser>
          <c:idx val="1"/>
          <c:order val="1"/>
          <c:tx>
            <c:strRef>
              <c:f>'Table 8.39'!$S$7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8.39'!$V$7:$Z$7</c:f>
              <c:numCache>
                <c:formatCode>#,##0</c:formatCode>
                <c:ptCount val="5"/>
                <c:pt idx="0">
                  <c:v>27820</c:v>
                </c:pt>
                <c:pt idx="1">
                  <c:v>28688</c:v>
                </c:pt>
                <c:pt idx="2">
                  <c:v>29112</c:v>
                </c:pt>
                <c:pt idx="3">
                  <c:v>29899</c:v>
                </c:pt>
                <c:pt idx="4">
                  <c:v>30452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4-4365-A287-7C3D01D0493A}"/>
            </c:ext>
          </c:extLst>
        </c:ser>
        <c:ser>
          <c:idx val="2"/>
          <c:order val="2"/>
          <c:tx>
            <c:strRef>
              <c:f>'Table 8.39'!$S$11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8.39'!$V$11:$Z$11</c:f>
              <c:numCache>
                <c:formatCode>#,##0</c:formatCode>
                <c:ptCount val="5"/>
                <c:pt idx="0">
                  <c:v>33958</c:v>
                </c:pt>
                <c:pt idx="1">
                  <c:v>34079</c:v>
                </c:pt>
                <c:pt idx="2">
                  <c:v>35444</c:v>
                </c:pt>
                <c:pt idx="3">
                  <c:v>38032</c:v>
                </c:pt>
                <c:pt idx="4">
                  <c:v>38869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4-4365-A287-7C3D01D0493A}"/>
            </c:ext>
          </c:extLst>
        </c:ser>
        <c:ser>
          <c:idx val="3"/>
          <c:order val="3"/>
          <c:tx>
            <c:strRef>
              <c:f>'Table 8.39'!$S$12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8.39'!$V$12:$Z$12</c:f>
              <c:numCache>
                <c:formatCode>#,##0</c:formatCode>
                <c:ptCount val="5"/>
                <c:pt idx="0">
                  <c:v>4962</c:v>
                </c:pt>
                <c:pt idx="1">
                  <c:v>5196</c:v>
                </c:pt>
                <c:pt idx="2">
                  <c:v>5354</c:v>
                </c:pt>
                <c:pt idx="3">
                  <c:v>5395</c:v>
                </c:pt>
                <c:pt idx="4">
                  <c:v>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54-4365-A287-7C3D01D0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8.39'!$AB$15:$AB$33</c:f>
              <c:numCache>
                <c:formatCode>0.0%</c:formatCode>
                <c:ptCount val="19"/>
                <c:pt idx="0">
                  <c:v>2.2214195412678345E-2</c:v>
                </c:pt>
                <c:pt idx="1">
                  <c:v>2.7767744265847932E-3</c:v>
                </c:pt>
                <c:pt idx="2">
                  <c:v>5.907982662091385E-2</c:v>
                </c:pt>
                <c:pt idx="3">
                  <c:v>7.8562398410691719E-3</c:v>
                </c:pt>
                <c:pt idx="4">
                  <c:v>9.6306664258623803E-2</c:v>
                </c:pt>
                <c:pt idx="5">
                  <c:v>3.1470110167960988E-2</c:v>
                </c:pt>
                <c:pt idx="6">
                  <c:v>7.6711215459635176E-2</c:v>
                </c:pt>
                <c:pt idx="7">
                  <c:v>7.1609174643308654E-2</c:v>
                </c:pt>
                <c:pt idx="8">
                  <c:v>4.4744446451146828E-2</c:v>
                </c:pt>
                <c:pt idx="9">
                  <c:v>1.715730540003612E-2</c:v>
                </c:pt>
                <c:pt idx="10">
                  <c:v>4.1403286978508216E-2</c:v>
                </c:pt>
                <c:pt idx="11">
                  <c:v>1.8556980314249592E-2</c:v>
                </c:pt>
                <c:pt idx="12">
                  <c:v>7.8314068990428032E-2</c:v>
                </c:pt>
                <c:pt idx="13">
                  <c:v>6.1495394618024203E-2</c:v>
                </c:pt>
                <c:pt idx="14">
                  <c:v>7.1722051652519409E-2</c:v>
                </c:pt>
                <c:pt idx="15">
                  <c:v>9.4410330503882964E-2</c:v>
                </c:pt>
                <c:pt idx="16">
                  <c:v>0.11398320390102944</c:v>
                </c:pt>
                <c:pt idx="17">
                  <c:v>2.839985551742821E-2</c:v>
                </c:pt>
                <c:pt idx="18">
                  <c:v>3.4856420444283907E-2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D-4890-9862-4071815348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D-4890-9862-40718153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8.39'!$Z$44:$Z$60</c:f>
              <c:numCache>
                <c:formatCode>#,##0</c:formatCode>
                <c:ptCount val="17"/>
                <c:pt idx="0">
                  <c:v>16</c:v>
                </c:pt>
                <c:pt idx="1">
                  <c:v>710</c:v>
                </c:pt>
                <c:pt idx="2">
                  <c:v>1544</c:v>
                </c:pt>
                <c:pt idx="3">
                  <c:v>1749</c:v>
                </c:pt>
                <c:pt idx="4">
                  <c:v>1785</c:v>
                </c:pt>
                <c:pt idx="5">
                  <c:v>1811</c:v>
                </c:pt>
                <c:pt idx="6">
                  <c:v>1997</c:v>
                </c:pt>
                <c:pt idx="7">
                  <c:v>2158</c:v>
                </c:pt>
                <c:pt idx="8">
                  <c:v>2187</c:v>
                </c:pt>
                <c:pt idx="9">
                  <c:v>2267</c:v>
                </c:pt>
                <c:pt idx="10">
                  <c:v>1920</c:v>
                </c:pt>
                <c:pt idx="11">
                  <c:v>1674</c:v>
                </c:pt>
                <c:pt idx="12">
                  <c:v>994</c:v>
                </c:pt>
                <c:pt idx="13">
                  <c:v>445</c:v>
                </c:pt>
                <c:pt idx="14">
                  <c:v>228</c:v>
                </c:pt>
                <c:pt idx="15">
                  <c:v>75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3-4752-A48D-B65BDD97BBE7}"/>
            </c:ext>
          </c:extLst>
        </c:ser>
        <c:ser>
          <c:idx val="1"/>
          <c:order val="1"/>
          <c:tx>
            <c:strRef>
              <c:f>'Table 8.39'!$S$62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8.39'!$Z$63:$Z$79</c:f>
              <c:numCache>
                <c:formatCode>#,##0</c:formatCode>
                <c:ptCount val="17"/>
                <c:pt idx="0">
                  <c:v>21</c:v>
                </c:pt>
                <c:pt idx="1">
                  <c:v>796</c:v>
                </c:pt>
                <c:pt idx="2">
                  <c:v>1699</c:v>
                </c:pt>
                <c:pt idx="3">
                  <c:v>1769</c:v>
                </c:pt>
                <c:pt idx="4">
                  <c:v>1721</c:v>
                </c:pt>
                <c:pt idx="5">
                  <c:v>1848</c:v>
                </c:pt>
                <c:pt idx="6">
                  <c:v>2210</c:v>
                </c:pt>
                <c:pt idx="7">
                  <c:v>2467</c:v>
                </c:pt>
                <c:pt idx="8">
                  <c:v>2557</c:v>
                </c:pt>
                <c:pt idx="9">
                  <c:v>2610</c:v>
                </c:pt>
                <c:pt idx="10">
                  <c:v>2095</c:v>
                </c:pt>
                <c:pt idx="11">
                  <c:v>1469</c:v>
                </c:pt>
                <c:pt idx="12">
                  <c:v>880</c:v>
                </c:pt>
                <c:pt idx="13">
                  <c:v>322</c:v>
                </c:pt>
                <c:pt idx="14">
                  <c:v>130</c:v>
                </c:pt>
                <c:pt idx="15">
                  <c:v>35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3-4752-A48D-B65BDD97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8.39'!$Z$83:$Z$90</c:f>
              <c:numCache>
                <c:formatCode>#,##0</c:formatCode>
                <c:ptCount val="8"/>
                <c:pt idx="0">
                  <c:v>2332</c:v>
                </c:pt>
                <c:pt idx="1">
                  <c:v>2381</c:v>
                </c:pt>
                <c:pt idx="2">
                  <c:v>2996</c:v>
                </c:pt>
                <c:pt idx="3">
                  <c:v>989</c:v>
                </c:pt>
                <c:pt idx="4">
                  <c:v>676</c:v>
                </c:pt>
                <c:pt idx="5">
                  <c:v>660</c:v>
                </c:pt>
                <c:pt idx="6">
                  <c:v>966</c:v>
                </c:pt>
                <c:pt idx="7">
                  <c:v>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0-43C7-B43F-8AABF9E93F9F}"/>
            </c:ext>
          </c:extLst>
        </c:ser>
        <c:ser>
          <c:idx val="1"/>
          <c:order val="1"/>
          <c:tx>
            <c:strRef>
              <c:f>'Table 8.39'!$S$92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8.39'!$Z$93:$Z$100</c:f>
              <c:numCache>
                <c:formatCode>#,##0</c:formatCode>
                <c:ptCount val="8"/>
                <c:pt idx="0">
                  <c:v>1599</c:v>
                </c:pt>
                <c:pt idx="1">
                  <c:v>3685</c:v>
                </c:pt>
                <c:pt idx="2">
                  <c:v>563</c:v>
                </c:pt>
                <c:pt idx="3">
                  <c:v>2003</c:v>
                </c:pt>
                <c:pt idx="4">
                  <c:v>2441</c:v>
                </c:pt>
                <c:pt idx="5">
                  <c:v>1198</c:v>
                </c:pt>
                <c:pt idx="6">
                  <c:v>126</c:v>
                </c:pt>
                <c:pt idx="7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0-43C7-B43F-8AABF9E93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8.4'!$Z$83:$Z$90</c:f>
              <c:numCache>
                <c:formatCode>#,##0</c:formatCode>
                <c:ptCount val="8"/>
                <c:pt idx="0">
                  <c:v>5789</c:v>
                </c:pt>
                <c:pt idx="1">
                  <c:v>9411</c:v>
                </c:pt>
                <c:pt idx="2">
                  <c:v>5112</c:v>
                </c:pt>
                <c:pt idx="3">
                  <c:v>2245</c:v>
                </c:pt>
                <c:pt idx="4">
                  <c:v>2501</c:v>
                </c:pt>
                <c:pt idx="5">
                  <c:v>2100</c:v>
                </c:pt>
                <c:pt idx="6">
                  <c:v>1442</c:v>
                </c:pt>
                <c:pt idx="7">
                  <c:v>2334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4-400C-BE3D-28BD22290D34}"/>
            </c:ext>
          </c:extLst>
        </c:ser>
        <c:ser>
          <c:idx val="1"/>
          <c:order val="1"/>
          <c:tx>
            <c:strRef>
              <c:f>'Table 8.4'!$S$92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8.4'!$Z$93:$Z$100</c:f>
              <c:numCache>
                <c:formatCode>#,##0</c:formatCode>
                <c:ptCount val="8"/>
                <c:pt idx="0">
                  <c:v>3990</c:v>
                </c:pt>
                <c:pt idx="1">
                  <c:v>11967</c:v>
                </c:pt>
                <c:pt idx="2">
                  <c:v>1113</c:v>
                </c:pt>
                <c:pt idx="3">
                  <c:v>4190</c:v>
                </c:pt>
                <c:pt idx="4">
                  <c:v>6542</c:v>
                </c:pt>
                <c:pt idx="5">
                  <c:v>3021</c:v>
                </c:pt>
                <c:pt idx="6">
                  <c:v>210</c:v>
                </c:pt>
                <c:pt idx="7">
                  <c:v>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4-400C-BE3D-28BD2229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8.39'!$S$1</c:f>
              <c:strCache>
                <c:ptCount val="1"/>
                <c:pt idx="0">
                  <c:v>Macedon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8.39'!$V$8:$Z$8</c:f>
              <c:numCache>
                <c:formatCode>#,##0</c:formatCode>
                <c:ptCount val="5"/>
                <c:pt idx="0">
                  <c:v>47473.24</c:v>
                </c:pt>
                <c:pt idx="1">
                  <c:v>48404.15</c:v>
                </c:pt>
                <c:pt idx="2">
                  <c:v>50051</c:v>
                </c:pt>
                <c:pt idx="3">
                  <c:v>50613.33</c:v>
                </c:pt>
                <c:pt idx="4">
                  <c:v>53967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06-41F7-904A-8FAA782C0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6-41F7-904A-8FAA782C0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8.40'!$U$4:$Y$4</c:f>
              <c:numCache>
                <c:formatCode>#,##0</c:formatCode>
                <c:ptCount val="5"/>
                <c:pt idx="1">
                  <c:v>91519</c:v>
                </c:pt>
                <c:pt idx="2">
                  <c:v>91481</c:v>
                </c:pt>
                <c:pt idx="3">
                  <c:v>92094</c:v>
                </c:pt>
                <c:pt idx="4">
                  <c:v>101265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7-4551-B7A1-E7635361F1B9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8.40'!$U$7:$Y$7</c:f>
              <c:numCache>
                <c:formatCode>#,##0</c:formatCode>
                <c:ptCount val="5"/>
                <c:pt idx="1">
                  <c:v>66082</c:v>
                </c:pt>
                <c:pt idx="2">
                  <c:v>67421</c:v>
                </c:pt>
                <c:pt idx="3">
                  <c:v>67276</c:v>
                </c:pt>
                <c:pt idx="4">
                  <c:v>69026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7-4551-B7A1-E7635361F1B9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8.40'!$U$11:$Y$11</c:f>
              <c:numCache>
                <c:formatCode>#,##0</c:formatCode>
                <c:ptCount val="5"/>
                <c:pt idx="1">
                  <c:v>81266</c:v>
                </c:pt>
                <c:pt idx="2">
                  <c:v>80988</c:v>
                </c:pt>
                <c:pt idx="3">
                  <c:v>81376</c:v>
                </c:pt>
                <c:pt idx="4">
                  <c:v>90228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7-4551-B7A1-E7635361F1B9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8.40'!$U$12:$Y$12</c:f>
              <c:numCache>
                <c:formatCode>#,##0</c:formatCode>
                <c:ptCount val="5"/>
                <c:pt idx="1">
                  <c:v>10257</c:v>
                </c:pt>
                <c:pt idx="2">
                  <c:v>10499</c:v>
                </c:pt>
                <c:pt idx="3">
                  <c:v>10718</c:v>
                </c:pt>
                <c:pt idx="4">
                  <c:v>11032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C7-4551-B7A1-E7635361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2.9356870674235942E-3</c:v>
                </c:pt>
                <c:pt idx="1">
                  <c:v>9.7208181040516373E-4</c:v>
                </c:pt>
                <c:pt idx="2">
                  <c:v>3.978730849988335E-2</c:v>
                </c:pt>
                <c:pt idx="3">
                  <c:v>5.1034295046271097E-3</c:v>
                </c:pt>
                <c:pt idx="4">
                  <c:v>6.0191305700287738E-2</c:v>
                </c:pt>
                <c:pt idx="5">
                  <c:v>4.1148223034450579E-2</c:v>
                </c:pt>
                <c:pt idx="6">
                  <c:v>0.11214907846644373</c:v>
                </c:pt>
                <c:pt idx="7">
                  <c:v>7.7844311377245512E-2</c:v>
                </c:pt>
                <c:pt idx="8">
                  <c:v>2.7918189594836301E-2</c:v>
                </c:pt>
                <c:pt idx="9">
                  <c:v>2.1628820281514891E-2</c:v>
                </c:pt>
                <c:pt idx="10">
                  <c:v>5.7372268450112764E-2</c:v>
                </c:pt>
                <c:pt idx="11">
                  <c:v>2.1473287191850068E-2</c:v>
                </c:pt>
                <c:pt idx="12">
                  <c:v>0.1113325297457034</c:v>
                </c:pt>
                <c:pt idx="13">
                  <c:v>6.832763045337896E-2</c:v>
                </c:pt>
                <c:pt idx="14">
                  <c:v>3.9456800684345594E-2</c:v>
                </c:pt>
                <c:pt idx="15">
                  <c:v>8.5902869585504318E-2</c:v>
                </c:pt>
                <c:pt idx="16">
                  <c:v>0.14084493350960417</c:v>
                </c:pt>
                <c:pt idx="17">
                  <c:v>2.2941130725561865E-2</c:v>
                </c:pt>
                <c:pt idx="18">
                  <c:v>3.4246442180573919E-2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F-4DC8-B4E9-A87629BE2B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F-4DC8-B4E9-A87629BE2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8.40'!$Y$44:$Y$60</c:f>
              <c:numCache>
                <c:formatCode>#,##0</c:formatCode>
                <c:ptCount val="17"/>
                <c:pt idx="0">
                  <c:v>17</c:v>
                </c:pt>
                <c:pt idx="1">
                  <c:v>1020</c:v>
                </c:pt>
                <c:pt idx="2">
                  <c:v>3074</c:v>
                </c:pt>
                <c:pt idx="3">
                  <c:v>5057</c:v>
                </c:pt>
                <c:pt idx="4">
                  <c:v>5439</c:v>
                </c:pt>
                <c:pt idx="5">
                  <c:v>4986</c:v>
                </c:pt>
                <c:pt idx="6">
                  <c:v>4950</c:v>
                </c:pt>
                <c:pt idx="7">
                  <c:v>4959</c:v>
                </c:pt>
                <c:pt idx="8">
                  <c:v>4571</c:v>
                </c:pt>
                <c:pt idx="9">
                  <c:v>4598</c:v>
                </c:pt>
                <c:pt idx="10">
                  <c:v>4040</c:v>
                </c:pt>
                <c:pt idx="11">
                  <c:v>3183</c:v>
                </c:pt>
                <c:pt idx="12">
                  <c:v>1942</c:v>
                </c:pt>
                <c:pt idx="13">
                  <c:v>983</c:v>
                </c:pt>
                <c:pt idx="14">
                  <c:v>492</c:v>
                </c:pt>
                <c:pt idx="15">
                  <c:v>255</c:v>
                </c:pt>
                <c:pt idx="16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D-4B71-8715-60574E82BBA4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8.40'!$Y$63:$Y$79</c:f>
              <c:numCache>
                <c:formatCode>#,##0</c:formatCode>
                <c:ptCount val="17"/>
                <c:pt idx="0">
                  <c:v>21</c:v>
                </c:pt>
                <c:pt idx="1">
                  <c:v>1250</c:v>
                </c:pt>
                <c:pt idx="2">
                  <c:v>3417</c:v>
                </c:pt>
                <c:pt idx="3">
                  <c:v>5315</c:v>
                </c:pt>
                <c:pt idx="4">
                  <c:v>5519</c:v>
                </c:pt>
                <c:pt idx="5">
                  <c:v>5156</c:v>
                </c:pt>
                <c:pt idx="6">
                  <c:v>5277</c:v>
                </c:pt>
                <c:pt idx="7">
                  <c:v>4989</c:v>
                </c:pt>
                <c:pt idx="8">
                  <c:v>4850</c:v>
                </c:pt>
                <c:pt idx="9">
                  <c:v>5101</c:v>
                </c:pt>
                <c:pt idx="10">
                  <c:v>4430</c:v>
                </c:pt>
                <c:pt idx="11">
                  <c:v>3086</c:v>
                </c:pt>
                <c:pt idx="12">
                  <c:v>1620</c:v>
                </c:pt>
                <c:pt idx="13">
                  <c:v>730</c:v>
                </c:pt>
                <c:pt idx="14">
                  <c:v>380</c:v>
                </c:pt>
                <c:pt idx="15">
                  <c:v>188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D-4B71-8715-60574E82B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8.40'!$Y$83:$Y$90</c:f>
              <c:numCache>
                <c:formatCode>#,##0</c:formatCode>
                <c:ptCount val="8"/>
                <c:pt idx="0">
                  <c:v>6358</c:v>
                </c:pt>
                <c:pt idx="1">
                  <c:v>8189</c:v>
                </c:pt>
                <c:pt idx="2">
                  <c:v>3770</c:v>
                </c:pt>
                <c:pt idx="3">
                  <c:v>1816</c:v>
                </c:pt>
                <c:pt idx="4">
                  <c:v>2317</c:v>
                </c:pt>
                <c:pt idx="5">
                  <c:v>2472</c:v>
                </c:pt>
                <c:pt idx="6">
                  <c:v>1111</c:v>
                </c:pt>
                <c:pt idx="7">
                  <c:v>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A-44E0-A489-D487B7C9DB65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8.40'!$Y$93:$Y$100</c:f>
              <c:numCache>
                <c:formatCode>#,##0</c:formatCode>
                <c:ptCount val="8"/>
                <c:pt idx="0">
                  <c:v>3871</c:v>
                </c:pt>
                <c:pt idx="1">
                  <c:v>9052</c:v>
                </c:pt>
                <c:pt idx="2">
                  <c:v>923</c:v>
                </c:pt>
                <c:pt idx="3">
                  <c:v>3658</c:v>
                </c:pt>
                <c:pt idx="4">
                  <c:v>6165</c:v>
                </c:pt>
                <c:pt idx="5">
                  <c:v>3589</c:v>
                </c:pt>
                <c:pt idx="6">
                  <c:v>175</c:v>
                </c:pt>
                <c:pt idx="7">
                  <c:v>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A-44E0-A489-D487B7C9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8.40'!$U$8:$Y$8</c:f>
              <c:numCache>
                <c:formatCode>#,##0</c:formatCode>
                <c:ptCount val="5"/>
                <c:pt idx="1">
                  <c:v>43921.2</c:v>
                </c:pt>
                <c:pt idx="2">
                  <c:v>45222.84</c:v>
                </c:pt>
                <c:pt idx="3">
                  <c:v>47734</c:v>
                </c:pt>
                <c:pt idx="4">
                  <c:v>47358.75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A-44A3-AE8A-E0CD40D8FB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A-44A3-AE8A-E0CD40D8F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8.40'!$V$4:$Z$4</c:f>
              <c:numCache>
                <c:formatCode>#,##0</c:formatCode>
                <c:ptCount val="5"/>
                <c:pt idx="0">
                  <c:v>91519</c:v>
                </c:pt>
                <c:pt idx="1">
                  <c:v>91481</c:v>
                </c:pt>
                <c:pt idx="2">
                  <c:v>92094</c:v>
                </c:pt>
                <c:pt idx="3">
                  <c:v>101265</c:v>
                </c:pt>
                <c:pt idx="4">
                  <c:v>102873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8-4209-9CA2-DF14A33635E0}"/>
            </c:ext>
          </c:extLst>
        </c:ser>
        <c:ser>
          <c:idx val="1"/>
          <c:order val="1"/>
          <c:tx>
            <c:strRef>
              <c:f>'Table 8.40'!$S$7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8.40'!$V$7:$Z$7</c:f>
              <c:numCache>
                <c:formatCode>#,##0</c:formatCode>
                <c:ptCount val="5"/>
                <c:pt idx="0">
                  <c:v>66082</c:v>
                </c:pt>
                <c:pt idx="1">
                  <c:v>67421</c:v>
                </c:pt>
                <c:pt idx="2">
                  <c:v>67276</c:v>
                </c:pt>
                <c:pt idx="3">
                  <c:v>69026</c:v>
                </c:pt>
                <c:pt idx="4">
                  <c:v>70393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8-4209-9CA2-DF14A33635E0}"/>
            </c:ext>
          </c:extLst>
        </c:ser>
        <c:ser>
          <c:idx val="2"/>
          <c:order val="2"/>
          <c:tx>
            <c:strRef>
              <c:f>'Table 8.40'!$S$11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8.40'!$V$11:$Z$11</c:f>
              <c:numCache>
                <c:formatCode>#,##0</c:formatCode>
                <c:ptCount val="5"/>
                <c:pt idx="0">
                  <c:v>81266</c:v>
                </c:pt>
                <c:pt idx="1">
                  <c:v>80988</c:v>
                </c:pt>
                <c:pt idx="2">
                  <c:v>81376</c:v>
                </c:pt>
                <c:pt idx="3">
                  <c:v>90228</c:v>
                </c:pt>
                <c:pt idx="4">
                  <c:v>91623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8-4209-9CA2-DF14A33635E0}"/>
            </c:ext>
          </c:extLst>
        </c:ser>
        <c:ser>
          <c:idx val="3"/>
          <c:order val="3"/>
          <c:tx>
            <c:strRef>
              <c:f>'Table 8.40'!$S$12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8.40'!$V$12:$Z$12</c:f>
              <c:numCache>
                <c:formatCode>#,##0</c:formatCode>
                <c:ptCount val="5"/>
                <c:pt idx="0">
                  <c:v>10257</c:v>
                </c:pt>
                <c:pt idx="1">
                  <c:v>10499</c:v>
                </c:pt>
                <c:pt idx="2">
                  <c:v>10718</c:v>
                </c:pt>
                <c:pt idx="3">
                  <c:v>11032</c:v>
                </c:pt>
                <c:pt idx="4">
                  <c:v>11255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8-4209-9CA2-DF14A336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8.40'!$AB$15:$AB$33</c:f>
              <c:numCache>
                <c:formatCode>0.0%</c:formatCode>
                <c:ptCount val="19"/>
                <c:pt idx="0">
                  <c:v>2.9356870674235942E-3</c:v>
                </c:pt>
                <c:pt idx="1">
                  <c:v>9.7208181040516373E-4</c:v>
                </c:pt>
                <c:pt idx="2">
                  <c:v>3.978730849988335E-2</c:v>
                </c:pt>
                <c:pt idx="3">
                  <c:v>5.1034295046271097E-3</c:v>
                </c:pt>
                <c:pt idx="4">
                  <c:v>6.0191305700287738E-2</c:v>
                </c:pt>
                <c:pt idx="5">
                  <c:v>4.1148223034450579E-2</c:v>
                </c:pt>
                <c:pt idx="6">
                  <c:v>0.11214907846644373</c:v>
                </c:pt>
                <c:pt idx="7">
                  <c:v>7.7844311377245512E-2</c:v>
                </c:pt>
                <c:pt idx="8">
                  <c:v>2.7918189594836301E-2</c:v>
                </c:pt>
                <c:pt idx="9">
                  <c:v>2.1628820281514891E-2</c:v>
                </c:pt>
                <c:pt idx="10">
                  <c:v>5.7372268450112764E-2</c:v>
                </c:pt>
                <c:pt idx="11">
                  <c:v>2.1473287191850068E-2</c:v>
                </c:pt>
                <c:pt idx="12">
                  <c:v>0.1113325297457034</c:v>
                </c:pt>
                <c:pt idx="13">
                  <c:v>6.832763045337896E-2</c:v>
                </c:pt>
                <c:pt idx="14">
                  <c:v>3.9456800684345594E-2</c:v>
                </c:pt>
                <c:pt idx="15">
                  <c:v>8.5902869585504318E-2</c:v>
                </c:pt>
                <c:pt idx="16">
                  <c:v>0.14084493350960417</c:v>
                </c:pt>
                <c:pt idx="17">
                  <c:v>2.2941130725561865E-2</c:v>
                </c:pt>
                <c:pt idx="18">
                  <c:v>3.4246442180573919E-2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B9-437A-B338-F068D6BB85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B9-437A-B338-F068D6BB8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8.40'!$Z$44:$Z$60</c:f>
              <c:numCache>
                <c:formatCode>#,##0</c:formatCode>
                <c:ptCount val="17"/>
                <c:pt idx="0">
                  <c:v>30</c:v>
                </c:pt>
                <c:pt idx="1">
                  <c:v>1030</c:v>
                </c:pt>
                <c:pt idx="2">
                  <c:v>3332</c:v>
                </c:pt>
                <c:pt idx="3">
                  <c:v>4987</c:v>
                </c:pt>
                <c:pt idx="4">
                  <c:v>5481</c:v>
                </c:pt>
                <c:pt idx="5">
                  <c:v>4893</c:v>
                </c:pt>
                <c:pt idx="6">
                  <c:v>5047</c:v>
                </c:pt>
                <c:pt idx="7">
                  <c:v>5181</c:v>
                </c:pt>
                <c:pt idx="8">
                  <c:v>4468</c:v>
                </c:pt>
                <c:pt idx="9">
                  <c:v>4536</c:v>
                </c:pt>
                <c:pt idx="10">
                  <c:v>3946</c:v>
                </c:pt>
                <c:pt idx="11">
                  <c:v>3261</c:v>
                </c:pt>
                <c:pt idx="12">
                  <c:v>1970</c:v>
                </c:pt>
                <c:pt idx="13">
                  <c:v>995</c:v>
                </c:pt>
                <c:pt idx="14">
                  <c:v>484</c:v>
                </c:pt>
                <c:pt idx="15">
                  <c:v>261</c:v>
                </c:pt>
                <c:pt idx="16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E-477A-A25F-36A295EC2E7B}"/>
            </c:ext>
          </c:extLst>
        </c:ser>
        <c:ser>
          <c:idx val="1"/>
          <c:order val="1"/>
          <c:tx>
            <c:strRef>
              <c:f>'Table 8.40'!$S$62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8.40'!$Z$63:$Z$79</c:f>
              <c:numCache>
                <c:formatCode>#,##0</c:formatCode>
                <c:ptCount val="17"/>
                <c:pt idx="0">
                  <c:v>43</c:v>
                </c:pt>
                <c:pt idx="1">
                  <c:v>1300</c:v>
                </c:pt>
                <c:pt idx="2">
                  <c:v>3494</c:v>
                </c:pt>
                <c:pt idx="3">
                  <c:v>5268</c:v>
                </c:pt>
                <c:pt idx="4">
                  <c:v>5511</c:v>
                </c:pt>
                <c:pt idx="5">
                  <c:v>5223</c:v>
                </c:pt>
                <c:pt idx="6">
                  <c:v>5545</c:v>
                </c:pt>
                <c:pt idx="7">
                  <c:v>5385</c:v>
                </c:pt>
                <c:pt idx="8">
                  <c:v>4919</c:v>
                </c:pt>
                <c:pt idx="9">
                  <c:v>5254</c:v>
                </c:pt>
                <c:pt idx="10">
                  <c:v>4377</c:v>
                </c:pt>
                <c:pt idx="11">
                  <c:v>3253</c:v>
                </c:pt>
                <c:pt idx="12">
                  <c:v>1740</c:v>
                </c:pt>
                <c:pt idx="13">
                  <c:v>750</c:v>
                </c:pt>
                <c:pt idx="14">
                  <c:v>383</c:v>
                </c:pt>
                <c:pt idx="15">
                  <c:v>198</c:v>
                </c:pt>
                <c:pt idx="16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E-477A-A25F-36A295EC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8.40'!$Z$83:$Z$90</c:f>
              <c:numCache>
                <c:formatCode>#,##0</c:formatCode>
                <c:ptCount val="8"/>
                <c:pt idx="0">
                  <c:v>6340</c:v>
                </c:pt>
                <c:pt idx="1">
                  <c:v>8503</c:v>
                </c:pt>
                <c:pt idx="2">
                  <c:v>3743</c:v>
                </c:pt>
                <c:pt idx="3">
                  <c:v>1836</c:v>
                </c:pt>
                <c:pt idx="4">
                  <c:v>2362</c:v>
                </c:pt>
                <c:pt idx="5">
                  <c:v>2517</c:v>
                </c:pt>
                <c:pt idx="6">
                  <c:v>1142</c:v>
                </c:pt>
                <c:pt idx="7">
                  <c:v>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4E1-AAD8-BBFE95B84109}"/>
            </c:ext>
          </c:extLst>
        </c:ser>
        <c:ser>
          <c:idx val="1"/>
          <c:order val="1"/>
          <c:tx>
            <c:strRef>
              <c:f>'Table 8.40'!$S$92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8.40'!$Z$93:$Z$100</c:f>
              <c:numCache>
                <c:formatCode>#,##0</c:formatCode>
                <c:ptCount val="8"/>
                <c:pt idx="0">
                  <c:v>3962</c:v>
                </c:pt>
                <c:pt idx="1">
                  <c:v>9407</c:v>
                </c:pt>
                <c:pt idx="2">
                  <c:v>990</c:v>
                </c:pt>
                <c:pt idx="3">
                  <c:v>3909</c:v>
                </c:pt>
                <c:pt idx="4">
                  <c:v>6184</c:v>
                </c:pt>
                <c:pt idx="5">
                  <c:v>3585</c:v>
                </c:pt>
                <c:pt idx="6">
                  <c:v>184</c:v>
                </c:pt>
                <c:pt idx="7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4E1-AAD8-BBFE95B8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8.1'!$Y$83:$Y$90</c:f>
              <c:numCache>
                <c:formatCode>#,##0</c:formatCode>
                <c:ptCount val="8"/>
                <c:pt idx="0">
                  <c:v>509</c:v>
                </c:pt>
                <c:pt idx="1">
                  <c:v>419</c:v>
                </c:pt>
                <c:pt idx="2">
                  <c:v>682</c:v>
                </c:pt>
                <c:pt idx="3">
                  <c:v>265</c:v>
                </c:pt>
                <c:pt idx="4">
                  <c:v>112</c:v>
                </c:pt>
                <c:pt idx="5">
                  <c:v>155</c:v>
                </c:pt>
                <c:pt idx="6">
                  <c:v>343</c:v>
                </c:pt>
                <c:pt idx="7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0C4-8657-D1BA6DD117A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8.1'!$Y$93:$Y$100</c:f>
              <c:numCache>
                <c:formatCode>#,##0</c:formatCode>
                <c:ptCount val="8"/>
                <c:pt idx="0">
                  <c:v>414</c:v>
                </c:pt>
                <c:pt idx="1">
                  <c:v>745</c:v>
                </c:pt>
                <c:pt idx="2">
                  <c:v>148</c:v>
                </c:pt>
                <c:pt idx="3">
                  <c:v>575</c:v>
                </c:pt>
                <c:pt idx="4">
                  <c:v>527</c:v>
                </c:pt>
                <c:pt idx="5">
                  <c:v>357</c:v>
                </c:pt>
                <c:pt idx="6">
                  <c:v>35</c:v>
                </c:pt>
                <c:pt idx="7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0C4-8657-D1BA6DD1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8.4'!$S$1</c:f>
              <c:strCache>
                <c:ptCount val="1"/>
                <c:pt idx="0">
                  <c:v>Banyule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8.4'!$V$8:$Z$8</c:f>
              <c:numCache>
                <c:formatCode>#,##0</c:formatCode>
                <c:ptCount val="5"/>
                <c:pt idx="0">
                  <c:v>49620</c:v>
                </c:pt>
                <c:pt idx="1">
                  <c:v>51637.09</c:v>
                </c:pt>
                <c:pt idx="2">
                  <c:v>54493</c:v>
                </c:pt>
                <c:pt idx="3">
                  <c:v>54875.82</c:v>
                </c:pt>
                <c:pt idx="4">
                  <c:v>58018.5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7-4415-A6C2-61A0E71A54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7-4415-A6C2-61A0E71A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8.40'!$S$1</c:f>
              <c:strCache>
                <c:ptCount val="1"/>
                <c:pt idx="0">
                  <c:v>Manningham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8.40'!$V$8:$Z$8</c:f>
              <c:numCache>
                <c:formatCode>#,##0</c:formatCode>
                <c:ptCount val="5"/>
                <c:pt idx="0">
                  <c:v>43921.2</c:v>
                </c:pt>
                <c:pt idx="1">
                  <c:v>45222.84</c:v>
                </c:pt>
                <c:pt idx="2">
                  <c:v>47734</c:v>
                </c:pt>
                <c:pt idx="3">
                  <c:v>47358.75</c:v>
                </c:pt>
                <c:pt idx="4">
                  <c:v>51082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5B-4626-A6BF-7E746C33BA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5B-4626-A6BF-7E746C33B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8.41'!$U$4:$Y$4</c:f>
              <c:numCache>
                <c:formatCode>#,##0</c:formatCode>
                <c:ptCount val="5"/>
                <c:pt idx="1">
                  <c:v>7433</c:v>
                </c:pt>
                <c:pt idx="2">
                  <c:v>7647</c:v>
                </c:pt>
                <c:pt idx="3">
                  <c:v>8042</c:v>
                </c:pt>
                <c:pt idx="4">
                  <c:v>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4-4E08-8B97-F9509B1819DC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8.41'!$U$7:$Y$7</c:f>
              <c:numCache>
                <c:formatCode>#,##0</c:formatCode>
                <c:ptCount val="5"/>
                <c:pt idx="1">
                  <c:v>5011</c:v>
                </c:pt>
                <c:pt idx="2">
                  <c:v>5225</c:v>
                </c:pt>
                <c:pt idx="3">
                  <c:v>5408</c:v>
                </c:pt>
                <c:pt idx="4">
                  <c:v>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4-4E08-8B97-F9509B1819DC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8.41'!$U$11:$Y$11</c:f>
              <c:numCache>
                <c:formatCode>#,##0</c:formatCode>
                <c:ptCount val="5"/>
                <c:pt idx="1">
                  <c:v>6038</c:v>
                </c:pt>
                <c:pt idx="2">
                  <c:v>6178</c:v>
                </c:pt>
                <c:pt idx="3">
                  <c:v>6546</c:v>
                </c:pt>
                <c:pt idx="4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4-4E08-8B97-F9509B1819DC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8.41'!$U$12:$Y$12</c:f>
              <c:numCache>
                <c:formatCode>#,##0</c:formatCode>
                <c:ptCount val="5"/>
                <c:pt idx="1">
                  <c:v>1401</c:v>
                </c:pt>
                <c:pt idx="2">
                  <c:v>1475</c:v>
                </c:pt>
                <c:pt idx="3">
                  <c:v>1496</c:v>
                </c:pt>
                <c:pt idx="4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4-4E08-8B97-F9509B18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5.8458125346644484E-2</c:v>
                </c:pt>
                <c:pt idx="1">
                  <c:v>1.2645590682196339E-2</c:v>
                </c:pt>
                <c:pt idx="2">
                  <c:v>2.4625623960066557E-2</c:v>
                </c:pt>
                <c:pt idx="3">
                  <c:v>4.5479755962285076E-3</c:v>
                </c:pt>
                <c:pt idx="4">
                  <c:v>7.9534109816971718E-2</c:v>
                </c:pt>
                <c:pt idx="5">
                  <c:v>1.674986134220743E-2</c:v>
                </c:pt>
                <c:pt idx="6">
                  <c:v>0.10338325013865779</c:v>
                </c:pt>
                <c:pt idx="7">
                  <c:v>0.12490293954520244</c:v>
                </c:pt>
                <c:pt idx="8">
                  <c:v>4.4481419855795894E-2</c:v>
                </c:pt>
                <c:pt idx="9">
                  <c:v>1.7415418746533556E-2</c:v>
                </c:pt>
                <c:pt idx="10">
                  <c:v>3.1392124237382142E-2</c:v>
                </c:pt>
                <c:pt idx="11">
                  <c:v>2.7842484747642816E-2</c:v>
                </c:pt>
                <c:pt idx="12">
                  <c:v>5.0804215196894063E-2</c:v>
                </c:pt>
                <c:pt idx="13">
                  <c:v>6.0343871325568496E-2</c:v>
                </c:pt>
                <c:pt idx="14">
                  <c:v>5.0249584026622295E-2</c:v>
                </c:pt>
                <c:pt idx="15">
                  <c:v>7.7981142540210754E-2</c:v>
                </c:pt>
                <c:pt idx="16">
                  <c:v>0.10049916805324459</c:v>
                </c:pt>
                <c:pt idx="17">
                  <c:v>2.3627287853577372E-2</c:v>
                </c:pt>
                <c:pt idx="18">
                  <c:v>4.5590682196339431E-2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85F-8173-5FFB75E10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5-485F-8173-5FFB75E1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8.41'!$Y$44:$Y$60</c:f>
              <c:numCache>
                <c:formatCode>#,##0</c:formatCode>
                <c:ptCount val="17"/>
                <c:pt idx="0">
                  <c:v>9</c:v>
                </c:pt>
                <c:pt idx="1">
                  <c:v>156</c:v>
                </c:pt>
                <c:pt idx="2">
                  <c:v>221</c:v>
                </c:pt>
                <c:pt idx="3">
                  <c:v>333</c:v>
                </c:pt>
                <c:pt idx="4">
                  <c:v>432</c:v>
                </c:pt>
                <c:pt idx="5">
                  <c:v>358</c:v>
                </c:pt>
                <c:pt idx="6">
                  <c:v>365</c:v>
                </c:pt>
                <c:pt idx="7">
                  <c:v>382</c:v>
                </c:pt>
                <c:pt idx="8">
                  <c:v>355</c:v>
                </c:pt>
                <c:pt idx="9">
                  <c:v>361</c:v>
                </c:pt>
                <c:pt idx="10">
                  <c:v>380</c:v>
                </c:pt>
                <c:pt idx="11">
                  <c:v>430</c:v>
                </c:pt>
                <c:pt idx="12">
                  <c:v>261</c:v>
                </c:pt>
                <c:pt idx="13">
                  <c:v>148</c:v>
                </c:pt>
                <c:pt idx="14">
                  <c:v>54</c:v>
                </c:pt>
                <c:pt idx="15">
                  <c:v>25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9-4152-86C1-94601A1463D0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8.41'!$Y$63:$Y$79</c:f>
              <c:numCache>
                <c:formatCode>#,##0</c:formatCode>
                <c:ptCount val="17"/>
                <c:pt idx="0">
                  <c:v>14</c:v>
                </c:pt>
                <c:pt idx="1">
                  <c:v>157</c:v>
                </c:pt>
                <c:pt idx="2">
                  <c:v>279</c:v>
                </c:pt>
                <c:pt idx="3">
                  <c:v>294</c:v>
                </c:pt>
                <c:pt idx="4">
                  <c:v>441</c:v>
                </c:pt>
                <c:pt idx="5">
                  <c:v>347</c:v>
                </c:pt>
                <c:pt idx="6">
                  <c:v>402</c:v>
                </c:pt>
                <c:pt idx="7">
                  <c:v>460</c:v>
                </c:pt>
                <c:pt idx="8">
                  <c:v>391</c:v>
                </c:pt>
                <c:pt idx="9">
                  <c:v>486</c:v>
                </c:pt>
                <c:pt idx="10">
                  <c:v>449</c:v>
                </c:pt>
                <c:pt idx="11">
                  <c:v>429</c:v>
                </c:pt>
                <c:pt idx="12">
                  <c:v>272</c:v>
                </c:pt>
                <c:pt idx="13">
                  <c:v>89</c:v>
                </c:pt>
                <c:pt idx="14">
                  <c:v>31</c:v>
                </c:pt>
                <c:pt idx="15">
                  <c:v>21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9-4152-86C1-94601A146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8.41'!$Y$83:$Y$90</c:f>
              <c:numCache>
                <c:formatCode>#,##0</c:formatCode>
                <c:ptCount val="8"/>
                <c:pt idx="0">
                  <c:v>343</c:v>
                </c:pt>
                <c:pt idx="1">
                  <c:v>249</c:v>
                </c:pt>
                <c:pt idx="2">
                  <c:v>528</c:v>
                </c:pt>
                <c:pt idx="3">
                  <c:v>176</c:v>
                </c:pt>
                <c:pt idx="4">
                  <c:v>81</c:v>
                </c:pt>
                <c:pt idx="5">
                  <c:v>143</c:v>
                </c:pt>
                <c:pt idx="6">
                  <c:v>226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C-4B05-AF64-C1A4ED83B073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8.41'!$Y$93:$Y$100</c:f>
              <c:numCache>
                <c:formatCode>#,##0</c:formatCode>
                <c:ptCount val="8"/>
                <c:pt idx="0">
                  <c:v>254</c:v>
                </c:pt>
                <c:pt idx="1">
                  <c:v>536</c:v>
                </c:pt>
                <c:pt idx="2">
                  <c:v>111</c:v>
                </c:pt>
                <c:pt idx="3">
                  <c:v>381</c:v>
                </c:pt>
                <c:pt idx="4">
                  <c:v>404</c:v>
                </c:pt>
                <c:pt idx="5">
                  <c:v>313</c:v>
                </c:pt>
                <c:pt idx="6">
                  <c:v>26</c:v>
                </c:pt>
                <c:pt idx="7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C-4B05-AF64-C1A4ED83B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8.41'!$U$8:$Y$8</c:f>
              <c:numCache>
                <c:formatCode>#,##0</c:formatCode>
                <c:ptCount val="5"/>
                <c:pt idx="1">
                  <c:v>30830</c:v>
                </c:pt>
                <c:pt idx="2">
                  <c:v>33373.699999999997</c:v>
                </c:pt>
                <c:pt idx="3">
                  <c:v>37247</c:v>
                </c:pt>
                <c:pt idx="4">
                  <c:v>34930.699999999997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6-45BA-92B2-001A5C91E0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6-45BA-92B2-001A5C91E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8.41'!$V$4:$Z$4</c:f>
              <c:numCache>
                <c:formatCode>#,##0</c:formatCode>
                <c:ptCount val="5"/>
                <c:pt idx="0">
                  <c:v>7433</c:v>
                </c:pt>
                <c:pt idx="1">
                  <c:v>7647</c:v>
                </c:pt>
                <c:pt idx="2">
                  <c:v>8042</c:v>
                </c:pt>
                <c:pt idx="3">
                  <c:v>8884</c:v>
                </c:pt>
                <c:pt idx="4">
                  <c:v>9015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2-4645-AD76-045B5FF0504D}"/>
            </c:ext>
          </c:extLst>
        </c:ser>
        <c:ser>
          <c:idx val="1"/>
          <c:order val="1"/>
          <c:tx>
            <c:strRef>
              <c:f>'Table 8.41'!$S$7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8.41'!$V$7:$Z$7</c:f>
              <c:numCache>
                <c:formatCode>#,##0</c:formatCode>
                <c:ptCount val="5"/>
                <c:pt idx="0">
                  <c:v>5011</c:v>
                </c:pt>
                <c:pt idx="1">
                  <c:v>5225</c:v>
                </c:pt>
                <c:pt idx="2">
                  <c:v>5408</c:v>
                </c:pt>
                <c:pt idx="3">
                  <c:v>5709</c:v>
                </c:pt>
                <c:pt idx="4">
                  <c:v>5768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645-AD76-045B5FF0504D}"/>
            </c:ext>
          </c:extLst>
        </c:ser>
        <c:ser>
          <c:idx val="2"/>
          <c:order val="2"/>
          <c:tx>
            <c:strRef>
              <c:f>'Table 8.41'!$S$11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8.41'!$V$11:$Z$11</c:f>
              <c:numCache>
                <c:formatCode>#,##0</c:formatCode>
                <c:ptCount val="5"/>
                <c:pt idx="0">
                  <c:v>6038</c:v>
                </c:pt>
                <c:pt idx="1">
                  <c:v>6178</c:v>
                </c:pt>
                <c:pt idx="2">
                  <c:v>6546</c:v>
                </c:pt>
                <c:pt idx="3">
                  <c:v>7312</c:v>
                </c:pt>
                <c:pt idx="4">
                  <c:v>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2-4645-AD76-045B5FF0504D}"/>
            </c:ext>
          </c:extLst>
        </c:ser>
        <c:ser>
          <c:idx val="3"/>
          <c:order val="3"/>
          <c:tx>
            <c:strRef>
              <c:f>'Table 8.41'!$S$12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8.41'!$V$12:$Z$12</c:f>
              <c:numCache>
                <c:formatCode>#,##0</c:formatCode>
                <c:ptCount val="5"/>
                <c:pt idx="0">
                  <c:v>1401</c:v>
                </c:pt>
                <c:pt idx="1">
                  <c:v>1475</c:v>
                </c:pt>
                <c:pt idx="2">
                  <c:v>1496</c:v>
                </c:pt>
                <c:pt idx="3">
                  <c:v>1566</c:v>
                </c:pt>
                <c:pt idx="4">
                  <c:v>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12-4645-AD76-045B5FF05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8.41'!$AB$15:$AB$33</c:f>
              <c:numCache>
                <c:formatCode>0.0%</c:formatCode>
                <c:ptCount val="19"/>
                <c:pt idx="0">
                  <c:v>5.8458125346644484E-2</c:v>
                </c:pt>
                <c:pt idx="1">
                  <c:v>1.2645590682196339E-2</c:v>
                </c:pt>
                <c:pt idx="2">
                  <c:v>2.4625623960066557E-2</c:v>
                </c:pt>
                <c:pt idx="3">
                  <c:v>4.5479755962285076E-3</c:v>
                </c:pt>
                <c:pt idx="4">
                  <c:v>7.9534109816971718E-2</c:v>
                </c:pt>
                <c:pt idx="5">
                  <c:v>1.674986134220743E-2</c:v>
                </c:pt>
                <c:pt idx="6">
                  <c:v>0.10338325013865779</c:v>
                </c:pt>
                <c:pt idx="7">
                  <c:v>0.12490293954520244</c:v>
                </c:pt>
                <c:pt idx="8">
                  <c:v>4.4481419855795894E-2</c:v>
                </c:pt>
                <c:pt idx="9">
                  <c:v>1.7415418746533556E-2</c:v>
                </c:pt>
                <c:pt idx="10">
                  <c:v>3.1392124237382142E-2</c:v>
                </c:pt>
                <c:pt idx="11">
                  <c:v>2.7842484747642816E-2</c:v>
                </c:pt>
                <c:pt idx="12">
                  <c:v>5.0804215196894063E-2</c:v>
                </c:pt>
                <c:pt idx="13">
                  <c:v>6.0343871325568496E-2</c:v>
                </c:pt>
                <c:pt idx="14">
                  <c:v>5.0249584026622295E-2</c:v>
                </c:pt>
                <c:pt idx="15">
                  <c:v>7.7981142540210754E-2</c:v>
                </c:pt>
                <c:pt idx="16">
                  <c:v>0.10049916805324459</c:v>
                </c:pt>
                <c:pt idx="17">
                  <c:v>2.3627287853577372E-2</c:v>
                </c:pt>
                <c:pt idx="18">
                  <c:v>4.5590682196339431E-2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55-4F07-B67C-83FEA5136C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55-4F07-B67C-83FEA5136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8.41'!$Z$44:$Z$60</c:f>
              <c:numCache>
                <c:formatCode>#,##0</c:formatCode>
                <c:ptCount val="17"/>
                <c:pt idx="0">
                  <c:v>0</c:v>
                </c:pt>
                <c:pt idx="1">
                  <c:v>204</c:v>
                </c:pt>
                <c:pt idx="2">
                  <c:v>232</c:v>
                </c:pt>
                <c:pt idx="3">
                  <c:v>306</c:v>
                </c:pt>
                <c:pt idx="4">
                  <c:v>371</c:v>
                </c:pt>
                <c:pt idx="5">
                  <c:v>412</c:v>
                </c:pt>
                <c:pt idx="6">
                  <c:v>344</c:v>
                </c:pt>
                <c:pt idx="7">
                  <c:v>352</c:v>
                </c:pt>
                <c:pt idx="8">
                  <c:v>366</c:v>
                </c:pt>
                <c:pt idx="9">
                  <c:v>361</c:v>
                </c:pt>
                <c:pt idx="10">
                  <c:v>362</c:v>
                </c:pt>
                <c:pt idx="11">
                  <c:v>446</c:v>
                </c:pt>
                <c:pt idx="12">
                  <c:v>286</c:v>
                </c:pt>
                <c:pt idx="13">
                  <c:v>143</c:v>
                </c:pt>
                <c:pt idx="14">
                  <c:v>67</c:v>
                </c:pt>
                <c:pt idx="15">
                  <c:v>19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800-B8C8-2AB6FD4004A2}"/>
            </c:ext>
          </c:extLst>
        </c:ser>
        <c:ser>
          <c:idx val="1"/>
          <c:order val="1"/>
          <c:tx>
            <c:strRef>
              <c:f>'Table 8.41'!$S$62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8.41'!$Z$63:$Z$79</c:f>
              <c:numCache>
                <c:formatCode>#,##0</c:formatCode>
                <c:ptCount val="17"/>
                <c:pt idx="0">
                  <c:v>6</c:v>
                </c:pt>
                <c:pt idx="1">
                  <c:v>188</c:v>
                </c:pt>
                <c:pt idx="2">
                  <c:v>279</c:v>
                </c:pt>
                <c:pt idx="3">
                  <c:v>291</c:v>
                </c:pt>
                <c:pt idx="4">
                  <c:v>504</c:v>
                </c:pt>
                <c:pt idx="5">
                  <c:v>379</c:v>
                </c:pt>
                <c:pt idx="6">
                  <c:v>397</c:v>
                </c:pt>
                <c:pt idx="7">
                  <c:v>495</c:v>
                </c:pt>
                <c:pt idx="8">
                  <c:v>418</c:v>
                </c:pt>
                <c:pt idx="9">
                  <c:v>457</c:v>
                </c:pt>
                <c:pt idx="10">
                  <c:v>446</c:v>
                </c:pt>
                <c:pt idx="11">
                  <c:v>417</c:v>
                </c:pt>
                <c:pt idx="12">
                  <c:v>277</c:v>
                </c:pt>
                <c:pt idx="13">
                  <c:v>89</c:v>
                </c:pt>
                <c:pt idx="14">
                  <c:v>38</c:v>
                </c:pt>
                <c:pt idx="15">
                  <c:v>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800-B8C8-2AB6FD40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8.41'!$Z$83:$Z$90</c:f>
              <c:numCache>
                <c:formatCode>#,##0</c:formatCode>
                <c:ptCount val="8"/>
                <c:pt idx="0">
                  <c:v>349</c:v>
                </c:pt>
                <c:pt idx="1">
                  <c:v>244</c:v>
                </c:pt>
                <c:pt idx="2">
                  <c:v>510</c:v>
                </c:pt>
                <c:pt idx="3">
                  <c:v>193</c:v>
                </c:pt>
                <c:pt idx="4">
                  <c:v>87</c:v>
                </c:pt>
                <c:pt idx="5">
                  <c:v>143</c:v>
                </c:pt>
                <c:pt idx="6">
                  <c:v>245</c:v>
                </c:pt>
                <c:pt idx="7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1-4480-8647-05284701A416}"/>
            </c:ext>
          </c:extLst>
        </c:ser>
        <c:ser>
          <c:idx val="1"/>
          <c:order val="1"/>
          <c:tx>
            <c:strRef>
              <c:f>'Table 8.41'!$S$92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8.41'!$Z$93:$Z$100</c:f>
              <c:numCache>
                <c:formatCode>#,##0</c:formatCode>
                <c:ptCount val="8"/>
                <c:pt idx="0">
                  <c:v>265</c:v>
                </c:pt>
                <c:pt idx="1">
                  <c:v>519</c:v>
                </c:pt>
                <c:pt idx="2">
                  <c:v>115</c:v>
                </c:pt>
                <c:pt idx="3">
                  <c:v>407</c:v>
                </c:pt>
                <c:pt idx="4">
                  <c:v>419</c:v>
                </c:pt>
                <c:pt idx="5">
                  <c:v>303</c:v>
                </c:pt>
                <c:pt idx="6">
                  <c:v>27</c:v>
                </c:pt>
                <c:pt idx="7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1-4480-8647-05284701A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8.5'!$U$4:$Y$4</c:f>
              <c:numCache>
                <c:formatCode>#,##0</c:formatCode>
                <c:ptCount val="5"/>
                <c:pt idx="1">
                  <c:v>24826</c:v>
                </c:pt>
                <c:pt idx="2">
                  <c:v>26041</c:v>
                </c:pt>
                <c:pt idx="3">
                  <c:v>27512</c:v>
                </c:pt>
                <c:pt idx="4">
                  <c:v>30444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242-B091-1FCDE8219981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8.5'!$U$7:$Y$7</c:f>
              <c:numCache>
                <c:formatCode>#,##0</c:formatCode>
                <c:ptCount val="5"/>
                <c:pt idx="1">
                  <c:v>17683</c:v>
                </c:pt>
                <c:pt idx="2">
                  <c:v>18791</c:v>
                </c:pt>
                <c:pt idx="3">
                  <c:v>19694</c:v>
                </c:pt>
                <c:pt idx="4">
                  <c:v>20745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5-4242-B091-1FCDE8219981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8.5'!$U$11:$Y$11</c:f>
              <c:numCache>
                <c:formatCode>#,##0</c:formatCode>
                <c:ptCount val="5"/>
                <c:pt idx="1">
                  <c:v>20680</c:v>
                </c:pt>
                <c:pt idx="2">
                  <c:v>21602</c:v>
                </c:pt>
                <c:pt idx="3">
                  <c:v>22929</c:v>
                </c:pt>
                <c:pt idx="4">
                  <c:v>25707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5-4242-B091-1FCDE8219981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8.5'!$U$12:$Y$12</c:f>
              <c:numCache>
                <c:formatCode>#,##0</c:formatCode>
                <c:ptCount val="5"/>
                <c:pt idx="1">
                  <c:v>4140</c:v>
                </c:pt>
                <c:pt idx="2">
                  <c:v>4441</c:v>
                </c:pt>
                <c:pt idx="3">
                  <c:v>4583</c:v>
                </c:pt>
                <c:pt idx="4">
                  <c:v>4732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5-4242-B091-1FCDE821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8.41'!$S$1</c:f>
              <c:strCache>
                <c:ptCount val="1"/>
                <c:pt idx="0">
                  <c:v>Mansfield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8.41'!$V$8:$Z$8</c:f>
              <c:numCache>
                <c:formatCode>#,##0</c:formatCode>
                <c:ptCount val="5"/>
                <c:pt idx="0">
                  <c:v>30830</c:v>
                </c:pt>
                <c:pt idx="1">
                  <c:v>33373.699999999997</c:v>
                </c:pt>
                <c:pt idx="2">
                  <c:v>37247</c:v>
                </c:pt>
                <c:pt idx="3">
                  <c:v>34930.699999999997</c:v>
                </c:pt>
                <c:pt idx="4">
                  <c:v>36208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2-404E-BF4A-F4DB2A226E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2-404E-BF4A-F4DB2A226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8.42'!$U$4:$Y$4</c:f>
              <c:numCache>
                <c:formatCode>#,##0</c:formatCode>
                <c:ptCount val="5"/>
                <c:pt idx="1">
                  <c:v>83681</c:v>
                </c:pt>
                <c:pt idx="2">
                  <c:v>82810</c:v>
                </c:pt>
                <c:pt idx="3">
                  <c:v>81807</c:v>
                </c:pt>
                <c:pt idx="4">
                  <c:v>91055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8-4BB6-A2D1-0B13AE5B4F4D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8.42'!$U$7:$Y$7</c:f>
              <c:numCache>
                <c:formatCode>#,##0</c:formatCode>
                <c:ptCount val="5"/>
                <c:pt idx="1">
                  <c:v>55783</c:v>
                </c:pt>
                <c:pt idx="2">
                  <c:v>56382</c:v>
                </c:pt>
                <c:pt idx="3">
                  <c:v>54696</c:v>
                </c:pt>
                <c:pt idx="4">
                  <c:v>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8-4BB6-A2D1-0B13AE5B4F4D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8.42'!$U$11:$Y$11</c:f>
              <c:numCache>
                <c:formatCode>#,##0</c:formatCode>
                <c:ptCount val="5"/>
                <c:pt idx="1">
                  <c:v>75418</c:v>
                </c:pt>
                <c:pt idx="2">
                  <c:v>74518</c:v>
                </c:pt>
                <c:pt idx="3">
                  <c:v>73440</c:v>
                </c:pt>
                <c:pt idx="4">
                  <c:v>82593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8-4BB6-A2D1-0B13AE5B4F4D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8.42'!$U$12:$Y$12</c:f>
              <c:numCache>
                <c:formatCode>#,##0</c:formatCode>
                <c:ptCount val="5"/>
                <c:pt idx="1">
                  <c:v>8261</c:v>
                </c:pt>
                <c:pt idx="2">
                  <c:v>8293</c:v>
                </c:pt>
                <c:pt idx="3">
                  <c:v>8367</c:v>
                </c:pt>
                <c:pt idx="4">
                  <c:v>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48-4BB6-A2D1-0B13AE5B4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4.245190672945153E-3</c:v>
                </c:pt>
                <c:pt idx="1">
                  <c:v>1.0612976682362882E-3</c:v>
                </c:pt>
                <c:pt idx="2">
                  <c:v>4.023657664526898E-2</c:v>
                </c:pt>
                <c:pt idx="3">
                  <c:v>6.9757137999608455E-3</c:v>
                </c:pt>
                <c:pt idx="4">
                  <c:v>4.2750718694294754E-2</c:v>
                </c:pt>
                <c:pt idx="5">
                  <c:v>2.9582384519479449E-2</c:v>
                </c:pt>
                <c:pt idx="6">
                  <c:v>8.6511215752542475E-2</c:v>
                </c:pt>
                <c:pt idx="7">
                  <c:v>0.1058824741630689</c:v>
                </c:pt>
                <c:pt idx="8">
                  <c:v>4.4316905544507526E-2</c:v>
                </c:pt>
                <c:pt idx="9">
                  <c:v>2.7985286086696686E-2</c:v>
                </c:pt>
                <c:pt idx="10">
                  <c:v>4.7603837157783019E-2</c:v>
                </c:pt>
                <c:pt idx="11">
                  <c:v>1.5630956919557758E-2</c:v>
                </c:pt>
                <c:pt idx="12">
                  <c:v>9.6475049200935595E-2</c:v>
                </c:pt>
                <c:pt idx="13">
                  <c:v>0.13165243016558303</c:v>
                </c:pt>
                <c:pt idx="14">
                  <c:v>5.2477563342984618E-2</c:v>
                </c:pt>
                <c:pt idx="15">
                  <c:v>7.4713295071663355E-2</c:v>
                </c:pt>
                <c:pt idx="16">
                  <c:v>0.11442437481324252</c:v>
                </c:pt>
                <c:pt idx="17">
                  <c:v>3.2673542776478347E-2</c:v>
                </c:pt>
                <c:pt idx="18">
                  <c:v>3.2498377141915079E-2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2-4BCE-B0FE-116C8244E6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F2-4BCE-B0FE-116C8244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8.42'!$Y$44:$Y$60</c:f>
              <c:numCache>
                <c:formatCode>#,##0</c:formatCode>
                <c:ptCount val="17"/>
                <c:pt idx="0">
                  <c:v>17</c:v>
                </c:pt>
                <c:pt idx="1">
                  <c:v>510</c:v>
                </c:pt>
                <c:pt idx="2">
                  <c:v>1781</c:v>
                </c:pt>
                <c:pt idx="3">
                  <c:v>4254</c:v>
                </c:pt>
                <c:pt idx="4">
                  <c:v>8584</c:v>
                </c:pt>
                <c:pt idx="5">
                  <c:v>7947</c:v>
                </c:pt>
                <c:pt idx="6">
                  <c:v>6690</c:v>
                </c:pt>
                <c:pt idx="7">
                  <c:v>4698</c:v>
                </c:pt>
                <c:pt idx="8">
                  <c:v>3727</c:v>
                </c:pt>
                <c:pt idx="9">
                  <c:v>3059</c:v>
                </c:pt>
                <c:pt idx="10">
                  <c:v>2353</c:v>
                </c:pt>
                <c:pt idx="11">
                  <c:v>1770</c:v>
                </c:pt>
                <c:pt idx="12">
                  <c:v>861</c:v>
                </c:pt>
                <c:pt idx="13">
                  <c:v>233</c:v>
                </c:pt>
                <c:pt idx="14">
                  <c:v>75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4C-4DAD-BE9F-C00B05F1A366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8.42'!$Y$63:$Y$79</c:f>
              <c:numCache>
                <c:formatCode>#,##0</c:formatCode>
                <c:ptCount val="17"/>
                <c:pt idx="0">
                  <c:v>14</c:v>
                </c:pt>
                <c:pt idx="1">
                  <c:v>711</c:v>
                </c:pt>
                <c:pt idx="2">
                  <c:v>1924</c:v>
                </c:pt>
                <c:pt idx="3">
                  <c:v>4306</c:v>
                </c:pt>
                <c:pt idx="4">
                  <c:v>7815</c:v>
                </c:pt>
                <c:pt idx="5">
                  <c:v>7741</c:v>
                </c:pt>
                <c:pt idx="6">
                  <c:v>6110</c:v>
                </c:pt>
                <c:pt idx="7">
                  <c:v>4396</c:v>
                </c:pt>
                <c:pt idx="8">
                  <c:v>3830</c:v>
                </c:pt>
                <c:pt idx="9">
                  <c:v>2925</c:v>
                </c:pt>
                <c:pt idx="10">
                  <c:v>2172</c:v>
                </c:pt>
                <c:pt idx="11">
                  <c:v>1604</c:v>
                </c:pt>
                <c:pt idx="12">
                  <c:v>597</c:v>
                </c:pt>
                <c:pt idx="13">
                  <c:v>194</c:v>
                </c:pt>
                <c:pt idx="14">
                  <c:v>53</c:v>
                </c:pt>
                <c:pt idx="15">
                  <c:v>19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C-4DAD-BE9F-C00B05F1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8.42'!$Y$83:$Y$90</c:f>
              <c:numCache>
                <c:formatCode>#,##0</c:formatCode>
                <c:ptCount val="8"/>
                <c:pt idx="0">
                  <c:v>3756</c:v>
                </c:pt>
                <c:pt idx="1">
                  <c:v>6860</c:v>
                </c:pt>
                <c:pt idx="2">
                  <c:v>3242</c:v>
                </c:pt>
                <c:pt idx="3">
                  <c:v>1919</c:v>
                </c:pt>
                <c:pt idx="4">
                  <c:v>2144</c:v>
                </c:pt>
                <c:pt idx="5">
                  <c:v>1638</c:v>
                </c:pt>
                <c:pt idx="6">
                  <c:v>1747</c:v>
                </c:pt>
                <c:pt idx="7">
                  <c:v>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8-4B40-A656-E411B0D2D8B7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8.42'!$Y$93:$Y$100</c:f>
              <c:numCache>
                <c:formatCode>#,##0</c:formatCode>
                <c:ptCount val="8"/>
                <c:pt idx="0">
                  <c:v>3158</c:v>
                </c:pt>
                <c:pt idx="1">
                  <c:v>7897</c:v>
                </c:pt>
                <c:pt idx="2">
                  <c:v>967</c:v>
                </c:pt>
                <c:pt idx="3">
                  <c:v>3182</c:v>
                </c:pt>
                <c:pt idx="4">
                  <c:v>4099</c:v>
                </c:pt>
                <c:pt idx="5">
                  <c:v>2201</c:v>
                </c:pt>
                <c:pt idx="6">
                  <c:v>351</c:v>
                </c:pt>
                <c:pt idx="7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58-4B40-A656-E411B0D2D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8.42'!$U$8:$Y$8</c:f>
              <c:numCache>
                <c:formatCode>#,##0</c:formatCode>
                <c:ptCount val="5"/>
                <c:pt idx="1">
                  <c:v>45716.5</c:v>
                </c:pt>
                <c:pt idx="2">
                  <c:v>46396.26</c:v>
                </c:pt>
                <c:pt idx="3">
                  <c:v>50248</c:v>
                </c:pt>
                <c:pt idx="4">
                  <c:v>50180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D-4252-9F0A-15F88C0C40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D-4252-9F0A-15F88C0C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8.42'!$V$4:$Z$4</c:f>
              <c:numCache>
                <c:formatCode>#,##0</c:formatCode>
                <c:ptCount val="5"/>
                <c:pt idx="0">
                  <c:v>83681</c:v>
                </c:pt>
                <c:pt idx="1">
                  <c:v>82810</c:v>
                </c:pt>
                <c:pt idx="2">
                  <c:v>81807</c:v>
                </c:pt>
                <c:pt idx="3">
                  <c:v>91055</c:v>
                </c:pt>
                <c:pt idx="4">
                  <c:v>97051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C-458A-B0FE-8028CE376154}"/>
            </c:ext>
          </c:extLst>
        </c:ser>
        <c:ser>
          <c:idx val="1"/>
          <c:order val="1"/>
          <c:tx>
            <c:strRef>
              <c:f>'Table 8.42'!$S$7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8.42'!$V$7:$Z$7</c:f>
              <c:numCache>
                <c:formatCode>#,##0</c:formatCode>
                <c:ptCount val="5"/>
                <c:pt idx="0">
                  <c:v>55783</c:v>
                </c:pt>
                <c:pt idx="1">
                  <c:v>56382</c:v>
                </c:pt>
                <c:pt idx="2">
                  <c:v>54696</c:v>
                </c:pt>
                <c:pt idx="3">
                  <c:v>56297</c:v>
                </c:pt>
                <c:pt idx="4">
                  <c:v>59982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C-458A-B0FE-8028CE376154}"/>
            </c:ext>
          </c:extLst>
        </c:ser>
        <c:ser>
          <c:idx val="2"/>
          <c:order val="2"/>
          <c:tx>
            <c:strRef>
              <c:f>'Table 8.42'!$S$11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8.42'!$V$11:$Z$11</c:f>
              <c:numCache>
                <c:formatCode>#,##0</c:formatCode>
                <c:ptCount val="5"/>
                <c:pt idx="0">
                  <c:v>75418</c:v>
                </c:pt>
                <c:pt idx="1">
                  <c:v>74518</c:v>
                </c:pt>
                <c:pt idx="2">
                  <c:v>73440</c:v>
                </c:pt>
                <c:pt idx="3">
                  <c:v>82593</c:v>
                </c:pt>
                <c:pt idx="4">
                  <c:v>87986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C-458A-B0FE-8028CE376154}"/>
            </c:ext>
          </c:extLst>
        </c:ser>
        <c:ser>
          <c:idx val="3"/>
          <c:order val="3"/>
          <c:tx>
            <c:strRef>
              <c:f>'Table 8.42'!$S$12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8.42'!$V$12:$Z$12</c:f>
              <c:numCache>
                <c:formatCode>#,##0</c:formatCode>
                <c:ptCount val="5"/>
                <c:pt idx="0">
                  <c:v>8261</c:v>
                </c:pt>
                <c:pt idx="1">
                  <c:v>8293</c:v>
                </c:pt>
                <c:pt idx="2">
                  <c:v>8367</c:v>
                </c:pt>
                <c:pt idx="3">
                  <c:v>8463</c:v>
                </c:pt>
                <c:pt idx="4">
                  <c:v>9068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EC-458A-B0FE-8028CE376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8.42'!$AB$15:$AB$33</c:f>
              <c:numCache>
                <c:formatCode>0.0%</c:formatCode>
                <c:ptCount val="19"/>
                <c:pt idx="0">
                  <c:v>4.245190672945153E-3</c:v>
                </c:pt>
                <c:pt idx="1">
                  <c:v>1.0612976682362882E-3</c:v>
                </c:pt>
                <c:pt idx="2">
                  <c:v>4.023657664526898E-2</c:v>
                </c:pt>
                <c:pt idx="3">
                  <c:v>6.9757137999608455E-3</c:v>
                </c:pt>
                <c:pt idx="4">
                  <c:v>4.2750718694294754E-2</c:v>
                </c:pt>
                <c:pt idx="5">
                  <c:v>2.9582384519479449E-2</c:v>
                </c:pt>
                <c:pt idx="6">
                  <c:v>8.6511215752542475E-2</c:v>
                </c:pt>
                <c:pt idx="7">
                  <c:v>0.1058824741630689</c:v>
                </c:pt>
                <c:pt idx="8">
                  <c:v>4.4316905544507526E-2</c:v>
                </c:pt>
                <c:pt idx="9">
                  <c:v>2.7985286086696686E-2</c:v>
                </c:pt>
                <c:pt idx="10">
                  <c:v>4.7603837157783019E-2</c:v>
                </c:pt>
                <c:pt idx="11">
                  <c:v>1.5630956919557758E-2</c:v>
                </c:pt>
                <c:pt idx="12">
                  <c:v>9.6475049200935595E-2</c:v>
                </c:pt>
                <c:pt idx="13">
                  <c:v>0.13165243016558303</c:v>
                </c:pt>
                <c:pt idx="14">
                  <c:v>5.2477563342984618E-2</c:v>
                </c:pt>
                <c:pt idx="15">
                  <c:v>7.4713295071663355E-2</c:v>
                </c:pt>
                <c:pt idx="16">
                  <c:v>0.11442437481324252</c:v>
                </c:pt>
                <c:pt idx="17">
                  <c:v>3.2673542776478347E-2</c:v>
                </c:pt>
                <c:pt idx="18">
                  <c:v>3.2498377141915079E-2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F-46BC-956B-8BDFBCC0C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F-46BC-956B-8BDFBCC0C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8.42'!$Z$44:$Z$60</c:f>
              <c:numCache>
                <c:formatCode>#,##0</c:formatCode>
                <c:ptCount val="17"/>
                <c:pt idx="0">
                  <c:v>23</c:v>
                </c:pt>
                <c:pt idx="1">
                  <c:v>552</c:v>
                </c:pt>
                <c:pt idx="2">
                  <c:v>2094</c:v>
                </c:pt>
                <c:pt idx="3">
                  <c:v>4750</c:v>
                </c:pt>
                <c:pt idx="4">
                  <c:v>9096</c:v>
                </c:pt>
                <c:pt idx="5">
                  <c:v>8635</c:v>
                </c:pt>
                <c:pt idx="6">
                  <c:v>6823</c:v>
                </c:pt>
                <c:pt idx="7">
                  <c:v>4876</c:v>
                </c:pt>
                <c:pt idx="8">
                  <c:v>3822</c:v>
                </c:pt>
                <c:pt idx="9">
                  <c:v>3137</c:v>
                </c:pt>
                <c:pt idx="10">
                  <c:v>2367</c:v>
                </c:pt>
                <c:pt idx="11">
                  <c:v>1844</c:v>
                </c:pt>
                <c:pt idx="12">
                  <c:v>908</c:v>
                </c:pt>
                <c:pt idx="13">
                  <c:v>263</c:v>
                </c:pt>
                <c:pt idx="14">
                  <c:v>93</c:v>
                </c:pt>
                <c:pt idx="15">
                  <c:v>27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B-464F-BF72-5D75DABBE54D}"/>
            </c:ext>
          </c:extLst>
        </c:ser>
        <c:ser>
          <c:idx val="1"/>
          <c:order val="1"/>
          <c:tx>
            <c:strRef>
              <c:f>'Table 8.42'!$S$62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8.42'!$Z$63:$Z$79</c:f>
              <c:numCache>
                <c:formatCode>#,##0</c:formatCode>
                <c:ptCount val="17"/>
                <c:pt idx="0">
                  <c:v>31</c:v>
                </c:pt>
                <c:pt idx="1">
                  <c:v>745</c:v>
                </c:pt>
                <c:pt idx="2">
                  <c:v>2135</c:v>
                </c:pt>
                <c:pt idx="3">
                  <c:v>4773</c:v>
                </c:pt>
                <c:pt idx="4">
                  <c:v>8639</c:v>
                </c:pt>
                <c:pt idx="5">
                  <c:v>8406</c:v>
                </c:pt>
                <c:pt idx="6">
                  <c:v>6292</c:v>
                </c:pt>
                <c:pt idx="7">
                  <c:v>4721</c:v>
                </c:pt>
                <c:pt idx="8">
                  <c:v>3921</c:v>
                </c:pt>
                <c:pt idx="9">
                  <c:v>3149</c:v>
                </c:pt>
                <c:pt idx="10">
                  <c:v>2303</c:v>
                </c:pt>
                <c:pt idx="11">
                  <c:v>1555</c:v>
                </c:pt>
                <c:pt idx="12">
                  <c:v>729</c:v>
                </c:pt>
                <c:pt idx="13">
                  <c:v>202</c:v>
                </c:pt>
                <c:pt idx="14">
                  <c:v>62</c:v>
                </c:pt>
                <c:pt idx="15">
                  <c:v>15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B-464F-BF72-5D75DABB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8.42'!$Z$83:$Z$90</c:f>
              <c:numCache>
                <c:formatCode>#,##0</c:formatCode>
                <c:ptCount val="8"/>
                <c:pt idx="0">
                  <c:v>3897</c:v>
                </c:pt>
                <c:pt idx="1">
                  <c:v>7212</c:v>
                </c:pt>
                <c:pt idx="2">
                  <c:v>3397</c:v>
                </c:pt>
                <c:pt idx="3">
                  <c:v>2085</c:v>
                </c:pt>
                <c:pt idx="4">
                  <c:v>2227</c:v>
                </c:pt>
                <c:pt idx="5">
                  <c:v>1690</c:v>
                </c:pt>
                <c:pt idx="6">
                  <c:v>1887</c:v>
                </c:pt>
                <c:pt idx="7">
                  <c:v>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43-449A-A2E8-D4251374D769}"/>
            </c:ext>
          </c:extLst>
        </c:ser>
        <c:ser>
          <c:idx val="1"/>
          <c:order val="1"/>
          <c:tx>
            <c:strRef>
              <c:f>'Table 8.42'!$S$92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8.42'!$Z$93:$Z$100</c:f>
              <c:numCache>
                <c:formatCode>#,##0</c:formatCode>
                <c:ptCount val="8"/>
                <c:pt idx="0">
                  <c:v>3349</c:v>
                </c:pt>
                <c:pt idx="1">
                  <c:v>8202</c:v>
                </c:pt>
                <c:pt idx="2">
                  <c:v>1048</c:v>
                </c:pt>
                <c:pt idx="3">
                  <c:v>3568</c:v>
                </c:pt>
                <c:pt idx="4">
                  <c:v>4219</c:v>
                </c:pt>
                <c:pt idx="5">
                  <c:v>2154</c:v>
                </c:pt>
                <c:pt idx="6">
                  <c:v>413</c:v>
                </c:pt>
                <c:pt idx="7">
                  <c:v>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43-449A-A2E8-D4251374D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2.5861519842028155E-2</c:v>
                </c:pt>
                <c:pt idx="1">
                  <c:v>3.3441620485381235E-3</c:v>
                </c:pt>
                <c:pt idx="2">
                  <c:v>3.6085100961844703E-2</c:v>
                </c:pt>
                <c:pt idx="3">
                  <c:v>1.2516720810242691E-2</c:v>
                </c:pt>
                <c:pt idx="4">
                  <c:v>9.7872475953882418E-2</c:v>
                </c:pt>
                <c:pt idx="5">
                  <c:v>2.6052614816230332E-2</c:v>
                </c:pt>
                <c:pt idx="6">
                  <c:v>0.10319128606917638</c:v>
                </c:pt>
                <c:pt idx="7">
                  <c:v>0.1160583476654564</c:v>
                </c:pt>
                <c:pt idx="8">
                  <c:v>2.5893369004395185E-2</c:v>
                </c:pt>
                <c:pt idx="9">
                  <c:v>9.1088604369705083E-3</c:v>
                </c:pt>
                <c:pt idx="10">
                  <c:v>3.0989234983119944E-2</c:v>
                </c:pt>
                <c:pt idx="11">
                  <c:v>2.0160519778329829E-2</c:v>
                </c:pt>
                <c:pt idx="12">
                  <c:v>5.8920950379005035E-2</c:v>
                </c:pt>
                <c:pt idx="13">
                  <c:v>6.0736352633925725E-2</c:v>
                </c:pt>
                <c:pt idx="14">
                  <c:v>4.3951844066501052E-2</c:v>
                </c:pt>
                <c:pt idx="15">
                  <c:v>8.3604051213453087E-2</c:v>
                </c:pt>
                <c:pt idx="16">
                  <c:v>0.13054971654245492</c:v>
                </c:pt>
                <c:pt idx="17">
                  <c:v>3.7263519969424806E-2</c:v>
                </c:pt>
                <c:pt idx="18">
                  <c:v>3.7900503216765399E-2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D-465D-84CF-4E8A7DA75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D-465D-84CF-4E8A7DA75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8.42'!$S$1</c:f>
              <c:strCache>
                <c:ptCount val="1"/>
                <c:pt idx="0">
                  <c:v>Maribyrnong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8.42'!$V$8:$Z$8</c:f>
              <c:numCache>
                <c:formatCode>#,##0</c:formatCode>
                <c:ptCount val="5"/>
                <c:pt idx="0">
                  <c:v>45716.5</c:v>
                </c:pt>
                <c:pt idx="1">
                  <c:v>46396.26</c:v>
                </c:pt>
                <c:pt idx="2">
                  <c:v>50248</c:v>
                </c:pt>
                <c:pt idx="3">
                  <c:v>50180</c:v>
                </c:pt>
                <c:pt idx="4">
                  <c:v>51959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E-4F05-8608-ED47F591B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8E-4F05-8608-ED47F591B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8.43'!$U$4:$Y$4</c:f>
              <c:numCache>
                <c:formatCode>#,##0</c:formatCode>
                <c:ptCount val="5"/>
                <c:pt idx="1">
                  <c:v>92831</c:v>
                </c:pt>
                <c:pt idx="2">
                  <c:v>91280</c:v>
                </c:pt>
                <c:pt idx="3">
                  <c:v>91429</c:v>
                </c:pt>
                <c:pt idx="4">
                  <c:v>98974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AC-4DE2-8E81-426F831CC226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8.43'!$U$7:$Y$7</c:f>
              <c:numCache>
                <c:formatCode>#,##0</c:formatCode>
                <c:ptCount val="5"/>
                <c:pt idx="1">
                  <c:v>66270</c:v>
                </c:pt>
                <c:pt idx="2">
                  <c:v>66601</c:v>
                </c:pt>
                <c:pt idx="3">
                  <c:v>66146</c:v>
                </c:pt>
                <c:pt idx="4">
                  <c:v>67470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C-4DE2-8E81-426F831CC226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8.43'!$U$11:$Y$11</c:f>
              <c:numCache>
                <c:formatCode>#,##0</c:formatCode>
                <c:ptCount val="5"/>
                <c:pt idx="1">
                  <c:v>84557</c:v>
                </c:pt>
                <c:pt idx="2">
                  <c:v>82867</c:v>
                </c:pt>
                <c:pt idx="3">
                  <c:v>82828</c:v>
                </c:pt>
                <c:pt idx="4">
                  <c:v>90281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AC-4DE2-8E81-426F831CC226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8.43'!$U$12:$Y$12</c:f>
              <c:numCache>
                <c:formatCode>#,##0</c:formatCode>
                <c:ptCount val="5"/>
                <c:pt idx="1">
                  <c:v>8273</c:v>
                </c:pt>
                <c:pt idx="2">
                  <c:v>8419</c:v>
                </c:pt>
                <c:pt idx="3">
                  <c:v>8601</c:v>
                </c:pt>
                <c:pt idx="4">
                  <c:v>8692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AC-4DE2-8E81-426F831CC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4.0255014525516324E-3</c:v>
                </c:pt>
                <c:pt idx="1">
                  <c:v>1.0014178490337805E-3</c:v>
                </c:pt>
                <c:pt idx="2">
                  <c:v>6.2415102570966816E-2</c:v>
                </c:pt>
                <c:pt idx="3">
                  <c:v>6.771964266238337E-3</c:v>
                </c:pt>
                <c:pt idx="4">
                  <c:v>7.8943454594128326E-2</c:v>
                </c:pt>
                <c:pt idx="5">
                  <c:v>4.4359836203734002E-2</c:v>
                </c:pt>
                <c:pt idx="6">
                  <c:v>9.9120536997927763E-2</c:v>
                </c:pt>
                <c:pt idx="7">
                  <c:v>6.5002924933321438E-2</c:v>
                </c:pt>
                <c:pt idx="8">
                  <c:v>2.650287040066629E-2</c:v>
                </c:pt>
                <c:pt idx="9">
                  <c:v>2.034563788333978E-2</c:v>
                </c:pt>
                <c:pt idx="10">
                  <c:v>4.5638874842598924E-2</c:v>
                </c:pt>
                <c:pt idx="11">
                  <c:v>1.6280476317955126E-2</c:v>
                </c:pt>
                <c:pt idx="12">
                  <c:v>9.0524207541370458E-2</c:v>
                </c:pt>
                <c:pt idx="13">
                  <c:v>7.3995855518208947E-2</c:v>
                </c:pt>
                <c:pt idx="14">
                  <c:v>5.0864094708349447E-2</c:v>
                </c:pt>
                <c:pt idx="15">
                  <c:v>9.4916565037627534E-2</c:v>
                </c:pt>
                <c:pt idx="16">
                  <c:v>0.14194354382938221</c:v>
                </c:pt>
                <c:pt idx="17">
                  <c:v>2.2576519230197208E-2</c:v>
                </c:pt>
                <c:pt idx="18">
                  <c:v>3.8906570689193613E-2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7-40B4-B109-F092B5D41D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7-40B4-B109-F092B5D41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8.43'!$Y$44:$Y$60</c:f>
              <c:numCache>
                <c:formatCode>#,##0</c:formatCode>
                <c:ptCount val="17"/>
                <c:pt idx="0">
                  <c:v>8</c:v>
                </c:pt>
                <c:pt idx="1">
                  <c:v>1123</c:v>
                </c:pt>
                <c:pt idx="2">
                  <c:v>2876</c:v>
                </c:pt>
                <c:pt idx="3">
                  <c:v>4307</c:v>
                </c:pt>
                <c:pt idx="4">
                  <c:v>5319</c:v>
                </c:pt>
                <c:pt idx="5">
                  <c:v>5786</c:v>
                </c:pt>
                <c:pt idx="6">
                  <c:v>5584</c:v>
                </c:pt>
                <c:pt idx="7">
                  <c:v>5001</c:v>
                </c:pt>
                <c:pt idx="8">
                  <c:v>4557</c:v>
                </c:pt>
                <c:pt idx="9">
                  <c:v>4187</c:v>
                </c:pt>
                <c:pt idx="10">
                  <c:v>3659</c:v>
                </c:pt>
                <c:pt idx="11">
                  <c:v>2940</c:v>
                </c:pt>
                <c:pt idx="12">
                  <c:v>1625</c:v>
                </c:pt>
                <c:pt idx="13">
                  <c:v>629</c:v>
                </c:pt>
                <c:pt idx="14">
                  <c:v>298</c:v>
                </c:pt>
                <c:pt idx="15">
                  <c:v>96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E-4F2F-B584-C551663928F0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8.43'!$Y$63:$Y$79</c:f>
              <c:numCache>
                <c:formatCode>#,##0</c:formatCode>
                <c:ptCount val="17"/>
                <c:pt idx="0">
                  <c:v>23</c:v>
                </c:pt>
                <c:pt idx="1">
                  <c:v>1352</c:v>
                </c:pt>
                <c:pt idx="2">
                  <c:v>3061</c:v>
                </c:pt>
                <c:pt idx="3">
                  <c:v>4633</c:v>
                </c:pt>
                <c:pt idx="4">
                  <c:v>5633</c:v>
                </c:pt>
                <c:pt idx="5">
                  <c:v>5770</c:v>
                </c:pt>
                <c:pt idx="6">
                  <c:v>6098</c:v>
                </c:pt>
                <c:pt idx="7">
                  <c:v>5215</c:v>
                </c:pt>
                <c:pt idx="8">
                  <c:v>4878</c:v>
                </c:pt>
                <c:pt idx="9">
                  <c:v>4948</c:v>
                </c:pt>
                <c:pt idx="10">
                  <c:v>3977</c:v>
                </c:pt>
                <c:pt idx="11">
                  <c:v>2885</c:v>
                </c:pt>
                <c:pt idx="12">
                  <c:v>1411</c:v>
                </c:pt>
                <c:pt idx="13">
                  <c:v>552</c:v>
                </c:pt>
                <c:pt idx="14">
                  <c:v>203</c:v>
                </c:pt>
                <c:pt idx="15">
                  <c:v>118</c:v>
                </c:pt>
                <c:pt idx="16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E-4F2F-B584-C5516639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8.43'!$Y$83:$Y$90</c:f>
              <c:numCache>
                <c:formatCode>#,##0</c:formatCode>
                <c:ptCount val="8"/>
                <c:pt idx="0">
                  <c:v>4800</c:v>
                </c:pt>
                <c:pt idx="1">
                  <c:v>6767</c:v>
                </c:pt>
                <c:pt idx="2">
                  <c:v>6142</c:v>
                </c:pt>
                <c:pt idx="3">
                  <c:v>1942</c:v>
                </c:pt>
                <c:pt idx="4">
                  <c:v>2024</c:v>
                </c:pt>
                <c:pt idx="5">
                  <c:v>2086</c:v>
                </c:pt>
                <c:pt idx="6">
                  <c:v>1641</c:v>
                </c:pt>
                <c:pt idx="7">
                  <c:v>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F-44C1-9C3F-DBEABA92A40C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8.43'!$Y$93:$Y$100</c:f>
              <c:numCache>
                <c:formatCode>#,##0</c:formatCode>
                <c:ptCount val="8"/>
                <c:pt idx="0">
                  <c:v>3187</c:v>
                </c:pt>
                <c:pt idx="1">
                  <c:v>8925</c:v>
                </c:pt>
                <c:pt idx="2">
                  <c:v>1147</c:v>
                </c:pt>
                <c:pt idx="3">
                  <c:v>4662</c:v>
                </c:pt>
                <c:pt idx="4">
                  <c:v>6272</c:v>
                </c:pt>
                <c:pt idx="5">
                  <c:v>3211</c:v>
                </c:pt>
                <c:pt idx="6">
                  <c:v>296</c:v>
                </c:pt>
                <c:pt idx="7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F-44C1-9C3F-DBEABA92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8.43'!$U$8:$Y$8</c:f>
              <c:numCache>
                <c:formatCode>#,##0</c:formatCode>
                <c:ptCount val="5"/>
                <c:pt idx="1">
                  <c:v>47026</c:v>
                </c:pt>
                <c:pt idx="2">
                  <c:v>48121.16</c:v>
                </c:pt>
                <c:pt idx="3">
                  <c:v>50686.79</c:v>
                </c:pt>
                <c:pt idx="4">
                  <c:v>51022.58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2-4A35-A238-0629B5F18AA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A35-A238-0629B5F1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8.43'!$V$4:$Z$4</c:f>
              <c:numCache>
                <c:formatCode>#,##0</c:formatCode>
                <c:ptCount val="5"/>
                <c:pt idx="0">
                  <c:v>92831</c:v>
                </c:pt>
                <c:pt idx="1">
                  <c:v>91280</c:v>
                </c:pt>
                <c:pt idx="2">
                  <c:v>91429</c:v>
                </c:pt>
                <c:pt idx="3">
                  <c:v>98974</c:v>
                </c:pt>
                <c:pt idx="4">
                  <c:v>100856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465-97B8-72044D36BC0F}"/>
            </c:ext>
          </c:extLst>
        </c:ser>
        <c:ser>
          <c:idx val="1"/>
          <c:order val="1"/>
          <c:tx>
            <c:strRef>
              <c:f>'Table 8.43'!$S$7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8.43'!$V$7:$Z$7</c:f>
              <c:numCache>
                <c:formatCode>#,##0</c:formatCode>
                <c:ptCount val="5"/>
                <c:pt idx="0">
                  <c:v>66270</c:v>
                </c:pt>
                <c:pt idx="1">
                  <c:v>66601</c:v>
                </c:pt>
                <c:pt idx="2">
                  <c:v>66146</c:v>
                </c:pt>
                <c:pt idx="3">
                  <c:v>67470</c:v>
                </c:pt>
                <c:pt idx="4">
                  <c:v>68693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465-97B8-72044D36BC0F}"/>
            </c:ext>
          </c:extLst>
        </c:ser>
        <c:ser>
          <c:idx val="2"/>
          <c:order val="2"/>
          <c:tx>
            <c:strRef>
              <c:f>'Table 8.43'!$S$11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8.43'!$V$11:$Z$11</c:f>
              <c:numCache>
                <c:formatCode>#,##0</c:formatCode>
                <c:ptCount val="5"/>
                <c:pt idx="0">
                  <c:v>84557</c:v>
                </c:pt>
                <c:pt idx="1">
                  <c:v>82867</c:v>
                </c:pt>
                <c:pt idx="2">
                  <c:v>82828</c:v>
                </c:pt>
                <c:pt idx="3">
                  <c:v>90281</c:v>
                </c:pt>
                <c:pt idx="4">
                  <c:v>91963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D0-4465-97B8-72044D36BC0F}"/>
            </c:ext>
          </c:extLst>
        </c:ser>
        <c:ser>
          <c:idx val="3"/>
          <c:order val="3"/>
          <c:tx>
            <c:strRef>
              <c:f>'Table 8.43'!$S$12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8.43'!$V$12:$Z$12</c:f>
              <c:numCache>
                <c:formatCode>#,##0</c:formatCode>
                <c:ptCount val="5"/>
                <c:pt idx="0">
                  <c:v>8273</c:v>
                </c:pt>
                <c:pt idx="1">
                  <c:v>8419</c:v>
                </c:pt>
                <c:pt idx="2">
                  <c:v>8601</c:v>
                </c:pt>
                <c:pt idx="3">
                  <c:v>8692</c:v>
                </c:pt>
                <c:pt idx="4">
                  <c:v>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D0-4465-97B8-72044D36B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8.43'!$AB$15:$AB$33</c:f>
              <c:numCache>
                <c:formatCode>0.0%</c:formatCode>
                <c:ptCount val="19"/>
                <c:pt idx="0">
                  <c:v>4.0255014525516324E-3</c:v>
                </c:pt>
                <c:pt idx="1">
                  <c:v>1.0014178490337805E-3</c:v>
                </c:pt>
                <c:pt idx="2">
                  <c:v>6.2415102570966816E-2</c:v>
                </c:pt>
                <c:pt idx="3">
                  <c:v>6.771964266238337E-3</c:v>
                </c:pt>
                <c:pt idx="4">
                  <c:v>7.8943454594128326E-2</c:v>
                </c:pt>
                <c:pt idx="5">
                  <c:v>4.4359836203734002E-2</c:v>
                </c:pt>
                <c:pt idx="6">
                  <c:v>9.9120536997927763E-2</c:v>
                </c:pt>
                <c:pt idx="7">
                  <c:v>6.5002924933321438E-2</c:v>
                </c:pt>
                <c:pt idx="8">
                  <c:v>2.650287040066629E-2</c:v>
                </c:pt>
                <c:pt idx="9">
                  <c:v>2.034563788333978E-2</c:v>
                </c:pt>
                <c:pt idx="10">
                  <c:v>4.5638874842598924E-2</c:v>
                </c:pt>
                <c:pt idx="11">
                  <c:v>1.6280476317955126E-2</c:v>
                </c:pt>
                <c:pt idx="12">
                  <c:v>9.0524207541370458E-2</c:v>
                </c:pt>
                <c:pt idx="13">
                  <c:v>7.3995855518208947E-2</c:v>
                </c:pt>
                <c:pt idx="14">
                  <c:v>5.0864094708349447E-2</c:v>
                </c:pt>
                <c:pt idx="15">
                  <c:v>9.4916565037627534E-2</c:v>
                </c:pt>
                <c:pt idx="16">
                  <c:v>0.14194354382938221</c:v>
                </c:pt>
                <c:pt idx="17">
                  <c:v>2.2576519230197208E-2</c:v>
                </c:pt>
                <c:pt idx="18">
                  <c:v>3.8906570689193613E-2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0-47EF-ABDA-5FD4A59A8D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0-47EF-ABDA-5FD4A59A8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8.43'!$Z$44:$Z$60</c:f>
              <c:numCache>
                <c:formatCode>#,##0</c:formatCode>
                <c:ptCount val="17"/>
                <c:pt idx="0">
                  <c:v>13</c:v>
                </c:pt>
                <c:pt idx="1">
                  <c:v>1276</c:v>
                </c:pt>
                <c:pt idx="2">
                  <c:v>2881</c:v>
                </c:pt>
                <c:pt idx="3">
                  <c:v>4323</c:v>
                </c:pt>
                <c:pt idx="4">
                  <c:v>5395</c:v>
                </c:pt>
                <c:pt idx="5">
                  <c:v>5617</c:v>
                </c:pt>
                <c:pt idx="6">
                  <c:v>5691</c:v>
                </c:pt>
                <c:pt idx="7">
                  <c:v>5243</c:v>
                </c:pt>
                <c:pt idx="8">
                  <c:v>4410</c:v>
                </c:pt>
                <c:pt idx="9">
                  <c:v>4345</c:v>
                </c:pt>
                <c:pt idx="10">
                  <c:v>3715</c:v>
                </c:pt>
                <c:pt idx="11">
                  <c:v>2957</c:v>
                </c:pt>
                <c:pt idx="12">
                  <c:v>1731</c:v>
                </c:pt>
                <c:pt idx="13">
                  <c:v>653</c:v>
                </c:pt>
                <c:pt idx="14">
                  <c:v>309</c:v>
                </c:pt>
                <c:pt idx="15">
                  <c:v>103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3-4EB8-A5C5-46F613410108}"/>
            </c:ext>
          </c:extLst>
        </c:ser>
        <c:ser>
          <c:idx val="1"/>
          <c:order val="1"/>
          <c:tx>
            <c:strRef>
              <c:f>'Table 8.43'!$S$62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8.43'!$Z$63:$Z$79</c:f>
              <c:numCache>
                <c:formatCode>#,##0</c:formatCode>
                <c:ptCount val="17"/>
                <c:pt idx="0">
                  <c:v>19</c:v>
                </c:pt>
                <c:pt idx="1">
                  <c:v>1509</c:v>
                </c:pt>
                <c:pt idx="2">
                  <c:v>3049</c:v>
                </c:pt>
                <c:pt idx="3">
                  <c:v>4639</c:v>
                </c:pt>
                <c:pt idx="4">
                  <c:v>5659</c:v>
                </c:pt>
                <c:pt idx="5">
                  <c:v>5948</c:v>
                </c:pt>
                <c:pt idx="6">
                  <c:v>6092</c:v>
                </c:pt>
                <c:pt idx="7">
                  <c:v>5566</c:v>
                </c:pt>
                <c:pt idx="8">
                  <c:v>4924</c:v>
                </c:pt>
                <c:pt idx="9">
                  <c:v>5155</c:v>
                </c:pt>
                <c:pt idx="10">
                  <c:v>3969</c:v>
                </c:pt>
                <c:pt idx="11">
                  <c:v>2966</c:v>
                </c:pt>
                <c:pt idx="12">
                  <c:v>1524</c:v>
                </c:pt>
                <c:pt idx="13">
                  <c:v>594</c:v>
                </c:pt>
                <c:pt idx="14">
                  <c:v>239</c:v>
                </c:pt>
                <c:pt idx="15">
                  <c:v>115</c:v>
                </c:pt>
                <c:pt idx="16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3-4EB8-A5C5-46F61341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8.43'!$Z$83:$Z$90</c:f>
              <c:numCache>
                <c:formatCode>#,##0</c:formatCode>
                <c:ptCount val="8"/>
                <c:pt idx="0">
                  <c:v>4831</c:v>
                </c:pt>
                <c:pt idx="1">
                  <c:v>7051</c:v>
                </c:pt>
                <c:pt idx="2">
                  <c:v>6087</c:v>
                </c:pt>
                <c:pt idx="3">
                  <c:v>1947</c:v>
                </c:pt>
                <c:pt idx="4">
                  <c:v>2084</c:v>
                </c:pt>
                <c:pt idx="5">
                  <c:v>2084</c:v>
                </c:pt>
                <c:pt idx="6">
                  <c:v>1691</c:v>
                </c:pt>
                <c:pt idx="7">
                  <c:v>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B-4103-AD5E-14FB6C1BA006}"/>
            </c:ext>
          </c:extLst>
        </c:ser>
        <c:ser>
          <c:idx val="1"/>
          <c:order val="1"/>
          <c:tx>
            <c:strRef>
              <c:f>'Table 8.43'!$S$92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8.43'!$Z$93:$Z$100</c:f>
              <c:numCache>
                <c:formatCode>#,##0</c:formatCode>
                <c:ptCount val="8"/>
                <c:pt idx="0">
                  <c:v>3306</c:v>
                </c:pt>
                <c:pt idx="1">
                  <c:v>9235</c:v>
                </c:pt>
                <c:pt idx="2">
                  <c:v>1187</c:v>
                </c:pt>
                <c:pt idx="3">
                  <c:v>4758</c:v>
                </c:pt>
                <c:pt idx="4">
                  <c:v>6272</c:v>
                </c:pt>
                <c:pt idx="5">
                  <c:v>3161</c:v>
                </c:pt>
                <c:pt idx="6">
                  <c:v>303</c:v>
                </c:pt>
                <c:pt idx="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B-4103-AD5E-14FB6C1BA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8.5'!$Y$44:$Y$60</c:f>
              <c:numCache>
                <c:formatCode>#,##0</c:formatCode>
                <c:ptCount val="17"/>
                <c:pt idx="0">
                  <c:v>9</c:v>
                </c:pt>
                <c:pt idx="1">
                  <c:v>420</c:v>
                </c:pt>
                <c:pt idx="2">
                  <c:v>811</c:v>
                </c:pt>
                <c:pt idx="3">
                  <c:v>1108</c:v>
                </c:pt>
                <c:pt idx="4">
                  <c:v>1389</c:v>
                </c:pt>
                <c:pt idx="5">
                  <c:v>1330</c:v>
                </c:pt>
                <c:pt idx="6">
                  <c:v>1379</c:v>
                </c:pt>
                <c:pt idx="7">
                  <c:v>1204</c:v>
                </c:pt>
                <c:pt idx="8">
                  <c:v>1227</c:v>
                </c:pt>
                <c:pt idx="9">
                  <c:v>1303</c:v>
                </c:pt>
                <c:pt idx="10">
                  <c:v>1299</c:v>
                </c:pt>
                <c:pt idx="11">
                  <c:v>1398</c:v>
                </c:pt>
                <c:pt idx="12">
                  <c:v>861</c:v>
                </c:pt>
                <c:pt idx="13">
                  <c:v>375</c:v>
                </c:pt>
                <c:pt idx="14">
                  <c:v>140</c:v>
                </c:pt>
                <c:pt idx="15">
                  <c:v>64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1-4DB2-8907-52EFFA91805E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8.5'!$Y$63:$Y$79</c:f>
              <c:numCache>
                <c:formatCode>#,##0</c:formatCode>
                <c:ptCount val="17"/>
                <c:pt idx="0">
                  <c:v>13</c:v>
                </c:pt>
                <c:pt idx="1">
                  <c:v>568</c:v>
                </c:pt>
                <c:pt idx="2">
                  <c:v>984</c:v>
                </c:pt>
                <c:pt idx="3">
                  <c:v>1236</c:v>
                </c:pt>
                <c:pt idx="4">
                  <c:v>1475</c:v>
                </c:pt>
                <c:pt idx="5">
                  <c:v>1463</c:v>
                </c:pt>
                <c:pt idx="6">
                  <c:v>1482</c:v>
                </c:pt>
                <c:pt idx="7">
                  <c:v>1392</c:v>
                </c:pt>
                <c:pt idx="8">
                  <c:v>1523</c:v>
                </c:pt>
                <c:pt idx="9">
                  <c:v>1574</c:v>
                </c:pt>
                <c:pt idx="10">
                  <c:v>1602</c:v>
                </c:pt>
                <c:pt idx="11">
                  <c:v>1496</c:v>
                </c:pt>
                <c:pt idx="12">
                  <c:v>777</c:v>
                </c:pt>
                <c:pt idx="13">
                  <c:v>272</c:v>
                </c:pt>
                <c:pt idx="14">
                  <c:v>93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1-4DB2-8907-52EFFA91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8.43'!$S$1</c:f>
              <c:strCache>
                <c:ptCount val="1"/>
                <c:pt idx="0">
                  <c:v>Maroondah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8.43'!$V$8:$Z$8</c:f>
              <c:numCache>
                <c:formatCode>#,##0</c:formatCode>
                <c:ptCount val="5"/>
                <c:pt idx="0">
                  <c:v>47026</c:v>
                </c:pt>
                <c:pt idx="1">
                  <c:v>48121.16</c:v>
                </c:pt>
                <c:pt idx="2">
                  <c:v>50686.79</c:v>
                </c:pt>
                <c:pt idx="3">
                  <c:v>51022.58</c:v>
                </c:pt>
                <c:pt idx="4">
                  <c:v>54641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A-4D97-AD32-88EBB4971C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A-4D97-AD32-88EBB4971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8.44'!$U$4:$Y$4</c:f>
              <c:numCache>
                <c:formatCode>#,##0</c:formatCode>
                <c:ptCount val="5"/>
                <c:pt idx="1">
                  <c:v>164968</c:v>
                </c:pt>
                <c:pt idx="2">
                  <c:v>164187</c:v>
                </c:pt>
                <c:pt idx="3">
                  <c:v>156288</c:v>
                </c:pt>
                <c:pt idx="4">
                  <c:v>192686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0-4C6B-B6C3-2262F7A0217A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8.44'!$U$7:$Y$7</c:f>
              <c:numCache>
                <c:formatCode>#,##0</c:formatCode>
                <c:ptCount val="5"/>
                <c:pt idx="1">
                  <c:v>108062</c:v>
                </c:pt>
                <c:pt idx="2">
                  <c:v>110041</c:v>
                </c:pt>
                <c:pt idx="3">
                  <c:v>99671</c:v>
                </c:pt>
                <c:pt idx="4">
                  <c:v>112615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A0-4C6B-B6C3-2262F7A0217A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8.44'!$U$11:$Y$11</c:f>
              <c:numCache>
                <c:formatCode>#,##0</c:formatCode>
                <c:ptCount val="5"/>
                <c:pt idx="1">
                  <c:v>152812</c:v>
                </c:pt>
                <c:pt idx="2">
                  <c:v>151134</c:v>
                </c:pt>
                <c:pt idx="3">
                  <c:v>141625</c:v>
                </c:pt>
                <c:pt idx="4">
                  <c:v>177861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0-4C6B-B6C3-2262F7A0217A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8.44'!$U$12:$Y$12</c:f>
              <c:numCache>
                <c:formatCode>#,##0</c:formatCode>
                <c:ptCount val="5"/>
                <c:pt idx="1">
                  <c:v>12152</c:v>
                </c:pt>
                <c:pt idx="2">
                  <c:v>13054</c:v>
                </c:pt>
                <c:pt idx="3">
                  <c:v>14663</c:v>
                </c:pt>
                <c:pt idx="4">
                  <c:v>14826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A0-4C6B-B6C3-2262F7A0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8.5850598114345124E-3</c:v>
                </c:pt>
                <c:pt idx="1">
                  <c:v>1.2364233723338256E-3</c:v>
                </c:pt>
                <c:pt idx="2">
                  <c:v>2.3968263677114372E-2</c:v>
                </c:pt>
                <c:pt idx="3">
                  <c:v>4.5175327455589248E-3</c:v>
                </c:pt>
                <c:pt idx="4">
                  <c:v>2.3601268753877476E-2</c:v>
                </c:pt>
                <c:pt idx="5">
                  <c:v>2.2102706150660154E-2</c:v>
                </c:pt>
                <c:pt idx="6">
                  <c:v>7.6588345289794926E-2</c:v>
                </c:pt>
                <c:pt idx="7">
                  <c:v>0.22820530744562795</c:v>
                </c:pt>
                <c:pt idx="8">
                  <c:v>2.6379944601242541E-2</c:v>
                </c:pt>
                <c:pt idx="9">
                  <c:v>2.2967765612575693E-2</c:v>
                </c:pt>
                <c:pt idx="10">
                  <c:v>4.2352961736410268E-2</c:v>
                </c:pt>
                <c:pt idx="11">
                  <c:v>1.7672553148729061E-2</c:v>
                </c:pt>
                <c:pt idx="12">
                  <c:v>0.1264778099141057</c:v>
                </c:pt>
                <c:pt idx="13">
                  <c:v>0.13196088882675219</c:v>
                </c:pt>
                <c:pt idx="14">
                  <c:v>2.8179967319975883E-2</c:v>
                </c:pt>
                <c:pt idx="15">
                  <c:v>6.7972702568090668E-2</c:v>
                </c:pt>
                <c:pt idx="16">
                  <c:v>8.2726772279650126E-2</c:v>
                </c:pt>
                <c:pt idx="17">
                  <c:v>2.9062502730616988E-2</c:v>
                </c:pt>
                <c:pt idx="18">
                  <c:v>2.3566316856426343E-2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E9F-8F50-B06A0C89BD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0-4E9F-8F50-B06A0C89B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8.44'!$Y$44:$Y$60</c:f>
              <c:numCache>
                <c:formatCode>#,##0</c:formatCode>
                <c:ptCount val="17"/>
                <c:pt idx="0">
                  <c:v>11</c:v>
                </c:pt>
                <c:pt idx="1">
                  <c:v>485</c:v>
                </c:pt>
                <c:pt idx="2">
                  <c:v>3745</c:v>
                </c:pt>
                <c:pt idx="3">
                  <c:v>13455</c:v>
                </c:pt>
                <c:pt idx="4">
                  <c:v>24219</c:v>
                </c:pt>
                <c:pt idx="5">
                  <c:v>19242</c:v>
                </c:pt>
                <c:pt idx="6">
                  <c:v>11828</c:v>
                </c:pt>
                <c:pt idx="7">
                  <c:v>6700</c:v>
                </c:pt>
                <c:pt idx="8">
                  <c:v>4145</c:v>
                </c:pt>
                <c:pt idx="9">
                  <c:v>3400</c:v>
                </c:pt>
                <c:pt idx="10">
                  <c:v>2655</c:v>
                </c:pt>
                <c:pt idx="11">
                  <c:v>2029</c:v>
                </c:pt>
                <c:pt idx="12">
                  <c:v>1211</c:v>
                </c:pt>
                <c:pt idx="13">
                  <c:v>703</c:v>
                </c:pt>
                <c:pt idx="14">
                  <c:v>350</c:v>
                </c:pt>
                <c:pt idx="15">
                  <c:v>108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B-4A77-AC68-A7D8B8DE90A9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8.44'!$Y$63:$Y$79</c:f>
              <c:numCache>
                <c:formatCode>#,##0</c:formatCode>
                <c:ptCount val="17"/>
                <c:pt idx="0">
                  <c:v>21</c:v>
                </c:pt>
                <c:pt idx="1">
                  <c:v>531</c:v>
                </c:pt>
                <c:pt idx="2">
                  <c:v>5195</c:v>
                </c:pt>
                <c:pt idx="3">
                  <c:v>17358</c:v>
                </c:pt>
                <c:pt idx="4">
                  <c:v>27160</c:v>
                </c:pt>
                <c:pt idx="5">
                  <c:v>18809</c:v>
                </c:pt>
                <c:pt idx="6">
                  <c:v>10259</c:v>
                </c:pt>
                <c:pt idx="7">
                  <c:v>5826</c:v>
                </c:pt>
                <c:pt idx="8">
                  <c:v>3833</c:v>
                </c:pt>
                <c:pt idx="9">
                  <c:v>3084</c:v>
                </c:pt>
                <c:pt idx="10">
                  <c:v>2485</c:v>
                </c:pt>
                <c:pt idx="11">
                  <c:v>1847</c:v>
                </c:pt>
                <c:pt idx="12">
                  <c:v>1053</c:v>
                </c:pt>
                <c:pt idx="13">
                  <c:v>476</c:v>
                </c:pt>
                <c:pt idx="14">
                  <c:v>207</c:v>
                </c:pt>
                <c:pt idx="15">
                  <c:v>62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B-4A77-AC68-A7D8B8DE9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8.44'!$Y$83:$Y$90</c:f>
              <c:numCache>
                <c:formatCode>#,##0</c:formatCode>
                <c:ptCount val="8"/>
                <c:pt idx="0">
                  <c:v>6374</c:v>
                </c:pt>
                <c:pt idx="1">
                  <c:v>18120</c:v>
                </c:pt>
                <c:pt idx="2">
                  <c:v>4907</c:v>
                </c:pt>
                <c:pt idx="3">
                  <c:v>4718</c:v>
                </c:pt>
                <c:pt idx="4">
                  <c:v>4006</c:v>
                </c:pt>
                <c:pt idx="5">
                  <c:v>3124</c:v>
                </c:pt>
                <c:pt idx="6">
                  <c:v>1292</c:v>
                </c:pt>
                <c:pt idx="7">
                  <c:v>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C-4A97-AD3D-CFFDBA58F149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8.44'!$Y$93:$Y$100</c:f>
              <c:numCache>
                <c:formatCode>#,##0</c:formatCode>
                <c:ptCount val="8"/>
                <c:pt idx="0">
                  <c:v>5075</c:v>
                </c:pt>
                <c:pt idx="1">
                  <c:v>16838</c:v>
                </c:pt>
                <c:pt idx="2">
                  <c:v>2571</c:v>
                </c:pt>
                <c:pt idx="3">
                  <c:v>8063</c:v>
                </c:pt>
                <c:pt idx="4">
                  <c:v>6834</c:v>
                </c:pt>
                <c:pt idx="5">
                  <c:v>4213</c:v>
                </c:pt>
                <c:pt idx="6">
                  <c:v>333</c:v>
                </c:pt>
                <c:pt idx="7">
                  <c:v>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C-4A97-AD3D-CFFDBA58F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8.44'!$U$8:$Y$8</c:f>
              <c:numCache>
                <c:formatCode>#,##0</c:formatCode>
                <c:ptCount val="5"/>
                <c:pt idx="1">
                  <c:v>35598.019999999997</c:v>
                </c:pt>
                <c:pt idx="2">
                  <c:v>33756.54</c:v>
                </c:pt>
                <c:pt idx="3">
                  <c:v>40461.89</c:v>
                </c:pt>
                <c:pt idx="4">
                  <c:v>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5-442E-9D37-45E3D53C4B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5-442E-9D37-45E3D53C4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8.44'!$V$4:$Z$4</c:f>
              <c:numCache>
                <c:formatCode>#,##0</c:formatCode>
                <c:ptCount val="5"/>
                <c:pt idx="0">
                  <c:v>164968</c:v>
                </c:pt>
                <c:pt idx="1">
                  <c:v>164187</c:v>
                </c:pt>
                <c:pt idx="2">
                  <c:v>156288</c:v>
                </c:pt>
                <c:pt idx="3">
                  <c:v>192686</c:v>
                </c:pt>
                <c:pt idx="4">
                  <c:v>228887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CA4-8720-12218AEF3575}"/>
            </c:ext>
          </c:extLst>
        </c:ser>
        <c:ser>
          <c:idx val="1"/>
          <c:order val="1"/>
          <c:tx>
            <c:strRef>
              <c:f>'Table 8.44'!$S$7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8.44'!$V$7:$Z$7</c:f>
              <c:numCache>
                <c:formatCode>#,##0</c:formatCode>
                <c:ptCount val="5"/>
                <c:pt idx="0">
                  <c:v>108062</c:v>
                </c:pt>
                <c:pt idx="1">
                  <c:v>110041</c:v>
                </c:pt>
                <c:pt idx="2">
                  <c:v>99671</c:v>
                </c:pt>
                <c:pt idx="3">
                  <c:v>112615</c:v>
                </c:pt>
                <c:pt idx="4">
                  <c:v>132382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F-4CA4-8720-12218AEF3575}"/>
            </c:ext>
          </c:extLst>
        </c:ser>
        <c:ser>
          <c:idx val="2"/>
          <c:order val="2"/>
          <c:tx>
            <c:strRef>
              <c:f>'Table 8.44'!$S$11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8.44'!$V$11:$Z$11</c:f>
              <c:numCache>
                <c:formatCode>#,##0</c:formatCode>
                <c:ptCount val="5"/>
                <c:pt idx="0">
                  <c:v>152812</c:v>
                </c:pt>
                <c:pt idx="1">
                  <c:v>151134</c:v>
                </c:pt>
                <c:pt idx="2">
                  <c:v>141625</c:v>
                </c:pt>
                <c:pt idx="3">
                  <c:v>177861</c:v>
                </c:pt>
                <c:pt idx="4">
                  <c:v>212224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F-4CA4-8720-12218AEF3575}"/>
            </c:ext>
          </c:extLst>
        </c:ser>
        <c:ser>
          <c:idx val="3"/>
          <c:order val="3"/>
          <c:tx>
            <c:strRef>
              <c:f>'Table 8.44'!$S$12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8.44'!$V$12:$Z$12</c:f>
              <c:numCache>
                <c:formatCode>#,##0</c:formatCode>
                <c:ptCount val="5"/>
                <c:pt idx="0">
                  <c:v>12152</c:v>
                </c:pt>
                <c:pt idx="1">
                  <c:v>13054</c:v>
                </c:pt>
                <c:pt idx="2">
                  <c:v>14663</c:v>
                </c:pt>
                <c:pt idx="3">
                  <c:v>14826</c:v>
                </c:pt>
                <c:pt idx="4">
                  <c:v>16660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F-4CA4-8720-12218AEF3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8.44'!$AB$15:$AB$33</c:f>
              <c:numCache>
                <c:formatCode>0.0%</c:formatCode>
                <c:ptCount val="19"/>
                <c:pt idx="0">
                  <c:v>8.5850598114345124E-3</c:v>
                </c:pt>
                <c:pt idx="1">
                  <c:v>1.2364233723338256E-3</c:v>
                </c:pt>
                <c:pt idx="2">
                  <c:v>2.3968263677114372E-2</c:v>
                </c:pt>
                <c:pt idx="3">
                  <c:v>4.5175327455589248E-3</c:v>
                </c:pt>
                <c:pt idx="4">
                  <c:v>2.3601268753877476E-2</c:v>
                </c:pt>
                <c:pt idx="5">
                  <c:v>2.2102706150660154E-2</c:v>
                </c:pt>
                <c:pt idx="6">
                  <c:v>7.6588345289794926E-2</c:v>
                </c:pt>
                <c:pt idx="7">
                  <c:v>0.22820530744562795</c:v>
                </c:pt>
                <c:pt idx="8">
                  <c:v>2.6379944601242541E-2</c:v>
                </c:pt>
                <c:pt idx="9">
                  <c:v>2.2967765612575693E-2</c:v>
                </c:pt>
                <c:pt idx="10">
                  <c:v>4.2352961736410268E-2</c:v>
                </c:pt>
                <c:pt idx="11">
                  <c:v>1.7672553148729061E-2</c:v>
                </c:pt>
                <c:pt idx="12">
                  <c:v>0.1264778099141057</c:v>
                </c:pt>
                <c:pt idx="13">
                  <c:v>0.13196088882675219</c:v>
                </c:pt>
                <c:pt idx="14">
                  <c:v>2.8179967319975883E-2</c:v>
                </c:pt>
                <c:pt idx="15">
                  <c:v>6.7972702568090668E-2</c:v>
                </c:pt>
                <c:pt idx="16">
                  <c:v>8.2726772279650126E-2</c:v>
                </c:pt>
                <c:pt idx="17">
                  <c:v>2.9062502730616988E-2</c:v>
                </c:pt>
                <c:pt idx="18">
                  <c:v>2.3566316856426343E-2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F02-A4EB-FFB9699CD3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F02-A4EB-FFB9699C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8.44'!$Z$44:$Z$60</c:f>
              <c:numCache>
                <c:formatCode>#,##0</c:formatCode>
                <c:ptCount val="17"/>
                <c:pt idx="0">
                  <c:v>10</c:v>
                </c:pt>
                <c:pt idx="1">
                  <c:v>480</c:v>
                </c:pt>
                <c:pt idx="2">
                  <c:v>4881</c:v>
                </c:pt>
                <c:pt idx="3">
                  <c:v>19006</c:v>
                </c:pt>
                <c:pt idx="4">
                  <c:v>29589</c:v>
                </c:pt>
                <c:pt idx="5">
                  <c:v>21213</c:v>
                </c:pt>
                <c:pt idx="6">
                  <c:v>12096</c:v>
                </c:pt>
                <c:pt idx="7">
                  <c:v>6944</c:v>
                </c:pt>
                <c:pt idx="8">
                  <c:v>4444</c:v>
                </c:pt>
                <c:pt idx="9">
                  <c:v>3397</c:v>
                </c:pt>
                <c:pt idx="10">
                  <c:v>2625</c:v>
                </c:pt>
                <c:pt idx="11">
                  <c:v>2138</c:v>
                </c:pt>
                <c:pt idx="12">
                  <c:v>1225</c:v>
                </c:pt>
                <c:pt idx="13">
                  <c:v>724</c:v>
                </c:pt>
                <c:pt idx="14">
                  <c:v>370</c:v>
                </c:pt>
                <c:pt idx="15">
                  <c:v>115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8-4273-A31A-CDA47D683CA2}"/>
            </c:ext>
          </c:extLst>
        </c:ser>
        <c:ser>
          <c:idx val="1"/>
          <c:order val="1"/>
          <c:tx>
            <c:strRef>
              <c:f>'Table 8.44'!$S$62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8.44'!$Z$63:$Z$79</c:f>
              <c:numCache>
                <c:formatCode>#,##0</c:formatCode>
                <c:ptCount val="17"/>
                <c:pt idx="0">
                  <c:v>24</c:v>
                </c:pt>
                <c:pt idx="1">
                  <c:v>562</c:v>
                </c:pt>
                <c:pt idx="2">
                  <c:v>6644</c:v>
                </c:pt>
                <c:pt idx="3">
                  <c:v>24584</c:v>
                </c:pt>
                <c:pt idx="4">
                  <c:v>36027</c:v>
                </c:pt>
                <c:pt idx="5">
                  <c:v>21045</c:v>
                </c:pt>
                <c:pt idx="6">
                  <c:v>10619</c:v>
                </c:pt>
                <c:pt idx="7">
                  <c:v>6340</c:v>
                </c:pt>
                <c:pt idx="8">
                  <c:v>3962</c:v>
                </c:pt>
                <c:pt idx="9">
                  <c:v>3389</c:v>
                </c:pt>
                <c:pt idx="10">
                  <c:v>2494</c:v>
                </c:pt>
                <c:pt idx="11">
                  <c:v>1880</c:v>
                </c:pt>
                <c:pt idx="12">
                  <c:v>1062</c:v>
                </c:pt>
                <c:pt idx="13">
                  <c:v>525</c:v>
                </c:pt>
                <c:pt idx="14">
                  <c:v>229</c:v>
                </c:pt>
                <c:pt idx="15">
                  <c:v>70</c:v>
                </c:pt>
                <c:pt idx="16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8-4273-A31A-CDA47D683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8.44'!$Z$83:$Z$90</c:f>
              <c:numCache>
                <c:formatCode>#,##0</c:formatCode>
                <c:ptCount val="8"/>
                <c:pt idx="0">
                  <c:v>6454</c:v>
                </c:pt>
                <c:pt idx="1">
                  <c:v>18953</c:v>
                </c:pt>
                <c:pt idx="2">
                  <c:v>5711</c:v>
                </c:pt>
                <c:pt idx="3">
                  <c:v>6028</c:v>
                </c:pt>
                <c:pt idx="4">
                  <c:v>4210</c:v>
                </c:pt>
                <c:pt idx="5">
                  <c:v>3514</c:v>
                </c:pt>
                <c:pt idx="6">
                  <c:v>1544</c:v>
                </c:pt>
                <c:pt idx="7">
                  <c:v>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E-4462-98D0-8AFEA4D2E7B3}"/>
            </c:ext>
          </c:extLst>
        </c:ser>
        <c:ser>
          <c:idx val="1"/>
          <c:order val="1"/>
          <c:tx>
            <c:strRef>
              <c:f>'Table 8.44'!$S$92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8.44'!$Z$93:$Z$100</c:f>
              <c:numCache>
                <c:formatCode>#,##0</c:formatCode>
                <c:ptCount val="8"/>
                <c:pt idx="0">
                  <c:v>5406</c:v>
                </c:pt>
                <c:pt idx="1">
                  <c:v>18205</c:v>
                </c:pt>
                <c:pt idx="2">
                  <c:v>3086</c:v>
                </c:pt>
                <c:pt idx="3">
                  <c:v>10784</c:v>
                </c:pt>
                <c:pt idx="4">
                  <c:v>7224</c:v>
                </c:pt>
                <c:pt idx="5">
                  <c:v>5080</c:v>
                </c:pt>
                <c:pt idx="6">
                  <c:v>469</c:v>
                </c:pt>
                <c:pt idx="7">
                  <c:v>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E-4462-98D0-8AFEA4D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8.5'!$Y$83:$Y$90</c:f>
              <c:numCache>
                <c:formatCode>#,##0</c:formatCode>
                <c:ptCount val="8"/>
                <c:pt idx="0">
                  <c:v>1288</c:v>
                </c:pt>
                <c:pt idx="1">
                  <c:v>1103</c:v>
                </c:pt>
                <c:pt idx="2">
                  <c:v>1891</c:v>
                </c:pt>
                <c:pt idx="3">
                  <c:v>643</c:v>
                </c:pt>
                <c:pt idx="4">
                  <c:v>311</c:v>
                </c:pt>
                <c:pt idx="5">
                  <c:v>622</c:v>
                </c:pt>
                <c:pt idx="6">
                  <c:v>661</c:v>
                </c:pt>
                <c:pt idx="7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44F2-80E0-B624A907E638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8.5'!$Y$93:$Y$100</c:f>
              <c:numCache>
                <c:formatCode>#,##0</c:formatCode>
                <c:ptCount val="8"/>
                <c:pt idx="0">
                  <c:v>1028</c:v>
                </c:pt>
                <c:pt idx="1">
                  <c:v>1983</c:v>
                </c:pt>
                <c:pt idx="2">
                  <c:v>397</c:v>
                </c:pt>
                <c:pt idx="3">
                  <c:v>1655</c:v>
                </c:pt>
                <c:pt idx="4">
                  <c:v>1473</c:v>
                </c:pt>
                <c:pt idx="5">
                  <c:v>1164</c:v>
                </c:pt>
                <c:pt idx="6">
                  <c:v>64</c:v>
                </c:pt>
                <c:pt idx="7">
                  <c:v>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44F2-80E0-B624A907E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8.44'!$S$1</c:f>
              <c:strCache>
                <c:ptCount val="1"/>
                <c:pt idx="0">
                  <c:v>Melbourne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8.44'!$V$8:$Z$8</c:f>
              <c:numCache>
                <c:formatCode>#,##0</c:formatCode>
                <c:ptCount val="5"/>
                <c:pt idx="0">
                  <c:v>35598.019999999997</c:v>
                </c:pt>
                <c:pt idx="1">
                  <c:v>33756.54</c:v>
                </c:pt>
                <c:pt idx="2">
                  <c:v>40461.89</c:v>
                </c:pt>
                <c:pt idx="3">
                  <c:v>39591</c:v>
                </c:pt>
                <c:pt idx="4">
                  <c:v>36579.1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2-4EE0-ABF1-959D29F988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2-4EE0-ABF1-959D29F9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8.45'!$U$4:$Y$4</c:f>
              <c:numCache>
                <c:formatCode>#,##0</c:formatCode>
                <c:ptCount val="5"/>
                <c:pt idx="1">
                  <c:v>117892</c:v>
                </c:pt>
                <c:pt idx="2">
                  <c:v>122493</c:v>
                </c:pt>
                <c:pt idx="3">
                  <c:v>132917</c:v>
                </c:pt>
                <c:pt idx="4">
                  <c:v>162997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2-4B68-AE6A-448E52699EE3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8.45'!$U$7:$Y$7</c:f>
              <c:numCache>
                <c:formatCode>#,##0</c:formatCode>
                <c:ptCount val="5"/>
                <c:pt idx="1">
                  <c:v>83887</c:v>
                </c:pt>
                <c:pt idx="2">
                  <c:v>89023</c:v>
                </c:pt>
                <c:pt idx="3">
                  <c:v>93833</c:v>
                </c:pt>
                <c:pt idx="4">
                  <c:v>104250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2-4B68-AE6A-448E52699EE3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8.45'!$U$11:$Y$11</c:f>
              <c:numCache>
                <c:formatCode>#,##0</c:formatCode>
                <c:ptCount val="5"/>
                <c:pt idx="1">
                  <c:v>107965</c:v>
                </c:pt>
                <c:pt idx="2">
                  <c:v>111736</c:v>
                </c:pt>
                <c:pt idx="3">
                  <c:v>120911</c:v>
                </c:pt>
                <c:pt idx="4">
                  <c:v>149198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2-4B68-AE6A-448E52699EE3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8.45'!$U$12:$Y$12</c:f>
              <c:numCache>
                <c:formatCode>#,##0</c:formatCode>
                <c:ptCount val="5"/>
                <c:pt idx="1">
                  <c:v>9924</c:v>
                </c:pt>
                <c:pt idx="2">
                  <c:v>10756</c:v>
                </c:pt>
                <c:pt idx="3">
                  <c:v>12006</c:v>
                </c:pt>
                <c:pt idx="4">
                  <c:v>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02-4B68-AE6A-448E5269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3.2907919914653902E-3</c:v>
                </c:pt>
                <c:pt idx="1">
                  <c:v>8.6926580906632948E-4</c:v>
                </c:pt>
                <c:pt idx="2">
                  <c:v>5.1845496469313225E-2</c:v>
                </c:pt>
                <c:pt idx="3">
                  <c:v>7.9249947787605624E-3</c:v>
                </c:pt>
                <c:pt idx="4">
                  <c:v>7.5671282054176711E-2</c:v>
                </c:pt>
                <c:pt idx="5">
                  <c:v>3.3935234052641386E-2</c:v>
                </c:pt>
                <c:pt idx="6">
                  <c:v>0.10172667799346358</c:v>
                </c:pt>
                <c:pt idx="7">
                  <c:v>6.9021963073136863E-2</c:v>
                </c:pt>
                <c:pt idx="8">
                  <c:v>8.4527633056936904E-2</c:v>
                </c:pt>
                <c:pt idx="9">
                  <c:v>1.2581775898758757E-2</c:v>
                </c:pt>
                <c:pt idx="10">
                  <c:v>4.4501893757655467E-2</c:v>
                </c:pt>
                <c:pt idx="11">
                  <c:v>1.6448315374151194E-2</c:v>
                </c:pt>
                <c:pt idx="12">
                  <c:v>5.8466592534474289E-2</c:v>
                </c:pt>
                <c:pt idx="13">
                  <c:v>0.13916155361507329</c:v>
                </c:pt>
                <c:pt idx="14">
                  <c:v>4.7036311603569636E-2</c:v>
                </c:pt>
                <c:pt idx="15">
                  <c:v>5.2195460626210055E-2</c:v>
                </c:pt>
                <c:pt idx="16">
                  <c:v>0.135707068711511</c:v>
                </c:pt>
                <c:pt idx="17">
                  <c:v>1.7272424517811483E-2</c:v>
                </c:pt>
                <c:pt idx="18">
                  <c:v>3.2608757006338869E-2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7-4FD5-82FA-B06916FADD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7-4FD5-82FA-B06916FAD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8.45'!$Y$44:$Y$60</c:f>
              <c:numCache>
                <c:formatCode>#,##0</c:formatCode>
                <c:ptCount val="17"/>
                <c:pt idx="0">
                  <c:v>18</c:v>
                </c:pt>
                <c:pt idx="1">
                  <c:v>2048</c:v>
                </c:pt>
                <c:pt idx="2">
                  <c:v>5459</c:v>
                </c:pt>
                <c:pt idx="3">
                  <c:v>8198</c:v>
                </c:pt>
                <c:pt idx="4">
                  <c:v>10303</c:v>
                </c:pt>
                <c:pt idx="5">
                  <c:v>11401</c:v>
                </c:pt>
                <c:pt idx="6">
                  <c:v>12558</c:v>
                </c:pt>
                <c:pt idx="7">
                  <c:v>9966</c:v>
                </c:pt>
                <c:pt idx="8">
                  <c:v>8099</c:v>
                </c:pt>
                <c:pt idx="9">
                  <c:v>6241</c:v>
                </c:pt>
                <c:pt idx="10">
                  <c:v>4431</c:v>
                </c:pt>
                <c:pt idx="11">
                  <c:v>3111</c:v>
                </c:pt>
                <c:pt idx="12">
                  <c:v>1543</c:v>
                </c:pt>
                <c:pt idx="13">
                  <c:v>463</c:v>
                </c:pt>
                <c:pt idx="14">
                  <c:v>147</c:v>
                </c:pt>
                <c:pt idx="15">
                  <c:v>28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2-44CF-A878-26804E10982E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8.45'!$Y$63:$Y$79</c:f>
              <c:numCache>
                <c:formatCode>#,##0</c:formatCode>
                <c:ptCount val="17"/>
                <c:pt idx="0">
                  <c:v>26</c:v>
                </c:pt>
                <c:pt idx="1">
                  <c:v>2519</c:v>
                </c:pt>
                <c:pt idx="2">
                  <c:v>5807</c:v>
                </c:pt>
                <c:pt idx="3">
                  <c:v>8310</c:v>
                </c:pt>
                <c:pt idx="4">
                  <c:v>10157</c:v>
                </c:pt>
                <c:pt idx="5">
                  <c:v>11197</c:v>
                </c:pt>
                <c:pt idx="6">
                  <c:v>11049</c:v>
                </c:pt>
                <c:pt idx="7">
                  <c:v>8918</c:v>
                </c:pt>
                <c:pt idx="8">
                  <c:v>7107</c:v>
                </c:pt>
                <c:pt idx="9">
                  <c:v>5963</c:v>
                </c:pt>
                <c:pt idx="10">
                  <c:v>4007</c:v>
                </c:pt>
                <c:pt idx="11">
                  <c:v>2415</c:v>
                </c:pt>
                <c:pt idx="12">
                  <c:v>1030</c:v>
                </c:pt>
                <c:pt idx="13">
                  <c:v>244</c:v>
                </c:pt>
                <c:pt idx="14">
                  <c:v>93</c:v>
                </c:pt>
                <c:pt idx="15">
                  <c:v>21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2-44CF-A878-26804E109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8.45'!$Y$83:$Y$90</c:f>
              <c:numCache>
                <c:formatCode>#,##0</c:formatCode>
                <c:ptCount val="8"/>
                <c:pt idx="0">
                  <c:v>6291</c:v>
                </c:pt>
                <c:pt idx="1">
                  <c:v>6802</c:v>
                </c:pt>
                <c:pt idx="2">
                  <c:v>9493</c:v>
                </c:pt>
                <c:pt idx="3">
                  <c:v>3177</c:v>
                </c:pt>
                <c:pt idx="4">
                  <c:v>3409</c:v>
                </c:pt>
                <c:pt idx="5">
                  <c:v>2928</c:v>
                </c:pt>
                <c:pt idx="6">
                  <c:v>7514</c:v>
                </c:pt>
                <c:pt idx="7">
                  <c:v>6740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A-43F7-9E7F-422436AA5A99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8.45'!$Y$93:$Y$100</c:f>
              <c:numCache>
                <c:formatCode>#,##0</c:formatCode>
                <c:ptCount val="8"/>
                <c:pt idx="0">
                  <c:v>4888</c:v>
                </c:pt>
                <c:pt idx="1">
                  <c:v>9413</c:v>
                </c:pt>
                <c:pt idx="2">
                  <c:v>1724</c:v>
                </c:pt>
                <c:pt idx="3">
                  <c:v>8449</c:v>
                </c:pt>
                <c:pt idx="4">
                  <c:v>8574</c:v>
                </c:pt>
                <c:pt idx="5">
                  <c:v>5387</c:v>
                </c:pt>
                <c:pt idx="6">
                  <c:v>1438</c:v>
                </c:pt>
                <c:pt idx="7">
                  <c:v>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A-43F7-9E7F-422436AA5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8.45'!$U$8:$Y$8</c:f>
              <c:numCache>
                <c:formatCode>#,##0</c:formatCode>
                <c:ptCount val="5"/>
                <c:pt idx="1">
                  <c:v>47792</c:v>
                </c:pt>
                <c:pt idx="2">
                  <c:v>47826.28</c:v>
                </c:pt>
                <c:pt idx="3">
                  <c:v>48848.45</c:v>
                </c:pt>
                <c:pt idx="4">
                  <c:v>47341.97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9-48E1-B762-7ED9E42E15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9-48E1-B762-7ED9E42E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8.45'!$V$4:$Z$4</c:f>
              <c:numCache>
                <c:formatCode>#,##0</c:formatCode>
                <c:ptCount val="5"/>
                <c:pt idx="0">
                  <c:v>117892</c:v>
                </c:pt>
                <c:pt idx="1">
                  <c:v>122493</c:v>
                </c:pt>
                <c:pt idx="2">
                  <c:v>132917</c:v>
                </c:pt>
                <c:pt idx="3">
                  <c:v>162997</c:v>
                </c:pt>
                <c:pt idx="4">
                  <c:v>177159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B-420D-BFF3-0A1C4FA3FAC7}"/>
            </c:ext>
          </c:extLst>
        </c:ser>
        <c:ser>
          <c:idx val="1"/>
          <c:order val="1"/>
          <c:tx>
            <c:strRef>
              <c:f>'Table 8.45'!$S$7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8.45'!$V$7:$Z$7</c:f>
              <c:numCache>
                <c:formatCode>#,##0</c:formatCode>
                <c:ptCount val="5"/>
                <c:pt idx="0">
                  <c:v>83887</c:v>
                </c:pt>
                <c:pt idx="1">
                  <c:v>89023</c:v>
                </c:pt>
                <c:pt idx="2">
                  <c:v>93833</c:v>
                </c:pt>
                <c:pt idx="3">
                  <c:v>104250</c:v>
                </c:pt>
                <c:pt idx="4">
                  <c:v>114039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B-420D-BFF3-0A1C4FA3FAC7}"/>
            </c:ext>
          </c:extLst>
        </c:ser>
        <c:ser>
          <c:idx val="2"/>
          <c:order val="2"/>
          <c:tx>
            <c:strRef>
              <c:f>'Table 8.45'!$S$11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8.45'!$V$11:$Z$11</c:f>
              <c:numCache>
                <c:formatCode>#,##0</c:formatCode>
                <c:ptCount val="5"/>
                <c:pt idx="0">
                  <c:v>107965</c:v>
                </c:pt>
                <c:pt idx="1">
                  <c:v>111736</c:v>
                </c:pt>
                <c:pt idx="2">
                  <c:v>120911</c:v>
                </c:pt>
                <c:pt idx="3">
                  <c:v>149198</c:v>
                </c:pt>
                <c:pt idx="4">
                  <c:v>161341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1B-420D-BFF3-0A1C4FA3FAC7}"/>
            </c:ext>
          </c:extLst>
        </c:ser>
        <c:ser>
          <c:idx val="3"/>
          <c:order val="3"/>
          <c:tx>
            <c:strRef>
              <c:f>'Table 8.45'!$S$12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8.45'!$V$12:$Z$12</c:f>
              <c:numCache>
                <c:formatCode>#,##0</c:formatCode>
                <c:ptCount val="5"/>
                <c:pt idx="0">
                  <c:v>9924</c:v>
                </c:pt>
                <c:pt idx="1">
                  <c:v>10756</c:v>
                </c:pt>
                <c:pt idx="2">
                  <c:v>12006</c:v>
                </c:pt>
                <c:pt idx="3">
                  <c:v>13799</c:v>
                </c:pt>
                <c:pt idx="4">
                  <c:v>15814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B-420D-BFF3-0A1C4FA3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8.45'!$AB$15:$AB$33</c:f>
              <c:numCache>
                <c:formatCode>0.0%</c:formatCode>
                <c:ptCount val="19"/>
                <c:pt idx="0">
                  <c:v>3.2907919914653902E-3</c:v>
                </c:pt>
                <c:pt idx="1">
                  <c:v>8.6926580906632948E-4</c:v>
                </c:pt>
                <c:pt idx="2">
                  <c:v>5.1845496469313225E-2</c:v>
                </c:pt>
                <c:pt idx="3">
                  <c:v>7.9249947787605624E-3</c:v>
                </c:pt>
                <c:pt idx="4">
                  <c:v>7.5671282054176711E-2</c:v>
                </c:pt>
                <c:pt idx="5">
                  <c:v>3.3935234052641386E-2</c:v>
                </c:pt>
                <c:pt idx="6">
                  <c:v>0.10172667799346358</c:v>
                </c:pt>
                <c:pt idx="7">
                  <c:v>6.9021963073136863E-2</c:v>
                </c:pt>
                <c:pt idx="8">
                  <c:v>8.4527633056936904E-2</c:v>
                </c:pt>
                <c:pt idx="9">
                  <c:v>1.2581775898758757E-2</c:v>
                </c:pt>
                <c:pt idx="10">
                  <c:v>4.4501893757655467E-2</c:v>
                </c:pt>
                <c:pt idx="11">
                  <c:v>1.6448315374151194E-2</c:v>
                </c:pt>
                <c:pt idx="12">
                  <c:v>5.8466592534474289E-2</c:v>
                </c:pt>
                <c:pt idx="13">
                  <c:v>0.13916155361507329</c:v>
                </c:pt>
                <c:pt idx="14">
                  <c:v>4.7036311603569636E-2</c:v>
                </c:pt>
                <c:pt idx="15">
                  <c:v>5.2195460626210055E-2</c:v>
                </c:pt>
                <c:pt idx="16">
                  <c:v>0.135707068711511</c:v>
                </c:pt>
                <c:pt idx="17">
                  <c:v>1.7272424517811483E-2</c:v>
                </c:pt>
                <c:pt idx="18">
                  <c:v>3.2608757006338869E-2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3-4B02-AE2B-711A98AE29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3-4B02-AE2B-711A98AE2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8.45'!$Z$44:$Z$60</c:f>
              <c:numCache>
                <c:formatCode>#,##0</c:formatCode>
                <c:ptCount val="17"/>
                <c:pt idx="0">
                  <c:v>13</c:v>
                </c:pt>
                <c:pt idx="1">
                  <c:v>2033</c:v>
                </c:pt>
                <c:pt idx="2">
                  <c:v>6006</c:v>
                </c:pt>
                <c:pt idx="3">
                  <c:v>8941</c:v>
                </c:pt>
                <c:pt idx="4">
                  <c:v>11492</c:v>
                </c:pt>
                <c:pt idx="5">
                  <c:v>12185</c:v>
                </c:pt>
                <c:pt idx="6">
                  <c:v>13698</c:v>
                </c:pt>
                <c:pt idx="7">
                  <c:v>10808</c:v>
                </c:pt>
                <c:pt idx="8">
                  <c:v>8448</c:v>
                </c:pt>
                <c:pt idx="9">
                  <c:v>6679</c:v>
                </c:pt>
                <c:pt idx="10">
                  <c:v>4758</c:v>
                </c:pt>
                <c:pt idx="11">
                  <c:v>3359</c:v>
                </c:pt>
                <c:pt idx="12">
                  <c:v>1675</c:v>
                </c:pt>
                <c:pt idx="13">
                  <c:v>507</c:v>
                </c:pt>
                <c:pt idx="14">
                  <c:v>167</c:v>
                </c:pt>
                <c:pt idx="15">
                  <c:v>40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2-449D-9586-F8221C67E947}"/>
            </c:ext>
          </c:extLst>
        </c:ser>
        <c:ser>
          <c:idx val="1"/>
          <c:order val="1"/>
          <c:tx>
            <c:strRef>
              <c:f>'Table 8.45'!$S$62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8.45'!$Z$63:$Z$79</c:f>
              <c:numCache>
                <c:formatCode>#,##0</c:formatCode>
                <c:ptCount val="17"/>
                <c:pt idx="0">
                  <c:v>21</c:v>
                </c:pt>
                <c:pt idx="1">
                  <c:v>2476</c:v>
                </c:pt>
                <c:pt idx="2">
                  <c:v>6114</c:v>
                </c:pt>
                <c:pt idx="3">
                  <c:v>8860</c:v>
                </c:pt>
                <c:pt idx="4">
                  <c:v>11457</c:v>
                </c:pt>
                <c:pt idx="5">
                  <c:v>12530</c:v>
                </c:pt>
                <c:pt idx="6">
                  <c:v>12585</c:v>
                </c:pt>
                <c:pt idx="7">
                  <c:v>9613</c:v>
                </c:pt>
                <c:pt idx="8">
                  <c:v>7570</c:v>
                </c:pt>
                <c:pt idx="9">
                  <c:v>6340</c:v>
                </c:pt>
                <c:pt idx="10">
                  <c:v>4381</c:v>
                </c:pt>
                <c:pt idx="11">
                  <c:v>2696</c:v>
                </c:pt>
                <c:pt idx="12">
                  <c:v>1148</c:v>
                </c:pt>
                <c:pt idx="13">
                  <c:v>282</c:v>
                </c:pt>
                <c:pt idx="14">
                  <c:v>108</c:v>
                </c:pt>
                <c:pt idx="15">
                  <c:v>29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2-449D-9586-F8221C67E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8.45'!$Z$83:$Z$90</c:f>
              <c:numCache>
                <c:formatCode>#,##0</c:formatCode>
                <c:ptCount val="8"/>
                <c:pt idx="0">
                  <c:v>6825</c:v>
                </c:pt>
                <c:pt idx="1">
                  <c:v>7587</c:v>
                </c:pt>
                <c:pt idx="2">
                  <c:v>9901</c:v>
                </c:pt>
                <c:pt idx="3">
                  <c:v>3556</c:v>
                </c:pt>
                <c:pt idx="4">
                  <c:v>3700</c:v>
                </c:pt>
                <c:pt idx="5">
                  <c:v>3135</c:v>
                </c:pt>
                <c:pt idx="6">
                  <c:v>7978</c:v>
                </c:pt>
                <c:pt idx="7">
                  <c:v>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7B4-9904-94EF269ECA26}"/>
            </c:ext>
          </c:extLst>
        </c:ser>
        <c:ser>
          <c:idx val="1"/>
          <c:order val="1"/>
          <c:tx>
            <c:strRef>
              <c:f>'Table 8.45'!$S$92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8.45'!$Z$93:$Z$100</c:f>
              <c:numCache>
                <c:formatCode>#,##0</c:formatCode>
                <c:ptCount val="8"/>
                <c:pt idx="0">
                  <c:v>5321</c:v>
                </c:pt>
                <c:pt idx="1">
                  <c:v>10512</c:v>
                </c:pt>
                <c:pt idx="2">
                  <c:v>1867</c:v>
                </c:pt>
                <c:pt idx="3">
                  <c:v>9497</c:v>
                </c:pt>
                <c:pt idx="4">
                  <c:v>9196</c:v>
                </c:pt>
                <c:pt idx="5">
                  <c:v>5714</c:v>
                </c:pt>
                <c:pt idx="6">
                  <c:v>1730</c:v>
                </c:pt>
                <c:pt idx="7">
                  <c:v>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D-47B4-9904-94EF269E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8.5'!$U$8:$Y$8</c:f>
              <c:numCache>
                <c:formatCode>#,##0</c:formatCode>
                <c:ptCount val="5"/>
                <c:pt idx="1">
                  <c:v>34587</c:v>
                </c:pt>
                <c:pt idx="2">
                  <c:v>35353.14</c:v>
                </c:pt>
                <c:pt idx="3">
                  <c:v>37993.480000000003</c:v>
                </c:pt>
                <c:pt idx="4">
                  <c:v>37710.44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9-4FA9-94DF-8F37B86C368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9-4FA9-94DF-8F37B86C3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8.45'!$S$1</c:f>
              <c:strCache>
                <c:ptCount val="1"/>
                <c:pt idx="0">
                  <c:v>Melton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8.45'!$V$8:$Z$8</c:f>
              <c:numCache>
                <c:formatCode>#,##0</c:formatCode>
                <c:ptCount val="5"/>
                <c:pt idx="0">
                  <c:v>47792</c:v>
                </c:pt>
                <c:pt idx="1">
                  <c:v>47826.28</c:v>
                </c:pt>
                <c:pt idx="2">
                  <c:v>48848.45</c:v>
                </c:pt>
                <c:pt idx="3">
                  <c:v>47341.97</c:v>
                </c:pt>
                <c:pt idx="4">
                  <c:v>50769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4-42A8-BDF3-8B5B7B8C5C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4-42A8-BDF3-8B5B7B8C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8.46'!$U$4:$Y$4</c:f>
              <c:numCache>
                <c:formatCode>#,##0</c:formatCode>
                <c:ptCount val="5"/>
                <c:pt idx="1">
                  <c:v>163969</c:v>
                </c:pt>
                <c:pt idx="2">
                  <c:v>162246</c:v>
                </c:pt>
                <c:pt idx="3">
                  <c:v>159912</c:v>
                </c:pt>
                <c:pt idx="4">
                  <c:v>172806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6-4B93-9901-71A2E56B4FD9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8.46'!$U$7:$Y$7</c:f>
              <c:numCache>
                <c:formatCode>#,##0</c:formatCode>
                <c:ptCount val="5"/>
                <c:pt idx="1">
                  <c:v>109410</c:v>
                </c:pt>
                <c:pt idx="2">
                  <c:v>110719</c:v>
                </c:pt>
                <c:pt idx="3">
                  <c:v>106923</c:v>
                </c:pt>
                <c:pt idx="4">
                  <c:v>107992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6-4B93-9901-71A2E56B4FD9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8.46'!$U$11:$Y$11</c:f>
              <c:numCache>
                <c:formatCode>#,##0</c:formatCode>
                <c:ptCount val="5"/>
                <c:pt idx="1">
                  <c:v>147515</c:v>
                </c:pt>
                <c:pt idx="2">
                  <c:v>145682</c:v>
                </c:pt>
                <c:pt idx="3">
                  <c:v>143119</c:v>
                </c:pt>
                <c:pt idx="4">
                  <c:v>155900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E6-4B93-9901-71A2E56B4FD9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8.46'!$U$12:$Y$12</c:f>
              <c:numCache>
                <c:formatCode>#,##0</c:formatCode>
                <c:ptCount val="5"/>
                <c:pt idx="1">
                  <c:v>16451</c:v>
                </c:pt>
                <c:pt idx="2">
                  <c:v>16563</c:v>
                </c:pt>
                <c:pt idx="3">
                  <c:v>16793</c:v>
                </c:pt>
                <c:pt idx="4">
                  <c:v>16905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E6-4B93-9901-71A2E56B4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Merri-bek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3.211526299870769E-3</c:v>
                </c:pt>
                <c:pt idx="1">
                  <c:v>9.2386373009981028E-4</c:v>
                </c:pt>
                <c:pt idx="2">
                  <c:v>3.6267150595287193E-2</c:v>
                </c:pt>
                <c:pt idx="3">
                  <c:v>5.5816767026863534E-3</c:v>
                </c:pt>
                <c:pt idx="4">
                  <c:v>4.7936429376666943E-2</c:v>
                </c:pt>
                <c:pt idx="5">
                  <c:v>2.7561934614644339E-2</c:v>
                </c:pt>
                <c:pt idx="6">
                  <c:v>7.9738238609805057E-2</c:v>
                </c:pt>
                <c:pt idx="7">
                  <c:v>9.9282355852511758E-2</c:v>
                </c:pt>
                <c:pt idx="8">
                  <c:v>3.6388132750419314E-2</c:v>
                </c:pt>
                <c:pt idx="9">
                  <c:v>3.0207044460942013E-2</c:v>
                </c:pt>
                <c:pt idx="10">
                  <c:v>4.3031152904946524E-2</c:v>
                </c:pt>
                <c:pt idx="11">
                  <c:v>1.3451015975143666E-2</c:v>
                </c:pt>
                <c:pt idx="12">
                  <c:v>0.10655228353817812</c:v>
                </c:pt>
                <c:pt idx="13">
                  <c:v>9.9815777172867007E-2</c:v>
                </c:pt>
                <c:pt idx="14">
                  <c:v>5.9044790893343232E-2</c:v>
                </c:pt>
                <c:pt idx="15">
                  <c:v>0.10058566361461685</c:v>
                </c:pt>
                <c:pt idx="16">
                  <c:v>0.12925293519205916</c:v>
                </c:pt>
                <c:pt idx="17">
                  <c:v>3.7999395089224342E-2</c:v>
                </c:pt>
                <c:pt idx="18">
                  <c:v>3.0553493359729438E-2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B-48C8-824A-4509F5BB27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2B-48C8-824A-4509F5BB2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8.46'!$Y$44:$Y$60</c:f>
              <c:numCache>
                <c:formatCode>#,##0</c:formatCode>
                <c:ptCount val="17"/>
                <c:pt idx="0">
                  <c:v>22</c:v>
                </c:pt>
                <c:pt idx="1">
                  <c:v>1112</c:v>
                </c:pt>
                <c:pt idx="2">
                  <c:v>3722</c:v>
                </c:pt>
                <c:pt idx="3">
                  <c:v>8694</c:v>
                </c:pt>
                <c:pt idx="4">
                  <c:v>14775</c:v>
                </c:pt>
                <c:pt idx="5">
                  <c:v>14917</c:v>
                </c:pt>
                <c:pt idx="6">
                  <c:v>11909</c:v>
                </c:pt>
                <c:pt idx="7">
                  <c:v>8601</c:v>
                </c:pt>
                <c:pt idx="8">
                  <c:v>6637</c:v>
                </c:pt>
                <c:pt idx="9">
                  <c:v>5773</c:v>
                </c:pt>
                <c:pt idx="10">
                  <c:v>4421</c:v>
                </c:pt>
                <c:pt idx="11">
                  <c:v>3052</c:v>
                </c:pt>
                <c:pt idx="12">
                  <c:v>1477</c:v>
                </c:pt>
                <c:pt idx="13">
                  <c:v>552</c:v>
                </c:pt>
                <c:pt idx="14">
                  <c:v>154</c:v>
                </c:pt>
                <c:pt idx="15">
                  <c:v>99</c:v>
                </c:pt>
                <c:pt idx="1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D-4FAB-81D7-49F68AE31596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8.46'!$Y$63:$Y$79</c:f>
              <c:numCache>
                <c:formatCode>#,##0</c:formatCode>
                <c:ptCount val="17"/>
                <c:pt idx="0">
                  <c:v>32</c:v>
                </c:pt>
                <c:pt idx="1">
                  <c:v>1410</c:v>
                </c:pt>
                <c:pt idx="2">
                  <c:v>3852</c:v>
                </c:pt>
                <c:pt idx="3">
                  <c:v>9041</c:v>
                </c:pt>
                <c:pt idx="4">
                  <c:v>15228</c:v>
                </c:pt>
                <c:pt idx="5">
                  <c:v>14754</c:v>
                </c:pt>
                <c:pt idx="6">
                  <c:v>11418</c:v>
                </c:pt>
                <c:pt idx="7">
                  <c:v>8223</c:v>
                </c:pt>
                <c:pt idx="8">
                  <c:v>6951</c:v>
                </c:pt>
                <c:pt idx="9">
                  <c:v>5923</c:v>
                </c:pt>
                <c:pt idx="10">
                  <c:v>4573</c:v>
                </c:pt>
                <c:pt idx="11">
                  <c:v>3150</c:v>
                </c:pt>
                <c:pt idx="12">
                  <c:v>1368</c:v>
                </c:pt>
                <c:pt idx="13">
                  <c:v>473</c:v>
                </c:pt>
                <c:pt idx="14">
                  <c:v>169</c:v>
                </c:pt>
                <c:pt idx="15">
                  <c:v>93</c:v>
                </c:pt>
                <c:pt idx="1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D-4FAB-81D7-49F68AE3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8.46'!$Y$83:$Y$90</c:f>
              <c:numCache>
                <c:formatCode>#,##0</c:formatCode>
                <c:ptCount val="8"/>
                <c:pt idx="0">
                  <c:v>6720</c:v>
                </c:pt>
                <c:pt idx="1">
                  <c:v>13687</c:v>
                </c:pt>
                <c:pt idx="2">
                  <c:v>7301</c:v>
                </c:pt>
                <c:pt idx="3">
                  <c:v>3789</c:v>
                </c:pt>
                <c:pt idx="4">
                  <c:v>3788</c:v>
                </c:pt>
                <c:pt idx="5">
                  <c:v>2922</c:v>
                </c:pt>
                <c:pt idx="6">
                  <c:v>2440</c:v>
                </c:pt>
                <c:pt idx="7">
                  <c:v>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0-4C22-9C80-7E487CF21307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8.46'!$Y$93:$Y$100</c:f>
              <c:numCache>
                <c:formatCode>#,##0</c:formatCode>
                <c:ptCount val="8"/>
                <c:pt idx="0">
                  <c:v>5774</c:v>
                </c:pt>
                <c:pt idx="1">
                  <c:v>17231</c:v>
                </c:pt>
                <c:pt idx="2">
                  <c:v>1799</c:v>
                </c:pt>
                <c:pt idx="3">
                  <c:v>6237</c:v>
                </c:pt>
                <c:pt idx="4">
                  <c:v>8466</c:v>
                </c:pt>
                <c:pt idx="5">
                  <c:v>4189</c:v>
                </c:pt>
                <c:pt idx="6">
                  <c:v>428</c:v>
                </c:pt>
                <c:pt idx="7">
                  <c:v>2020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0-4C22-9C80-7E487CF21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Merri-bek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8.46'!$U$8:$Y$8</c:f>
              <c:numCache>
                <c:formatCode>#,##0</c:formatCode>
                <c:ptCount val="5"/>
                <c:pt idx="1">
                  <c:v>45585.94</c:v>
                </c:pt>
                <c:pt idx="2">
                  <c:v>46152.55</c:v>
                </c:pt>
                <c:pt idx="3">
                  <c:v>49757</c:v>
                </c:pt>
                <c:pt idx="4">
                  <c:v>50248.17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7-49DF-8B78-56F69AFAFE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7-49DF-8B78-56F69AFAF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8.46'!$V$4:$Z$4</c:f>
              <c:numCache>
                <c:formatCode>#,##0</c:formatCode>
                <c:ptCount val="5"/>
                <c:pt idx="0">
                  <c:v>163969</c:v>
                </c:pt>
                <c:pt idx="1">
                  <c:v>162246</c:v>
                </c:pt>
                <c:pt idx="2">
                  <c:v>159912</c:v>
                </c:pt>
                <c:pt idx="3">
                  <c:v>172806</c:v>
                </c:pt>
                <c:pt idx="4">
                  <c:v>181849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D-4218-8713-7744245A3E37}"/>
            </c:ext>
          </c:extLst>
        </c:ser>
        <c:ser>
          <c:idx val="1"/>
          <c:order val="1"/>
          <c:tx>
            <c:strRef>
              <c:f>'Table 8.46'!$S$7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8.46'!$V$7:$Z$7</c:f>
              <c:numCache>
                <c:formatCode>#,##0</c:formatCode>
                <c:ptCount val="5"/>
                <c:pt idx="0">
                  <c:v>109410</c:v>
                </c:pt>
                <c:pt idx="1">
                  <c:v>110719</c:v>
                </c:pt>
                <c:pt idx="2">
                  <c:v>106923</c:v>
                </c:pt>
                <c:pt idx="3">
                  <c:v>107992</c:v>
                </c:pt>
                <c:pt idx="4">
                  <c:v>113341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D-4218-8713-7744245A3E37}"/>
            </c:ext>
          </c:extLst>
        </c:ser>
        <c:ser>
          <c:idx val="2"/>
          <c:order val="2"/>
          <c:tx>
            <c:strRef>
              <c:f>'Table 8.46'!$S$11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8.46'!$V$11:$Z$11</c:f>
              <c:numCache>
                <c:formatCode>#,##0</c:formatCode>
                <c:ptCount val="5"/>
                <c:pt idx="0">
                  <c:v>147515</c:v>
                </c:pt>
                <c:pt idx="1">
                  <c:v>145682</c:v>
                </c:pt>
                <c:pt idx="2">
                  <c:v>143119</c:v>
                </c:pt>
                <c:pt idx="3">
                  <c:v>155900</c:v>
                </c:pt>
                <c:pt idx="4">
                  <c:v>164228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D-4218-8713-7744245A3E37}"/>
            </c:ext>
          </c:extLst>
        </c:ser>
        <c:ser>
          <c:idx val="3"/>
          <c:order val="3"/>
          <c:tx>
            <c:strRef>
              <c:f>'Table 8.46'!$S$12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8.46'!$V$12:$Z$12</c:f>
              <c:numCache>
                <c:formatCode>#,##0</c:formatCode>
                <c:ptCount val="5"/>
                <c:pt idx="0">
                  <c:v>16451</c:v>
                </c:pt>
                <c:pt idx="1">
                  <c:v>16563</c:v>
                </c:pt>
                <c:pt idx="2">
                  <c:v>16793</c:v>
                </c:pt>
                <c:pt idx="3">
                  <c:v>16905</c:v>
                </c:pt>
                <c:pt idx="4">
                  <c:v>17623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D-4218-8713-7744245A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Merri-bek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8.46'!$AB$15:$AB$33</c:f>
              <c:numCache>
                <c:formatCode>0.0%</c:formatCode>
                <c:ptCount val="19"/>
                <c:pt idx="0">
                  <c:v>3.211526299870769E-3</c:v>
                </c:pt>
                <c:pt idx="1">
                  <c:v>9.2386373009981028E-4</c:v>
                </c:pt>
                <c:pt idx="2">
                  <c:v>3.6267150595287193E-2</c:v>
                </c:pt>
                <c:pt idx="3">
                  <c:v>5.5816767026863534E-3</c:v>
                </c:pt>
                <c:pt idx="4">
                  <c:v>4.7936429376666943E-2</c:v>
                </c:pt>
                <c:pt idx="5">
                  <c:v>2.7561934614644339E-2</c:v>
                </c:pt>
                <c:pt idx="6">
                  <c:v>7.9738238609805057E-2</c:v>
                </c:pt>
                <c:pt idx="7">
                  <c:v>9.9282355852511758E-2</c:v>
                </c:pt>
                <c:pt idx="8">
                  <c:v>3.6388132750419314E-2</c:v>
                </c:pt>
                <c:pt idx="9">
                  <c:v>3.0207044460942013E-2</c:v>
                </c:pt>
                <c:pt idx="10">
                  <c:v>4.3031152904946524E-2</c:v>
                </c:pt>
                <c:pt idx="11">
                  <c:v>1.3451015975143666E-2</c:v>
                </c:pt>
                <c:pt idx="12">
                  <c:v>0.10655228353817812</c:v>
                </c:pt>
                <c:pt idx="13">
                  <c:v>9.9815777172867007E-2</c:v>
                </c:pt>
                <c:pt idx="14">
                  <c:v>5.9044790893343232E-2</c:v>
                </c:pt>
                <c:pt idx="15">
                  <c:v>0.10058566361461685</c:v>
                </c:pt>
                <c:pt idx="16">
                  <c:v>0.12925293519205916</c:v>
                </c:pt>
                <c:pt idx="17">
                  <c:v>3.7999395089224342E-2</c:v>
                </c:pt>
                <c:pt idx="18">
                  <c:v>3.0553493359729438E-2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B3-43E0-93DE-1E01CFBCB7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B3-43E0-93DE-1E01CFBCB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8.46'!$Z$44:$Z$60</c:f>
              <c:numCache>
                <c:formatCode>#,##0</c:formatCode>
                <c:ptCount val="17"/>
                <c:pt idx="0">
                  <c:v>31</c:v>
                </c:pt>
                <c:pt idx="1">
                  <c:v>1232</c:v>
                </c:pt>
                <c:pt idx="2">
                  <c:v>4138</c:v>
                </c:pt>
                <c:pt idx="3">
                  <c:v>9518</c:v>
                </c:pt>
                <c:pt idx="4">
                  <c:v>15620</c:v>
                </c:pt>
                <c:pt idx="5">
                  <c:v>15229</c:v>
                </c:pt>
                <c:pt idx="6">
                  <c:v>12186</c:v>
                </c:pt>
                <c:pt idx="7">
                  <c:v>8919</c:v>
                </c:pt>
                <c:pt idx="8">
                  <c:v>6622</c:v>
                </c:pt>
                <c:pt idx="9">
                  <c:v>5901</c:v>
                </c:pt>
                <c:pt idx="10">
                  <c:v>4391</c:v>
                </c:pt>
                <c:pt idx="11">
                  <c:v>3271</c:v>
                </c:pt>
                <c:pt idx="12">
                  <c:v>1637</c:v>
                </c:pt>
                <c:pt idx="13">
                  <c:v>607</c:v>
                </c:pt>
                <c:pt idx="14">
                  <c:v>199</c:v>
                </c:pt>
                <c:pt idx="15">
                  <c:v>97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C-4AE1-8257-EBC0A25B1354}"/>
            </c:ext>
          </c:extLst>
        </c:ser>
        <c:ser>
          <c:idx val="1"/>
          <c:order val="1"/>
          <c:tx>
            <c:strRef>
              <c:f>'Table 8.46'!$S$62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8.46'!$Z$63:$Z$79</c:f>
              <c:numCache>
                <c:formatCode>#,##0</c:formatCode>
                <c:ptCount val="17"/>
                <c:pt idx="0">
                  <c:v>26</c:v>
                </c:pt>
                <c:pt idx="1">
                  <c:v>1448</c:v>
                </c:pt>
                <c:pt idx="2">
                  <c:v>4197</c:v>
                </c:pt>
                <c:pt idx="3">
                  <c:v>10003</c:v>
                </c:pt>
                <c:pt idx="4">
                  <c:v>16659</c:v>
                </c:pt>
                <c:pt idx="5">
                  <c:v>15662</c:v>
                </c:pt>
                <c:pt idx="6">
                  <c:v>11835</c:v>
                </c:pt>
                <c:pt idx="7">
                  <c:v>8703</c:v>
                </c:pt>
                <c:pt idx="8">
                  <c:v>6891</c:v>
                </c:pt>
                <c:pt idx="9">
                  <c:v>6180</c:v>
                </c:pt>
                <c:pt idx="10">
                  <c:v>4646</c:v>
                </c:pt>
                <c:pt idx="11">
                  <c:v>3381</c:v>
                </c:pt>
                <c:pt idx="12">
                  <c:v>1563</c:v>
                </c:pt>
                <c:pt idx="13">
                  <c:v>501</c:v>
                </c:pt>
                <c:pt idx="14">
                  <c:v>200</c:v>
                </c:pt>
                <c:pt idx="15">
                  <c:v>86</c:v>
                </c:pt>
                <c:pt idx="16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C-4AE1-8257-EBC0A25B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8.46'!$Z$83:$Z$90</c:f>
              <c:numCache>
                <c:formatCode>#,##0</c:formatCode>
                <c:ptCount val="8"/>
                <c:pt idx="0">
                  <c:v>6983</c:v>
                </c:pt>
                <c:pt idx="1">
                  <c:v>14419</c:v>
                </c:pt>
                <c:pt idx="2">
                  <c:v>7323</c:v>
                </c:pt>
                <c:pt idx="3">
                  <c:v>3883</c:v>
                </c:pt>
                <c:pt idx="4">
                  <c:v>3872</c:v>
                </c:pt>
                <c:pt idx="5">
                  <c:v>3023</c:v>
                </c:pt>
                <c:pt idx="6">
                  <c:v>2526</c:v>
                </c:pt>
                <c:pt idx="7">
                  <c:v>4813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9-4DE0-B6CD-1B528B8BBFE2}"/>
            </c:ext>
          </c:extLst>
        </c:ser>
        <c:ser>
          <c:idx val="1"/>
          <c:order val="1"/>
          <c:tx>
            <c:strRef>
              <c:f>'Table 8.46'!$S$92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8.46'!$Z$93:$Z$100</c:f>
              <c:numCache>
                <c:formatCode>#,##0</c:formatCode>
                <c:ptCount val="8"/>
                <c:pt idx="0">
                  <c:v>6094</c:v>
                </c:pt>
                <c:pt idx="1">
                  <c:v>17914</c:v>
                </c:pt>
                <c:pt idx="2">
                  <c:v>1965</c:v>
                </c:pt>
                <c:pt idx="3">
                  <c:v>6885</c:v>
                </c:pt>
                <c:pt idx="4">
                  <c:v>8421</c:v>
                </c:pt>
                <c:pt idx="5">
                  <c:v>4293</c:v>
                </c:pt>
                <c:pt idx="6">
                  <c:v>497</c:v>
                </c:pt>
                <c:pt idx="7">
                  <c:v>2304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9-4DE0-B6CD-1B528B8B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8.5'!$V$4:$Z$4</c:f>
              <c:numCache>
                <c:formatCode>#,##0</c:formatCode>
                <c:ptCount val="5"/>
                <c:pt idx="0">
                  <c:v>24826</c:v>
                </c:pt>
                <c:pt idx="1">
                  <c:v>26041</c:v>
                </c:pt>
                <c:pt idx="2">
                  <c:v>27512</c:v>
                </c:pt>
                <c:pt idx="3">
                  <c:v>30444</c:v>
                </c:pt>
                <c:pt idx="4">
                  <c:v>31397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7-4D95-ACA0-E4E32226C300}"/>
            </c:ext>
          </c:extLst>
        </c:ser>
        <c:ser>
          <c:idx val="1"/>
          <c:order val="1"/>
          <c:tx>
            <c:strRef>
              <c:f>'Table 8.5'!$S$7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8.5'!$V$7:$Z$7</c:f>
              <c:numCache>
                <c:formatCode>#,##0</c:formatCode>
                <c:ptCount val="5"/>
                <c:pt idx="0">
                  <c:v>17683</c:v>
                </c:pt>
                <c:pt idx="1">
                  <c:v>18791</c:v>
                </c:pt>
                <c:pt idx="2">
                  <c:v>19694</c:v>
                </c:pt>
                <c:pt idx="3">
                  <c:v>20745</c:v>
                </c:pt>
                <c:pt idx="4">
                  <c:v>21420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7-4D95-ACA0-E4E32226C300}"/>
            </c:ext>
          </c:extLst>
        </c:ser>
        <c:ser>
          <c:idx val="2"/>
          <c:order val="2"/>
          <c:tx>
            <c:strRef>
              <c:f>'Table 8.5'!$S$11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8.5'!$V$11:$Z$11</c:f>
              <c:numCache>
                <c:formatCode>#,##0</c:formatCode>
                <c:ptCount val="5"/>
                <c:pt idx="0">
                  <c:v>20680</c:v>
                </c:pt>
                <c:pt idx="1">
                  <c:v>21602</c:v>
                </c:pt>
                <c:pt idx="2">
                  <c:v>22929</c:v>
                </c:pt>
                <c:pt idx="3">
                  <c:v>25707</c:v>
                </c:pt>
                <c:pt idx="4">
                  <c:v>26640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B7-4D95-ACA0-E4E32226C300}"/>
            </c:ext>
          </c:extLst>
        </c:ser>
        <c:ser>
          <c:idx val="3"/>
          <c:order val="3"/>
          <c:tx>
            <c:strRef>
              <c:f>'Table 8.5'!$S$12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8.5'!$V$12:$Z$12</c:f>
              <c:numCache>
                <c:formatCode>#,##0</c:formatCode>
                <c:ptCount val="5"/>
                <c:pt idx="0">
                  <c:v>4140</c:v>
                </c:pt>
                <c:pt idx="1">
                  <c:v>4441</c:v>
                </c:pt>
                <c:pt idx="2">
                  <c:v>4583</c:v>
                </c:pt>
                <c:pt idx="3">
                  <c:v>4732</c:v>
                </c:pt>
                <c:pt idx="4">
                  <c:v>4754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B7-4D95-ACA0-E4E32226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8.46'!$S$1</c:f>
              <c:strCache>
                <c:ptCount val="1"/>
                <c:pt idx="0">
                  <c:v>Merri-bek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8.46'!$V$8:$Z$8</c:f>
              <c:numCache>
                <c:formatCode>#,##0</c:formatCode>
                <c:ptCount val="5"/>
                <c:pt idx="0">
                  <c:v>45585.94</c:v>
                </c:pt>
                <c:pt idx="1">
                  <c:v>46152.55</c:v>
                </c:pt>
                <c:pt idx="2">
                  <c:v>49757</c:v>
                </c:pt>
                <c:pt idx="3">
                  <c:v>50248.17</c:v>
                </c:pt>
                <c:pt idx="4">
                  <c:v>52769.35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A-4AC5-B323-6B46B16F18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AC5-B323-6B46B16F1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8.47'!$U$4:$Y$4</c:f>
              <c:numCache>
                <c:formatCode>#,##0</c:formatCode>
                <c:ptCount val="5"/>
                <c:pt idx="1">
                  <c:v>46775</c:v>
                </c:pt>
                <c:pt idx="2">
                  <c:v>49687</c:v>
                </c:pt>
                <c:pt idx="3">
                  <c:v>50626</c:v>
                </c:pt>
                <c:pt idx="4">
                  <c:v>50744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A-4C32-A86B-CE248D223D75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8.47'!$U$7:$Y$7</c:f>
              <c:numCache>
                <c:formatCode>#,##0</c:formatCode>
                <c:ptCount val="5"/>
                <c:pt idx="1">
                  <c:v>30951</c:v>
                </c:pt>
                <c:pt idx="2">
                  <c:v>33392</c:v>
                </c:pt>
                <c:pt idx="3">
                  <c:v>32548</c:v>
                </c:pt>
                <c:pt idx="4">
                  <c:v>33194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A-4C32-A86B-CE248D223D75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8.47'!$U$11:$Y$11</c:f>
              <c:numCache>
                <c:formatCode>#,##0</c:formatCode>
                <c:ptCount val="5"/>
                <c:pt idx="1">
                  <c:v>41881</c:v>
                </c:pt>
                <c:pt idx="2">
                  <c:v>44323</c:v>
                </c:pt>
                <c:pt idx="3">
                  <c:v>45248</c:v>
                </c:pt>
                <c:pt idx="4">
                  <c:v>45401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A-4C32-A86B-CE248D223D75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8.47'!$U$12:$Y$12</c:f>
              <c:numCache>
                <c:formatCode>#,##0</c:formatCode>
                <c:ptCount val="5"/>
                <c:pt idx="1">
                  <c:v>4892</c:v>
                </c:pt>
                <c:pt idx="2">
                  <c:v>5367</c:v>
                </c:pt>
                <c:pt idx="3">
                  <c:v>5378</c:v>
                </c:pt>
                <c:pt idx="4">
                  <c:v>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A-4C32-A86B-CE248D223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0.1131474253822803</c:v>
                </c:pt>
                <c:pt idx="1">
                  <c:v>4.958802345532364E-3</c:v>
                </c:pt>
                <c:pt idx="2">
                  <c:v>5.2039142485434696E-2</c:v>
                </c:pt>
                <c:pt idx="3">
                  <c:v>8.8240285083997956E-3</c:v>
                </c:pt>
                <c:pt idx="4">
                  <c:v>5.9185097196296922E-2</c:v>
                </c:pt>
                <c:pt idx="5">
                  <c:v>3.9142485434696533E-2</c:v>
                </c:pt>
                <c:pt idx="6">
                  <c:v>0.10094839451703527</c:v>
                </c:pt>
                <c:pt idx="7">
                  <c:v>7.9585949431528927E-2</c:v>
                </c:pt>
                <c:pt idx="8">
                  <c:v>3.6559383072194883E-2</c:v>
                </c:pt>
                <c:pt idx="9">
                  <c:v>6.1089428135075513E-3</c:v>
                </c:pt>
                <c:pt idx="10">
                  <c:v>2.5680185530855819E-2</c:v>
                </c:pt>
                <c:pt idx="11">
                  <c:v>1.3500009427380884E-2</c:v>
                </c:pt>
                <c:pt idx="12">
                  <c:v>3.5956030695552164E-2</c:v>
                </c:pt>
                <c:pt idx="13">
                  <c:v>9.6460961215755037E-2</c:v>
                </c:pt>
                <c:pt idx="14">
                  <c:v>4.3422516356505833E-2</c:v>
                </c:pt>
                <c:pt idx="15">
                  <c:v>6.7858287610536042E-2</c:v>
                </c:pt>
                <c:pt idx="16">
                  <c:v>0.1323981371495371</c:v>
                </c:pt>
                <c:pt idx="17">
                  <c:v>1.317947847728944E-2</c:v>
                </c:pt>
                <c:pt idx="18">
                  <c:v>2.9658540264343759E-2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E-442C-AB22-21EB1D301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E-442C-AB22-21EB1D301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8.47'!$Y$44:$Y$60</c:f>
              <c:numCache>
                <c:formatCode>#,##0</c:formatCode>
                <c:ptCount val="17"/>
                <c:pt idx="0">
                  <c:v>14</c:v>
                </c:pt>
                <c:pt idx="1">
                  <c:v>718</c:v>
                </c:pt>
                <c:pt idx="2">
                  <c:v>1556</c:v>
                </c:pt>
                <c:pt idx="3">
                  <c:v>2400</c:v>
                </c:pt>
                <c:pt idx="4">
                  <c:v>3500</c:v>
                </c:pt>
                <c:pt idx="5">
                  <c:v>3250</c:v>
                </c:pt>
                <c:pt idx="6">
                  <c:v>2485</c:v>
                </c:pt>
                <c:pt idx="7">
                  <c:v>2065</c:v>
                </c:pt>
                <c:pt idx="8">
                  <c:v>2070</c:v>
                </c:pt>
                <c:pt idx="9">
                  <c:v>2095</c:v>
                </c:pt>
                <c:pt idx="10">
                  <c:v>1939</c:v>
                </c:pt>
                <c:pt idx="11">
                  <c:v>1822</c:v>
                </c:pt>
                <c:pt idx="12">
                  <c:v>996</c:v>
                </c:pt>
                <c:pt idx="13">
                  <c:v>424</c:v>
                </c:pt>
                <c:pt idx="14">
                  <c:v>172</c:v>
                </c:pt>
                <c:pt idx="15">
                  <c:v>83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3E-4B8C-AC94-B8F44779CBE5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8.47'!$Y$63:$Y$79</c:f>
              <c:numCache>
                <c:formatCode>#,##0</c:formatCode>
                <c:ptCount val="17"/>
                <c:pt idx="0">
                  <c:v>19</c:v>
                </c:pt>
                <c:pt idx="1">
                  <c:v>826</c:v>
                </c:pt>
                <c:pt idx="2">
                  <c:v>1757</c:v>
                </c:pt>
                <c:pt idx="3">
                  <c:v>2356</c:v>
                </c:pt>
                <c:pt idx="4">
                  <c:v>3142</c:v>
                </c:pt>
                <c:pt idx="5">
                  <c:v>2887</c:v>
                </c:pt>
                <c:pt idx="6">
                  <c:v>2317</c:v>
                </c:pt>
                <c:pt idx="7">
                  <c:v>2263</c:v>
                </c:pt>
                <c:pt idx="8">
                  <c:v>2147</c:v>
                </c:pt>
                <c:pt idx="9">
                  <c:v>2324</c:v>
                </c:pt>
                <c:pt idx="10">
                  <c:v>1974</c:v>
                </c:pt>
                <c:pt idx="11">
                  <c:v>1645</c:v>
                </c:pt>
                <c:pt idx="12">
                  <c:v>842</c:v>
                </c:pt>
                <c:pt idx="13">
                  <c:v>307</c:v>
                </c:pt>
                <c:pt idx="14">
                  <c:v>111</c:v>
                </c:pt>
                <c:pt idx="15">
                  <c:v>63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3E-4B8C-AC94-B8F44779C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8.47'!$Y$83:$Y$90</c:f>
              <c:numCache>
                <c:formatCode>#,##0</c:formatCode>
                <c:ptCount val="8"/>
                <c:pt idx="0">
                  <c:v>1856</c:v>
                </c:pt>
                <c:pt idx="1">
                  <c:v>1521</c:v>
                </c:pt>
                <c:pt idx="2">
                  <c:v>2756</c:v>
                </c:pt>
                <c:pt idx="3">
                  <c:v>912</c:v>
                </c:pt>
                <c:pt idx="4">
                  <c:v>521</c:v>
                </c:pt>
                <c:pt idx="5">
                  <c:v>922</c:v>
                </c:pt>
                <c:pt idx="6">
                  <c:v>1844</c:v>
                </c:pt>
                <c:pt idx="7">
                  <c:v>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7A1-A007-7A75F6C8C918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8.47'!$Y$93:$Y$100</c:f>
              <c:numCache>
                <c:formatCode>#,##0</c:formatCode>
                <c:ptCount val="8"/>
                <c:pt idx="0">
                  <c:v>1290</c:v>
                </c:pt>
                <c:pt idx="1">
                  <c:v>2987</c:v>
                </c:pt>
                <c:pt idx="2">
                  <c:v>508</c:v>
                </c:pt>
                <c:pt idx="3">
                  <c:v>2486</c:v>
                </c:pt>
                <c:pt idx="4">
                  <c:v>2324</c:v>
                </c:pt>
                <c:pt idx="5">
                  <c:v>1703</c:v>
                </c:pt>
                <c:pt idx="6">
                  <c:v>196</c:v>
                </c:pt>
                <c:pt idx="7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7A1-A007-7A75F6C8C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8.47'!$U$8:$Y$8</c:f>
              <c:numCache>
                <c:formatCode>#,##0</c:formatCode>
                <c:ptCount val="5"/>
                <c:pt idx="1">
                  <c:v>35040</c:v>
                </c:pt>
                <c:pt idx="2">
                  <c:v>34660.04</c:v>
                </c:pt>
                <c:pt idx="3">
                  <c:v>39065</c:v>
                </c:pt>
                <c:pt idx="4">
                  <c:v>41289.24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3-4E68-AB54-92DA678CB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3-4E68-AB54-92DA678C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8.47'!$V$4:$Z$4</c:f>
              <c:numCache>
                <c:formatCode>#,##0</c:formatCode>
                <c:ptCount val="5"/>
                <c:pt idx="0">
                  <c:v>46775</c:v>
                </c:pt>
                <c:pt idx="1">
                  <c:v>49687</c:v>
                </c:pt>
                <c:pt idx="2">
                  <c:v>50626</c:v>
                </c:pt>
                <c:pt idx="3">
                  <c:v>50744</c:v>
                </c:pt>
                <c:pt idx="4">
                  <c:v>53037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D0-4C3F-9B63-E64ADB845FB2}"/>
            </c:ext>
          </c:extLst>
        </c:ser>
        <c:ser>
          <c:idx val="1"/>
          <c:order val="1"/>
          <c:tx>
            <c:strRef>
              <c:f>'Table 8.47'!$S$7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8.47'!$V$7:$Z$7</c:f>
              <c:numCache>
                <c:formatCode>#,##0</c:formatCode>
                <c:ptCount val="5"/>
                <c:pt idx="0">
                  <c:v>30951</c:v>
                </c:pt>
                <c:pt idx="1">
                  <c:v>33392</c:v>
                </c:pt>
                <c:pt idx="2">
                  <c:v>32548</c:v>
                </c:pt>
                <c:pt idx="3">
                  <c:v>33194</c:v>
                </c:pt>
                <c:pt idx="4">
                  <c:v>34944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D0-4C3F-9B63-E64ADB845FB2}"/>
            </c:ext>
          </c:extLst>
        </c:ser>
        <c:ser>
          <c:idx val="2"/>
          <c:order val="2"/>
          <c:tx>
            <c:strRef>
              <c:f>'Table 8.47'!$S$11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8.47'!$V$11:$Z$11</c:f>
              <c:numCache>
                <c:formatCode>#,##0</c:formatCode>
                <c:ptCount val="5"/>
                <c:pt idx="0">
                  <c:v>41881</c:v>
                </c:pt>
                <c:pt idx="1">
                  <c:v>44323</c:v>
                </c:pt>
                <c:pt idx="2">
                  <c:v>45248</c:v>
                </c:pt>
                <c:pt idx="3">
                  <c:v>45401</c:v>
                </c:pt>
                <c:pt idx="4">
                  <c:v>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0-4C3F-9B63-E64ADB845FB2}"/>
            </c:ext>
          </c:extLst>
        </c:ser>
        <c:ser>
          <c:idx val="3"/>
          <c:order val="3"/>
          <c:tx>
            <c:strRef>
              <c:f>'Table 8.47'!$S$12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8.47'!$V$12:$Z$12</c:f>
              <c:numCache>
                <c:formatCode>#,##0</c:formatCode>
                <c:ptCount val="5"/>
                <c:pt idx="0">
                  <c:v>4892</c:v>
                </c:pt>
                <c:pt idx="1">
                  <c:v>5367</c:v>
                </c:pt>
                <c:pt idx="2">
                  <c:v>5378</c:v>
                </c:pt>
                <c:pt idx="3">
                  <c:v>5339</c:v>
                </c:pt>
                <c:pt idx="4">
                  <c:v>5273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D0-4C3F-9B63-E64ADB845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Mildura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8.47'!$AB$15:$AB$33</c:f>
              <c:numCache>
                <c:formatCode>0.0%</c:formatCode>
                <c:ptCount val="19"/>
                <c:pt idx="0">
                  <c:v>0.1131474253822803</c:v>
                </c:pt>
                <c:pt idx="1">
                  <c:v>4.958802345532364E-3</c:v>
                </c:pt>
                <c:pt idx="2">
                  <c:v>5.2039142485434696E-2</c:v>
                </c:pt>
                <c:pt idx="3">
                  <c:v>8.8240285083997956E-3</c:v>
                </c:pt>
                <c:pt idx="4">
                  <c:v>5.9185097196296922E-2</c:v>
                </c:pt>
                <c:pt idx="5">
                  <c:v>3.9142485434696533E-2</c:v>
                </c:pt>
                <c:pt idx="6">
                  <c:v>0.10094839451703527</c:v>
                </c:pt>
                <c:pt idx="7">
                  <c:v>7.9585949431528927E-2</c:v>
                </c:pt>
                <c:pt idx="8">
                  <c:v>3.6559383072194883E-2</c:v>
                </c:pt>
                <c:pt idx="9">
                  <c:v>6.1089428135075513E-3</c:v>
                </c:pt>
                <c:pt idx="10">
                  <c:v>2.5680185530855819E-2</c:v>
                </c:pt>
                <c:pt idx="11">
                  <c:v>1.3500009427380884E-2</c:v>
                </c:pt>
                <c:pt idx="12">
                  <c:v>3.5956030695552164E-2</c:v>
                </c:pt>
                <c:pt idx="13">
                  <c:v>9.6460961215755037E-2</c:v>
                </c:pt>
                <c:pt idx="14">
                  <c:v>4.3422516356505833E-2</c:v>
                </c:pt>
                <c:pt idx="15">
                  <c:v>6.7858287610536042E-2</c:v>
                </c:pt>
                <c:pt idx="16">
                  <c:v>0.1323981371495371</c:v>
                </c:pt>
                <c:pt idx="17">
                  <c:v>1.317947847728944E-2</c:v>
                </c:pt>
                <c:pt idx="18">
                  <c:v>2.9658540264343759E-2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E5-4E98-97F8-20588E03FE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E5-4E98-97F8-20588E03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8.47'!$Z$44:$Z$60</c:f>
              <c:numCache>
                <c:formatCode>#,##0</c:formatCode>
                <c:ptCount val="17"/>
                <c:pt idx="0">
                  <c:v>22</c:v>
                </c:pt>
                <c:pt idx="1">
                  <c:v>774</c:v>
                </c:pt>
                <c:pt idx="2">
                  <c:v>1452</c:v>
                </c:pt>
                <c:pt idx="3">
                  <c:v>2555</c:v>
                </c:pt>
                <c:pt idx="4">
                  <c:v>3886</c:v>
                </c:pt>
                <c:pt idx="5">
                  <c:v>3526</c:v>
                </c:pt>
                <c:pt idx="6">
                  <c:v>2739</c:v>
                </c:pt>
                <c:pt idx="7">
                  <c:v>2157</c:v>
                </c:pt>
                <c:pt idx="8">
                  <c:v>2077</c:v>
                </c:pt>
                <c:pt idx="9">
                  <c:v>2110</c:v>
                </c:pt>
                <c:pt idx="10">
                  <c:v>1923</c:v>
                </c:pt>
                <c:pt idx="11">
                  <c:v>1784</c:v>
                </c:pt>
                <c:pt idx="12">
                  <c:v>1097</c:v>
                </c:pt>
                <c:pt idx="13">
                  <c:v>470</c:v>
                </c:pt>
                <c:pt idx="14">
                  <c:v>179</c:v>
                </c:pt>
                <c:pt idx="15">
                  <c:v>77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B-4DD0-8C55-C84F738FCFC6}"/>
            </c:ext>
          </c:extLst>
        </c:ser>
        <c:ser>
          <c:idx val="1"/>
          <c:order val="1"/>
          <c:tx>
            <c:strRef>
              <c:f>'Table 8.47'!$S$62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8.47'!$Z$63:$Z$79</c:f>
              <c:numCache>
                <c:formatCode>#,##0</c:formatCode>
                <c:ptCount val="17"/>
                <c:pt idx="0">
                  <c:v>12</c:v>
                </c:pt>
                <c:pt idx="1">
                  <c:v>853</c:v>
                </c:pt>
                <c:pt idx="2">
                  <c:v>1703</c:v>
                </c:pt>
                <c:pt idx="3">
                  <c:v>2447</c:v>
                </c:pt>
                <c:pt idx="4">
                  <c:v>3500</c:v>
                </c:pt>
                <c:pt idx="5">
                  <c:v>3065</c:v>
                </c:pt>
                <c:pt idx="6">
                  <c:v>2585</c:v>
                </c:pt>
                <c:pt idx="7">
                  <c:v>2306</c:v>
                </c:pt>
                <c:pt idx="8">
                  <c:v>2200</c:v>
                </c:pt>
                <c:pt idx="9">
                  <c:v>2324</c:v>
                </c:pt>
                <c:pt idx="10">
                  <c:v>1974</c:v>
                </c:pt>
                <c:pt idx="11">
                  <c:v>1752</c:v>
                </c:pt>
                <c:pt idx="12">
                  <c:v>898</c:v>
                </c:pt>
                <c:pt idx="13">
                  <c:v>304</c:v>
                </c:pt>
                <c:pt idx="14">
                  <c:v>135</c:v>
                </c:pt>
                <c:pt idx="15">
                  <c:v>54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B-4DD0-8C55-C84F738FC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8.47'!$Z$83:$Z$90</c:f>
              <c:numCache>
                <c:formatCode>#,##0</c:formatCode>
                <c:ptCount val="8"/>
                <c:pt idx="0">
                  <c:v>1849</c:v>
                </c:pt>
                <c:pt idx="1">
                  <c:v>1602</c:v>
                </c:pt>
                <c:pt idx="2">
                  <c:v>2801</c:v>
                </c:pt>
                <c:pt idx="3">
                  <c:v>974</c:v>
                </c:pt>
                <c:pt idx="4">
                  <c:v>542</c:v>
                </c:pt>
                <c:pt idx="5">
                  <c:v>935</c:v>
                </c:pt>
                <c:pt idx="6">
                  <c:v>2245</c:v>
                </c:pt>
                <c:pt idx="7">
                  <c:v>3317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F-4707-99D8-BFEC988F1642}"/>
            </c:ext>
          </c:extLst>
        </c:ser>
        <c:ser>
          <c:idx val="1"/>
          <c:order val="1"/>
          <c:tx>
            <c:strRef>
              <c:f>'Table 8.47'!$S$92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8.47'!$Z$93:$Z$100</c:f>
              <c:numCache>
                <c:formatCode>#,##0</c:formatCode>
                <c:ptCount val="8"/>
                <c:pt idx="0">
                  <c:v>1305</c:v>
                </c:pt>
                <c:pt idx="1">
                  <c:v>3047</c:v>
                </c:pt>
                <c:pt idx="2">
                  <c:v>557</c:v>
                </c:pt>
                <c:pt idx="3">
                  <c:v>2626</c:v>
                </c:pt>
                <c:pt idx="4">
                  <c:v>2370</c:v>
                </c:pt>
                <c:pt idx="5">
                  <c:v>1670</c:v>
                </c:pt>
                <c:pt idx="6">
                  <c:v>375</c:v>
                </c:pt>
                <c:pt idx="7">
                  <c:v>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F-4707-99D8-BFEC988F1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8.5'!$AB$15:$AB$33</c:f>
              <c:numCache>
                <c:formatCode>0.0%</c:formatCode>
                <c:ptCount val="19"/>
                <c:pt idx="0">
                  <c:v>2.5861519842028155E-2</c:v>
                </c:pt>
                <c:pt idx="1">
                  <c:v>3.3441620485381235E-3</c:v>
                </c:pt>
                <c:pt idx="2">
                  <c:v>3.6085100961844703E-2</c:v>
                </c:pt>
                <c:pt idx="3">
                  <c:v>1.2516720810242691E-2</c:v>
                </c:pt>
                <c:pt idx="4">
                  <c:v>9.7872475953882418E-2</c:v>
                </c:pt>
                <c:pt idx="5">
                  <c:v>2.6052614816230332E-2</c:v>
                </c:pt>
                <c:pt idx="6">
                  <c:v>0.10319128606917638</c:v>
                </c:pt>
                <c:pt idx="7">
                  <c:v>0.1160583476654564</c:v>
                </c:pt>
                <c:pt idx="8">
                  <c:v>2.5893369004395185E-2</c:v>
                </c:pt>
                <c:pt idx="9">
                  <c:v>9.1088604369705083E-3</c:v>
                </c:pt>
                <c:pt idx="10">
                  <c:v>3.0989234983119944E-2</c:v>
                </c:pt>
                <c:pt idx="11">
                  <c:v>2.0160519778329829E-2</c:v>
                </c:pt>
                <c:pt idx="12">
                  <c:v>5.8920950379005035E-2</c:v>
                </c:pt>
                <c:pt idx="13">
                  <c:v>6.0736352633925725E-2</c:v>
                </c:pt>
                <c:pt idx="14">
                  <c:v>4.3951844066501052E-2</c:v>
                </c:pt>
                <c:pt idx="15">
                  <c:v>8.3604051213453087E-2</c:v>
                </c:pt>
                <c:pt idx="16">
                  <c:v>0.13054971654245492</c:v>
                </c:pt>
                <c:pt idx="17">
                  <c:v>3.7263519969424806E-2</c:v>
                </c:pt>
                <c:pt idx="18">
                  <c:v>3.7900503216765399E-2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1-4C9D-A2C8-310564E31B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1-4C9D-A2C8-310564E3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8.47'!$S$1</c:f>
              <c:strCache>
                <c:ptCount val="1"/>
                <c:pt idx="0">
                  <c:v>Mildura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8.47'!$V$8:$Z$8</c:f>
              <c:numCache>
                <c:formatCode>#,##0</c:formatCode>
                <c:ptCount val="5"/>
                <c:pt idx="0">
                  <c:v>35040</c:v>
                </c:pt>
                <c:pt idx="1">
                  <c:v>34660.04</c:v>
                </c:pt>
                <c:pt idx="2">
                  <c:v>39065</c:v>
                </c:pt>
                <c:pt idx="3">
                  <c:v>41289.24</c:v>
                </c:pt>
                <c:pt idx="4">
                  <c:v>43487.5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1-4A2A-9DF6-692BC63308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1-4A2A-9DF6-692BC6330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8.48'!$U$4:$Y$4</c:f>
              <c:numCache>
                <c:formatCode>#,##0</c:formatCode>
                <c:ptCount val="5"/>
                <c:pt idx="1">
                  <c:v>34584</c:v>
                </c:pt>
                <c:pt idx="2">
                  <c:v>35421</c:v>
                </c:pt>
                <c:pt idx="3">
                  <c:v>37647</c:v>
                </c:pt>
                <c:pt idx="4">
                  <c:v>42226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F-4837-888B-20FE4AAEB0C2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8.48'!$U$7:$Y$7</c:f>
              <c:numCache>
                <c:formatCode>#,##0</c:formatCode>
                <c:ptCount val="5"/>
                <c:pt idx="1">
                  <c:v>25036</c:v>
                </c:pt>
                <c:pt idx="2">
                  <c:v>26147</c:v>
                </c:pt>
                <c:pt idx="3">
                  <c:v>27142</c:v>
                </c:pt>
                <c:pt idx="4">
                  <c:v>28497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F-4837-888B-20FE4AAEB0C2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8.48'!$U$11:$Y$11</c:f>
              <c:numCache>
                <c:formatCode>#,##0</c:formatCode>
                <c:ptCount val="5"/>
                <c:pt idx="1">
                  <c:v>31289</c:v>
                </c:pt>
                <c:pt idx="2">
                  <c:v>31947</c:v>
                </c:pt>
                <c:pt idx="3">
                  <c:v>33812</c:v>
                </c:pt>
                <c:pt idx="4">
                  <c:v>38237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F-4837-888B-20FE4AAEB0C2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8.48'!$U$12:$Y$12</c:f>
              <c:numCache>
                <c:formatCode>#,##0</c:formatCode>
                <c:ptCount val="5"/>
                <c:pt idx="1">
                  <c:v>3290</c:v>
                </c:pt>
                <c:pt idx="2">
                  <c:v>3474</c:v>
                </c:pt>
                <c:pt idx="3">
                  <c:v>3835</c:v>
                </c:pt>
                <c:pt idx="4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F-4837-888B-20FE4AAE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2.1722645969936213E-2</c:v>
                </c:pt>
                <c:pt idx="1">
                  <c:v>3.5237967795173734E-3</c:v>
                </c:pt>
                <c:pt idx="2">
                  <c:v>6.9829162763727193E-2</c:v>
                </c:pt>
                <c:pt idx="3">
                  <c:v>8.2965341897497658E-3</c:v>
                </c:pt>
                <c:pt idx="4">
                  <c:v>0.11653062134796378</c:v>
                </c:pt>
                <c:pt idx="5">
                  <c:v>3.7535126455238862E-2</c:v>
                </c:pt>
                <c:pt idx="6">
                  <c:v>8.8875507382131222E-2</c:v>
                </c:pt>
                <c:pt idx="7">
                  <c:v>7.0632053169186845E-2</c:v>
                </c:pt>
                <c:pt idx="8">
                  <c:v>5.7651991614255764E-2</c:v>
                </c:pt>
                <c:pt idx="9">
                  <c:v>8.3411392122753024E-3</c:v>
                </c:pt>
                <c:pt idx="10">
                  <c:v>3.6598420982202597E-2</c:v>
                </c:pt>
                <c:pt idx="11">
                  <c:v>1.7931219055265624E-2</c:v>
                </c:pt>
                <c:pt idx="12">
                  <c:v>4.5987778223828005E-2</c:v>
                </c:pt>
                <c:pt idx="13">
                  <c:v>8.4950265399884026E-2</c:v>
                </c:pt>
                <c:pt idx="14">
                  <c:v>7.1591061153485888E-2</c:v>
                </c:pt>
                <c:pt idx="15">
                  <c:v>6.0551318078415628E-2</c:v>
                </c:pt>
                <c:pt idx="16">
                  <c:v>0.12545162585307107</c:v>
                </c:pt>
                <c:pt idx="17">
                  <c:v>1.6280833221820779E-2</c:v>
                </c:pt>
                <c:pt idx="18">
                  <c:v>3.644230340336322E-2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2-40BA-A81A-B94DD25ACD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2-40BA-A81A-B94DD25AC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8.48'!$Y$44:$Y$60</c:f>
              <c:numCache>
                <c:formatCode>#,##0</c:formatCode>
                <c:ptCount val="17"/>
                <c:pt idx="0">
                  <c:v>7</c:v>
                </c:pt>
                <c:pt idx="1">
                  <c:v>579</c:v>
                </c:pt>
                <c:pt idx="2">
                  <c:v>1286</c:v>
                </c:pt>
                <c:pt idx="3">
                  <c:v>1946</c:v>
                </c:pt>
                <c:pt idx="4">
                  <c:v>2681</c:v>
                </c:pt>
                <c:pt idx="5">
                  <c:v>2725</c:v>
                </c:pt>
                <c:pt idx="6">
                  <c:v>2698</c:v>
                </c:pt>
                <c:pt idx="7">
                  <c:v>1929</c:v>
                </c:pt>
                <c:pt idx="8">
                  <c:v>1800</c:v>
                </c:pt>
                <c:pt idx="9">
                  <c:v>1930</c:v>
                </c:pt>
                <c:pt idx="10">
                  <c:v>1626</c:v>
                </c:pt>
                <c:pt idx="11">
                  <c:v>1253</c:v>
                </c:pt>
                <c:pt idx="12">
                  <c:v>705</c:v>
                </c:pt>
                <c:pt idx="13">
                  <c:v>280</c:v>
                </c:pt>
                <c:pt idx="14">
                  <c:v>108</c:v>
                </c:pt>
                <c:pt idx="15">
                  <c:v>38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3-4336-8E87-02B33D9FAE28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8.48'!$Y$63:$Y$79</c:f>
              <c:numCache>
                <c:formatCode>#,##0</c:formatCode>
                <c:ptCount val="17"/>
                <c:pt idx="0">
                  <c:v>7</c:v>
                </c:pt>
                <c:pt idx="1">
                  <c:v>638</c:v>
                </c:pt>
                <c:pt idx="2">
                  <c:v>1408</c:v>
                </c:pt>
                <c:pt idx="3">
                  <c:v>1987</c:v>
                </c:pt>
                <c:pt idx="4">
                  <c:v>2335</c:v>
                </c:pt>
                <c:pt idx="5">
                  <c:v>2612</c:v>
                </c:pt>
                <c:pt idx="6">
                  <c:v>2344</c:v>
                </c:pt>
                <c:pt idx="7">
                  <c:v>1924</c:v>
                </c:pt>
                <c:pt idx="8">
                  <c:v>1905</c:v>
                </c:pt>
                <c:pt idx="9">
                  <c:v>1893</c:v>
                </c:pt>
                <c:pt idx="10">
                  <c:v>1529</c:v>
                </c:pt>
                <c:pt idx="11">
                  <c:v>1204</c:v>
                </c:pt>
                <c:pt idx="12">
                  <c:v>528</c:v>
                </c:pt>
                <c:pt idx="13">
                  <c:v>182</c:v>
                </c:pt>
                <c:pt idx="14">
                  <c:v>67</c:v>
                </c:pt>
                <c:pt idx="15">
                  <c:v>29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3-4336-8E87-02B33D9FA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8.48'!$Y$83:$Y$90</c:f>
              <c:numCache>
                <c:formatCode>#,##0</c:formatCode>
                <c:ptCount val="8"/>
                <c:pt idx="0">
                  <c:v>1723</c:v>
                </c:pt>
                <c:pt idx="1">
                  <c:v>1168</c:v>
                </c:pt>
                <c:pt idx="2">
                  <c:v>3441</c:v>
                </c:pt>
                <c:pt idx="3">
                  <c:v>973</c:v>
                </c:pt>
                <c:pt idx="4">
                  <c:v>597</c:v>
                </c:pt>
                <c:pt idx="5">
                  <c:v>679</c:v>
                </c:pt>
                <c:pt idx="6">
                  <c:v>1842</c:v>
                </c:pt>
                <c:pt idx="7">
                  <c:v>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D8D-B06F-29770A9E964E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8.48'!$Y$93:$Y$100</c:f>
              <c:numCache>
                <c:formatCode>#,##0</c:formatCode>
                <c:ptCount val="8"/>
                <c:pt idx="0">
                  <c:v>1251</c:v>
                </c:pt>
                <c:pt idx="1">
                  <c:v>2267</c:v>
                </c:pt>
                <c:pt idx="2">
                  <c:v>584</c:v>
                </c:pt>
                <c:pt idx="3">
                  <c:v>2440</c:v>
                </c:pt>
                <c:pt idx="4">
                  <c:v>2437</c:v>
                </c:pt>
                <c:pt idx="5">
                  <c:v>1353</c:v>
                </c:pt>
                <c:pt idx="6">
                  <c:v>224</c:v>
                </c:pt>
                <c:pt idx="7">
                  <c:v>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11-4D8D-B06F-29770A9E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8.48'!$U$8:$Y$8</c:f>
              <c:numCache>
                <c:formatCode>#,##0</c:formatCode>
                <c:ptCount val="5"/>
                <c:pt idx="1">
                  <c:v>46731.29</c:v>
                </c:pt>
                <c:pt idx="2">
                  <c:v>48165.04</c:v>
                </c:pt>
                <c:pt idx="3">
                  <c:v>49728.74</c:v>
                </c:pt>
                <c:pt idx="4">
                  <c:v>48762.01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5-41C3-8CE6-83E64D477D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5-41C3-8CE6-83E64D477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8.48'!$V$4:$Z$4</c:f>
              <c:numCache>
                <c:formatCode>#,##0</c:formatCode>
                <c:ptCount val="5"/>
                <c:pt idx="0">
                  <c:v>34584</c:v>
                </c:pt>
                <c:pt idx="1">
                  <c:v>35421</c:v>
                </c:pt>
                <c:pt idx="2">
                  <c:v>37647</c:v>
                </c:pt>
                <c:pt idx="3">
                  <c:v>42226</c:v>
                </c:pt>
                <c:pt idx="4">
                  <c:v>44833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8-4344-A51B-31FFE3127F14}"/>
            </c:ext>
          </c:extLst>
        </c:ser>
        <c:ser>
          <c:idx val="1"/>
          <c:order val="1"/>
          <c:tx>
            <c:strRef>
              <c:f>'Table 8.48'!$S$7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8.48'!$V$7:$Z$7</c:f>
              <c:numCache>
                <c:formatCode>#,##0</c:formatCode>
                <c:ptCount val="5"/>
                <c:pt idx="0">
                  <c:v>25036</c:v>
                </c:pt>
                <c:pt idx="1">
                  <c:v>26147</c:v>
                </c:pt>
                <c:pt idx="2">
                  <c:v>27142</c:v>
                </c:pt>
                <c:pt idx="3">
                  <c:v>28497</c:v>
                </c:pt>
                <c:pt idx="4">
                  <c:v>30082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C8-4344-A51B-31FFE3127F14}"/>
            </c:ext>
          </c:extLst>
        </c:ser>
        <c:ser>
          <c:idx val="2"/>
          <c:order val="2"/>
          <c:tx>
            <c:strRef>
              <c:f>'Table 8.48'!$S$11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8.48'!$V$11:$Z$11</c:f>
              <c:numCache>
                <c:formatCode>#,##0</c:formatCode>
                <c:ptCount val="5"/>
                <c:pt idx="0">
                  <c:v>31289</c:v>
                </c:pt>
                <c:pt idx="1">
                  <c:v>31947</c:v>
                </c:pt>
                <c:pt idx="2">
                  <c:v>33812</c:v>
                </c:pt>
                <c:pt idx="3">
                  <c:v>38237</c:v>
                </c:pt>
                <c:pt idx="4">
                  <c:v>40501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8-4344-A51B-31FFE3127F14}"/>
            </c:ext>
          </c:extLst>
        </c:ser>
        <c:ser>
          <c:idx val="3"/>
          <c:order val="3"/>
          <c:tx>
            <c:strRef>
              <c:f>'Table 8.48'!$S$12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8.48'!$V$12:$Z$12</c:f>
              <c:numCache>
                <c:formatCode>#,##0</c:formatCode>
                <c:ptCount val="5"/>
                <c:pt idx="0">
                  <c:v>3290</c:v>
                </c:pt>
                <c:pt idx="1">
                  <c:v>3474</c:v>
                </c:pt>
                <c:pt idx="2">
                  <c:v>3835</c:v>
                </c:pt>
                <c:pt idx="3">
                  <c:v>3995</c:v>
                </c:pt>
                <c:pt idx="4">
                  <c:v>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C8-4344-A51B-31FFE312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Mitchell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8.48'!$AB$15:$AB$33</c:f>
              <c:numCache>
                <c:formatCode>0.0%</c:formatCode>
                <c:ptCount val="19"/>
                <c:pt idx="0">
                  <c:v>2.1722645969936213E-2</c:v>
                </c:pt>
                <c:pt idx="1">
                  <c:v>3.5237967795173734E-3</c:v>
                </c:pt>
                <c:pt idx="2">
                  <c:v>6.9829162763727193E-2</c:v>
                </c:pt>
                <c:pt idx="3">
                  <c:v>8.2965341897497658E-3</c:v>
                </c:pt>
                <c:pt idx="4">
                  <c:v>0.11653062134796378</c:v>
                </c:pt>
                <c:pt idx="5">
                  <c:v>3.7535126455238862E-2</c:v>
                </c:pt>
                <c:pt idx="6">
                  <c:v>8.8875507382131222E-2</c:v>
                </c:pt>
                <c:pt idx="7">
                  <c:v>7.0632053169186845E-2</c:v>
                </c:pt>
                <c:pt idx="8">
                  <c:v>5.7651991614255764E-2</c:v>
                </c:pt>
                <c:pt idx="9">
                  <c:v>8.3411392122753024E-3</c:v>
                </c:pt>
                <c:pt idx="10">
                  <c:v>3.6598420982202597E-2</c:v>
                </c:pt>
                <c:pt idx="11">
                  <c:v>1.7931219055265624E-2</c:v>
                </c:pt>
                <c:pt idx="12">
                  <c:v>4.5987778223828005E-2</c:v>
                </c:pt>
                <c:pt idx="13">
                  <c:v>8.4950265399884026E-2</c:v>
                </c:pt>
                <c:pt idx="14">
                  <c:v>7.1591061153485888E-2</c:v>
                </c:pt>
                <c:pt idx="15">
                  <c:v>6.0551318078415628E-2</c:v>
                </c:pt>
                <c:pt idx="16">
                  <c:v>0.12545162585307107</c:v>
                </c:pt>
                <c:pt idx="17">
                  <c:v>1.6280833221820779E-2</c:v>
                </c:pt>
                <c:pt idx="18">
                  <c:v>3.644230340336322E-2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9-458F-B631-2F0D3E89F0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9-458F-B631-2F0D3E89F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8.48'!$Z$44:$Z$60</c:f>
              <c:numCache>
                <c:formatCode>#,##0</c:formatCode>
                <c:ptCount val="17"/>
                <c:pt idx="0">
                  <c:v>9</c:v>
                </c:pt>
                <c:pt idx="1">
                  <c:v>633</c:v>
                </c:pt>
                <c:pt idx="2">
                  <c:v>1430</c:v>
                </c:pt>
                <c:pt idx="3">
                  <c:v>2054</c:v>
                </c:pt>
                <c:pt idx="4">
                  <c:v>2807</c:v>
                </c:pt>
                <c:pt idx="5">
                  <c:v>2961</c:v>
                </c:pt>
                <c:pt idx="6">
                  <c:v>2829</c:v>
                </c:pt>
                <c:pt idx="7">
                  <c:v>2102</c:v>
                </c:pt>
                <c:pt idx="8">
                  <c:v>1860</c:v>
                </c:pt>
                <c:pt idx="9">
                  <c:v>1923</c:v>
                </c:pt>
                <c:pt idx="10">
                  <c:v>1657</c:v>
                </c:pt>
                <c:pt idx="11">
                  <c:v>1388</c:v>
                </c:pt>
                <c:pt idx="12">
                  <c:v>704</c:v>
                </c:pt>
                <c:pt idx="13">
                  <c:v>290</c:v>
                </c:pt>
                <c:pt idx="14">
                  <c:v>139</c:v>
                </c:pt>
                <c:pt idx="15">
                  <c:v>45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C-4BE0-8AC6-2043DC5C04FA}"/>
            </c:ext>
          </c:extLst>
        </c:ser>
        <c:ser>
          <c:idx val="1"/>
          <c:order val="1"/>
          <c:tx>
            <c:strRef>
              <c:f>'Table 8.48'!$S$62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8.48'!$Z$63:$Z$79</c:f>
              <c:numCache>
                <c:formatCode>#,##0</c:formatCode>
                <c:ptCount val="17"/>
                <c:pt idx="0">
                  <c:v>14</c:v>
                </c:pt>
                <c:pt idx="1">
                  <c:v>647</c:v>
                </c:pt>
                <c:pt idx="2">
                  <c:v>1442</c:v>
                </c:pt>
                <c:pt idx="3">
                  <c:v>2072</c:v>
                </c:pt>
                <c:pt idx="4">
                  <c:v>2600</c:v>
                </c:pt>
                <c:pt idx="5">
                  <c:v>2854</c:v>
                </c:pt>
                <c:pt idx="6">
                  <c:v>2581</c:v>
                </c:pt>
                <c:pt idx="7">
                  <c:v>2099</c:v>
                </c:pt>
                <c:pt idx="8">
                  <c:v>1956</c:v>
                </c:pt>
                <c:pt idx="9">
                  <c:v>1956</c:v>
                </c:pt>
                <c:pt idx="10">
                  <c:v>1550</c:v>
                </c:pt>
                <c:pt idx="11">
                  <c:v>1244</c:v>
                </c:pt>
                <c:pt idx="12">
                  <c:v>631</c:v>
                </c:pt>
                <c:pt idx="13">
                  <c:v>206</c:v>
                </c:pt>
                <c:pt idx="14">
                  <c:v>73</c:v>
                </c:pt>
                <c:pt idx="15">
                  <c:v>42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C-4BE0-8AC6-2043DC5C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8.48'!$Z$83:$Z$90</c:f>
              <c:numCache>
                <c:formatCode>#,##0</c:formatCode>
                <c:ptCount val="8"/>
                <c:pt idx="0">
                  <c:v>1851</c:v>
                </c:pt>
                <c:pt idx="1">
                  <c:v>1211</c:v>
                </c:pt>
                <c:pt idx="2">
                  <c:v>3448</c:v>
                </c:pt>
                <c:pt idx="3">
                  <c:v>1014</c:v>
                </c:pt>
                <c:pt idx="4">
                  <c:v>617</c:v>
                </c:pt>
                <c:pt idx="5">
                  <c:v>698</c:v>
                </c:pt>
                <c:pt idx="6">
                  <c:v>1939</c:v>
                </c:pt>
                <c:pt idx="7">
                  <c:v>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8-48F4-8A5B-65C8314F607C}"/>
            </c:ext>
          </c:extLst>
        </c:ser>
        <c:ser>
          <c:idx val="1"/>
          <c:order val="1"/>
          <c:tx>
            <c:strRef>
              <c:f>'Table 8.48'!$S$92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8.48'!$Z$93:$Z$100</c:f>
              <c:numCache>
                <c:formatCode>#,##0</c:formatCode>
                <c:ptCount val="8"/>
                <c:pt idx="0">
                  <c:v>1333</c:v>
                </c:pt>
                <c:pt idx="1">
                  <c:v>2367</c:v>
                </c:pt>
                <c:pt idx="2">
                  <c:v>638</c:v>
                </c:pt>
                <c:pt idx="3">
                  <c:v>2638</c:v>
                </c:pt>
                <c:pt idx="4">
                  <c:v>2511</c:v>
                </c:pt>
                <c:pt idx="5">
                  <c:v>1372</c:v>
                </c:pt>
                <c:pt idx="6">
                  <c:v>277</c:v>
                </c:pt>
                <c:pt idx="7">
                  <c:v>1195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8-48F4-8A5B-65C8314F6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8.5'!$Z$44:$Z$60</c:f>
              <c:numCache>
                <c:formatCode>#,##0</c:formatCode>
                <c:ptCount val="17"/>
                <c:pt idx="0">
                  <c:v>9</c:v>
                </c:pt>
                <c:pt idx="1">
                  <c:v>512</c:v>
                </c:pt>
                <c:pt idx="2">
                  <c:v>920</c:v>
                </c:pt>
                <c:pt idx="3">
                  <c:v>1140</c:v>
                </c:pt>
                <c:pt idx="4">
                  <c:v>1466</c:v>
                </c:pt>
                <c:pt idx="5">
                  <c:v>1404</c:v>
                </c:pt>
                <c:pt idx="6">
                  <c:v>1386</c:v>
                </c:pt>
                <c:pt idx="7">
                  <c:v>1232</c:v>
                </c:pt>
                <c:pt idx="8">
                  <c:v>1210</c:v>
                </c:pt>
                <c:pt idx="9">
                  <c:v>1374</c:v>
                </c:pt>
                <c:pt idx="10">
                  <c:v>1254</c:v>
                </c:pt>
                <c:pt idx="11">
                  <c:v>1425</c:v>
                </c:pt>
                <c:pt idx="12">
                  <c:v>918</c:v>
                </c:pt>
                <c:pt idx="13">
                  <c:v>369</c:v>
                </c:pt>
                <c:pt idx="14">
                  <c:v>167</c:v>
                </c:pt>
                <c:pt idx="15">
                  <c:v>67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D-49A6-8F9A-F2BC972C9218}"/>
            </c:ext>
          </c:extLst>
        </c:ser>
        <c:ser>
          <c:idx val="1"/>
          <c:order val="1"/>
          <c:tx>
            <c:strRef>
              <c:f>'Table 8.5'!$S$62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8.5'!$Z$63:$Z$79</c:f>
              <c:numCache>
                <c:formatCode>#,##0</c:formatCode>
                <c:ptCount val="17"/>
                <c:pt idx="0">
                  <c:v>11</c:v>
                </c:pt>
                <c:pt idx="1">
                  <c:v>555</c:v>
                </c:pt>
                <c:pt idx="2">
                  <c:v>1162</c:v>
                </c:pt>
                <c:pt idx="3">
                  <c:v>1240</c:v>
                </c:pt>
                <c:pt idx="4">
                  <c:v>1454</c:v>
                </c:pt>
                <c:pt idx="5">
                  <c:v>1528</c:v>
                </c:pt>
                <c:pt idx="6">
                  <c:v>1565</c:v>
                </c:pt>
                <c:pt idx="7">
                  <c:v>1432</c:v>
                </c:pt>
                <c:pt idx="8">
                  <c:v>1525</c:v>
                </c:pt>
                <c:pt idx="9">
                  <c:v>1600</c:v>
                </c:pt>
                <c:pt idx="10">
                  <c:v>1537</c:v>
                </c:pt>
                <c:pt idx="11">
                  <c:v>1529</c:v>
                </c:pt>
                <c:pt idx="12">
                  <c:v>821</c:v>
                </c:pt>
                <c:pt idx="13">
                  <c:v>300</c:v>
                </c:pt>
                <c:pt idx="14">
                  <c:v>121</c:v>
                </c:pt>
                <c:pt idx="15">
                  <c:v>54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D-49A6-8F9A-F2BC972C9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8.48'!$S$1</c:f>
              <c:strCache>
                <c:ptCount val="1"/>
                <c:pt idx="0">
                  <c:v>Mitchell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8.48'!$V$8:$Z$8</c:f>
              <c:numCache>
                <c:formatCode>#,##0</c:formatCode>
                <c:ptCount val="5"/>
                <c:pt idx="0">
                  <c:v>46731.29</c:v>
                </c:pt>
                <c:pt idx="1">
                  <c:v>48165.04</c:v>
                </c:pt>
                <c:pt idx="2">
                  <c:v>49728.74</c:v>
                </c:pt>
                <c:pt idx="3">
                  <c:v>48762.01</c:v>
                </c:pt>
                <c:pt idx="4">
                  <c:v>52366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A26-A66B-0854E57986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A26-A66B-0854E5798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8.49'!$U$4:$Y$4</c:f>
              <c:numCache>
                <c:formatCode>#,##0</c:formatCode>
                <c:ptCount val="5"/>
                <c:pt idx="1">
                  <c:v>21882</c:v>
                </c:pt>
                <c:pt idx="2">
                  <c:v>22507</c:v>
                </c:pt>
                <c:pt idx="3">
                  <c:v>23265</c:v>
                </c:pt>
                <c:pt idx="4">
                  <c:v>24651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F-4502-B4E5-D78F976656EB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8.49'!$U$7:$Y$7</c:f>
              <c:numCache>
                <c:formatCode>#,##0</c:formatCode>
                <c:ptCount val="5"/>
                <c:pt idx="1">
                  <c:v>15430</c:v>
                </c:pt>
                <c:pt idx="2">
                  <c:v>15900</c:v>
                </c:pt>
                <c:pt idx="3">
                  <c:v>16073</c:v>
                </c:pt>
                <c:pt idx="4">
                  <c:v>16739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F-4502-B4E5-D78F976656EB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8.49'!$U$11:$Y$11</c:f>
              <c:numCache>
                <c:formatCode>#,##0</c:formatCode>
                <c:ptCount val="5"/>
                <c:pt idx="1">
                  <c:v>18529</c:v>
                </c:pt>
                <c:pt idx="2">
                  <c:v>19011</c:v>
                </c:pt>
                <c:pt idx="3">
                  <c:v>19829</c:v>
                </c:pt>
                <c:pt idx="4">
                  <c:v>21269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F-4502-B4E5-D78F976656EB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8.49'!$U$12:$Y$12</c:f>
              <c:numCache>
                <c:formatCode>#,##0</c:formatCode>
                <c:ptCount val="5"/>
                <c:pt idx="1">
                  <c:v>3344</c:v>
                </c:pt>
                <c:pt idx="2">
                  <c:v>3492</c:v>
                </c:pt>
                <c:pt idx="3">
                  <c:v>3436</c:v>
                </c:pt>
                <c:pt idx="4">
                  <c:v>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5F-4502-B4E5-D78F97665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9.6937375004901766E-2</c:v>
                </c:pt>
                <c:pt idx="1">
                  <c:v>2.6273479471393278E-3</c:v>
                </c:pt>
                <c:pt idx="2">
                  <c:v>8.9918042429708633E-2</c:v>
                </c:pt>
                <c:pt idx="3">
                  <c:v>7.1761891690521936E-3</c:v>
                </c:pt>
                <c:pt idx="4">
                  <c:v>7.936943649268656E-2</c:v>
                </c:pt>
                <c:pt idx="5">
                  <c:v>2.5567624799027491E-2</c:v>
                </c:pt>
                <c:pt idx="6">
                  <c:v>9.1447394219834513E-2</c:v>
                </c:pt>
                <c:pt idx="7">
                  <c:v>0.10179992941453277</c:v>
                </c:pt>
                <c:pt idx="8">
                  <c:v>4.262577938120074E-2</c:v>
                </c:pt>
                <c:pt idx="9">
                  <c:v>3.8429865495470767E-3</c:v>
                </c:pt>
                <c:pt idx="10">
                  <c:v>2.3802988118113017E-2</c:v>
                </c:pt>
                <c:pt idx="11">
                  <c:v>1.2901454844908043E-2</c:v>
                </c:pt>
                <c:pt idx="12">
                  <c:v>3.450845064899416E-2</c:v>
                </c:pt>
                <c:pt idx="13">
                  <c:v>6.1291714050429394E-2</c:v>
                </c:pt>
                <c:pt idx="14">
                  <c:v>3.3057527155797808E-2</c:v>
                </c:pt>
                <c:pt idx="15">
                  <c:v>6.125249990196463E-2</c:v>
                </c:pt>
                <c:pt idx="16">
                  <c:v>0.12489706286027999</c:v>
                </c:pt>
                <c:pt idx="17">
                  <c:v>1.2783812399513745E-2</c:v>
                </c:pt>
                <c:pt idx="18">
                  <c:v>3.6861299556880125E-2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C-4DA8-8AC0-C589BA3BF9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C-4DA8-8AC0-C589BA3BF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8.49'!$Y$44:$Y$60</c:f>
              <c:numCache>
                <c:formatCode>#,##0</c:formatCode>
                <c:ptCount val="17"/>
                <c:pt idx="0">
                  <c:v>8</c:v>
                </c:pt>
                <c:pt idx="1">
                  <c:v>397</c:v>
                </c:pt>
                <c:pt idx="2">
                  <c:v>835</c:v>
                </c:pt>
                <c:pt idx="3">
                  <c:v>1073</c:v>
                </c:pt>
                <c:pt idx="4">
                  <c:v>1372</c:v>
                </c:pt>
                <c:pt idx="5">
                  <c:v>1191</c:v>
                </c:pt>
                <c:pt idx="6">
                  <c:v>1050</c:v>
                </c:pt>
                <c:pt idx="7">
                  <c:v>908</c:v>
                </c:pt>
                <c:pt idx="8">
                  <c:v>1015</c:v>
                </c:pt>
                <c:pt idx="9">
                  <c:v>1112</c:v>
                </c:pt>
                <c:pt idx="10">
                  <c:v>1028</c:v>
                </c:pt>
                <c:pt idx="11">
                  <c:v>1035</c:v>
                </c:pt>
                <c:pt idx="12">
                  <c:v>675</c:v>
                </c:pt>
                <c:pt idx="13">
                  <c:v>316</c:v>
                </c:pt>
                <c:pt idx="14">
                  <c:v>146</c:v>
                </c:pt>
                <c:pt idx="15">
                  <c:v>58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CBA-A5BB-EBD0D778CEFB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8.49'!$Y$63:$Y$79</c:f>
              <c:numCache>
                <c:formatCode>#,##0</c:formatCode>
                <c:ptCount val="17"/>
                <c:pt idx="0">
                  <c:v>14</c:v>
                </c:pt>
                <c:pt idx="1">
                  <c:v>501</c:v>
                </c:pt>
                <c:pt idx="2">
                  <c:v>824</c:v>
                </c:pt>
                <c:pt idx="3">
                  <c:v>1034</c:v>
                </c:pt>
                <c:pt idx="4">
                  <c:v>1286</c:v>
                </c:pt>
                <c:pt idx="5">
                  <c:v>1242</c:v>
                </c:pt>
                <c:pt idx="6">
                  <c:v>1111</c:v>
                </c:pt>
                <c:pt idx="7">
                  <c:v>1073</c:v>
                </c:pt>
                <c:pt idx="8">
                  <c:v>1053</c:v>
                </c:pt>
                <c:pt idx="9">
                  <c:v>1182</c:v>
                </c:pt>
                <c:pt idx="10">
                  <c:v>1179</c:v>
                </c:pt>
                <c:pt idx="11">
                  <c:v>989</c:v>
                </c:pt>
                <c:pt idx="12">
                  <c:v>504</c:v>
                </c:pt>
                <c:pt idx="13">
                  <c:v>221</c:v>
                </c:pt>
                <c:pt idx="14">
                  <c:v>84</c:v>
                </c:pt>
                <c:pt idx="15">
                  <c:v>51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CBA-A5BB-EBD0D778C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8.49'!$Y$83:$Y$90</c:f>
              <c:numCache>
                <c:formatCode>#,##0</c:formatCode>
                <c:ptCount val="8"/>
                <c:pt idx="0">
                  <c:v>917</c:v>
                </c:pt>
                <c:pt idx="1">
                  <c:v>528</c:v>
                </c:pt>
                <c:pt idx="2">
                  <c:v>1571</c:v>
                </c:pt>
                <c:pt idx="3">
                  <c:v>342</c:v>
                </c:pt>
                <c:pt idx="4">
                  <c:v>202</c:v>
                </c:pt>
                <c:pt idx="5">
                  <c:v>393</c:v>
                </c:pt>
                <c:pt idx="6">
                  <c:v>981</c:v>
                </c:pt>
                <c:pt idx="7">
                  <c:v>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86-9D29-551F1C9306F6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8.49'!$Y$93:$Y$100</c:f>
              <c:numCache>
                <c:formatCode>#,##0</c:formatCode>
                <c:ptCount val="8"/>
                <c:pt idx="0">
                  <c:v>614</c:v>
                </c:pt>
                <c:pt idx="1">
                  <c:v>1338</c:v>
                </c:pt>
                <c:pt idx="2">
                  <c:v>272</c:v>
                </c:pt>
                <c:pt idx="3">
                  <c:v>1374</c:v>
                </c:pt>
                <c:pt idx="4">
                  <c:v>1057</c:v>
                </c:pt>
                <c:pt idx="5">
                  <c:v>806</c:v>
                </c:pt>
                <c:pt idx="6">
                  <c:v>86</c:v>
                </c:pt>
                <c:pt idx="7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86-9D29-551F1C930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8.49'!$U$8:$Y$8</c:f>
              <c:numCache>
                <c:formatCode>#,##0</c:formatCode>
                <c:ptCount val="5"/>
                <c:pt idx="1">
                  <c:v>38116</c:v>
                </c:pt>
                <c:pt idx="2">
                  <c:v>38580.69</c:v>
                </c:pt>
                <c:pt idx="3">
                  <c:v>41279</c:v>
                </c:pt>
                <c:pt idx="4">
                  <c:v>42325.4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E-4C0A-8294-0259D091CAC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E-4C0A-8294-0259D091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8.49'!$V$4:$Z$4</c:f>
              <c:numCache>
                <c:formatCode>#,##0</c:formatCode>
                <c:ptCount val="5"/>
                <c:pt idx="0">
                  <c:v>21882</c:v>
                </c:pt>
                <c:pt idx="1">
                  <c:v>22507</c:v>
                </c:pt>
                <c:pt idx="2">
                  <c:v>23265</c:v>
                </c:pt>
                <c:pt idx="3">
                  <c:v>24651</c:v>
                </c:pt>
                <c:pt idx="4">
                  <c:v>25499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E-4C7C-8BF4-E405BA054E9A}"/>
            </c:ext>
          </c:extLst>
        </c:ser>
        <c:ser>
          <c:idx val="1"/>
          <c:order val="1"/>
          <c:tx>
            <c:strRef>
              <c:f>'Table 8.49'!$S$7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8.49'!$V$7:$Z$7</c:f>
              <c:numCache>
                <c:formatCode>#,##0</c:formatCode>
                <c:ptCount val="5"/>
                <c:pt idx="0">
                  <c:v>15430</c:v>
                </c:pt>
                <c:pt idx="1">
                  <c:v>15900</c:v>
                </c:pt>
                <c:pt idx="2">
                  <c:v>16073</c:v>
                </c:pt>
                <c:pt idx="3">
                  <c:v>16739</c:v>
                </c:pt>
                <c:pt idx="4">
                  <c:v>17184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8E-4C7C-8BF4-E405BA054E9A}"/>
            </c:ext>
          </c:extLst>
        </c:ser>
        <c:ser>
          <c:idx val="2"/>
          <c:order val="2"/>
          <c:tx>
            <c:strRef>
              <c:f>'Table 8.49'!$S$11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8.49'!$V$11:$Z$11</c:f>
              <c:numCache>
                <c:formatCode>#,##0</c:formatCode>
                <c:ptCount val="5"/>
                <c:pt idx="0">
                  <c:v>18529</c:v>
                </c:pt>
                <c:pt idx="1">
                  <c:v>19011</c:v>
                </c:pt>
                <c:pt idx="2">
                  <c:v>19829</c:v>
                </c:pt>
                <c:pt idx="3">
                  <c:v>21269</c:v>
                </c:pt>
                <c:pt idx="4">
                  <c:v>22115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8E-4C7C-8BF4-E405BA054E9A}"/>
            </c:ext>
          </c:extLst>
        </c:ser>
        <c:ser>
          <c:idx val="3"/>
          <c:order val="3"/>
          <c:tx>
            <c:strRef>
              <c:f>'Table 8.49'!$S$12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8.49'!$V$12:$Z$12</c:f>
              <c:numCache>
                <c:formatCode>#,##0</c:formatCode>
                <c:ptCount val="5"/>
                <c:pt idx="0">
                  <c:v>3344</c:v>
                </c:pt>
                <c:pt idx="1">
                  <c:v>3492</c:v>
                </c:pt>
                <c:pt idx="2">
                  <c:v>3436</c:v>
                </c:pt>
                <c:pt idx="3">
                  <c:v>3378</c:v>
                </c:pt>
                <c:pt idx="4">
                  <c:v>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8E-4C7C-8BF4-E405BA054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Moira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8.49'!$AB$15:$AB$33</c:f>
              <c:numCache>
                <c:formatCode>0.0%</c:formatCode>
                <c:ptCount val="19"/>
                <c:pt idx="0">
                  <c:v>9.6937375004901766E-2</c:v>
                </c:pt>
                <c:pt idx="1">
                  <c:v>2.6273479471393278E-3</c:v>
                </c:pt>
                <c:pt idx="2">
                  <c:v>8.9918042429708633E-2</c:v>
                </c:pt>
                <c:pt idx="3">
                  <c:v>7.1761891690521936E-3</c:v>
                </c:pt>
                <c:pt idx="4">
                  <c:v>7.936943649268656E-2</c:v>
                </c:pt>
                <c:pt idx="5">
                  <c:v>2.5567624799027491E-2</c:v>
                </c:pt>
                <c:pt idx="6">
                  <c:v>9.1447394219834513E-2</c:v>
                </c:pt>
                <c:pt idx="7">
                  <c:v>0.10179992941453277</c:v>
                </c:pt>
                <c:pt idx="8">
                  <c:v>4.262577938120074E-2</c:v>
                </c:pt>
                <c:pt idx="9">
                  <c:v>3.8429865495470767E-3</c:v>
                </c:pt>
                <c:pt idx="10">
                  <c:v>2.3802988118113017E-2</c:v>
                </c:pt>
                <c:pt idx="11">
                  <c:v>1.2901454844908043E-2</c:v>
                </c:pt>
                <c:pt idx="12">
                  <c:v>3.450845064899416E-2</c:v>
                </c:pt>
                <c:pt idx="13">
                  <c:v>6.1291714050429394E-2</c:v>
                </c:pt>
                <c:pt idx="14">
                  <c:v>3.3057527155797808E-2</c:v>
                </c:pt>
                <c:pt idx="15">
                  <c:v>6.125249990196463E-2</c:v>
                </c:pt>
                <c:pt idx="16">
                  <c:v>0.12489706286027999</c:v>
                </c:pt>
                <c:pt idx="17">
                  <c:v>1.2783812399513745E-2</c:v>
                </c:pt>
                <c:pt idx="18">
                  <c:v>3.6861299556880125E-2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E-47A9-ABB3-1743689A3D2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E-47A9-ABB3-1743689A3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8.49'!$Z$44:$Z$60</c:f>
              <c:numCache>
                <c:formatCode>#,##0</c:formatCode>
                <c:ptCount val="17"/>
                <c:pt idx="0">
                  <c:v>13</c:v>
                </c:pt>
                <c:pt idx="1">
                  <c:v>426</c:v>
                </c:pt>
                <c:pt idx="2">
                  <c:v>827</c:v>
                </c:pt>
                <c:pt idx="3">
                  <c:v>1222</c:v>
                </c:pt>
                <c:pt idx="4">
                  <c:v>1461</c:v>
                </c:pt>
                <c:pt idx="5">
                  <c:v>1287</c:v>
                </c:pt>
                <c:pt idx="6">
                  <c:v>1020</c:v>
                </c:pt>
                <c:pt idx="7">
                  <c:v>972</c:v>
                </c:pt>
                <c:pt idx="8">
                  <c:v>948</c:v>
                </c:pt>
                <c:pt idx="9">
                  <c:v>1080</c:v>
                </c:pt>
                <c:pt idx="10">
                  <c:v>1095</c:v>
                </c:pt>
                <c:pt idx="11">
                  <c:v>996</c:v>
                </c:pt>
                <c:pt idx="12">
                  <c:v>707</c:v>
                </c:pt>
                <c:pt idx="13">
                  <c:v>313</c:v>
                </c:pt>
                <c:pt idx="14">
                  <c:v>139</c:v>
                </c:pt>
                <c:pt idx="15">
                  <c:v>53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1-43E4-A3B8-93E4F6B3ED30}"/>
            </c:ext>
          </c:extLst>
        </c:ser>
        <c:ser>
          <c:idx val="1"/>
          <c:order val="1"/>
          <c:tx>
            <c:strRef>
              <c:f>'Table 8.49'!$S$62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8.49'!$Z$63:$Z$79</c:f>
              <c:numCache>
                <c:formatCode>#,##0</c:formatCode>
                <c:ptCount val="17"/>
                <c:pt idx="0">
                  <c:v>20</c:v>
                </c:pt>
                <c:pt idx="1">
                  <c:v>526</c:v>
                </c:pt>
                <c:pt idx="2">
                  <c:v>925</c:v>
                </c:pt>
                <c:pt idx="3">
                  <c:v>1120</c:v>
                </c:pt>
                <c:pt idx="4">
                  <c:v>1494</c:v>
                </c:pt>
                <c:pt idx="5">
                  <c:v>1242</c:v>
                </c:pt>
                <c:pt idx="6">
                  <c:v>1136</c:v>
                </c:pt>
                <c:pt idx="7">
                  <c:v>1133</c:v>
                </c:pt>
                <c:pt idx="8">
                  <c:v>1037</c:v>
                </c:pt>
                <c:pt idx="9">
                  <c:v>1181</c:v>
                </c:pt>
                <c:pt idx="10">
                  <c:v>1112</c:v>
                </c:pt>
                <c:pt idx="11">
                  <c:v>1028</c:v>
                </c:pt>
                <c:pt idx="12">
                  <c:v>561</c:v>
                </c:pt>
                <c:pt idx="13">
                  <c:v>191</c:v>
                </c:pt>
                <c:pt idx="14">
                  <c:v>97</c:v>
                </c:pt>
                <c:pt idx="15">
                  <c:v>45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1-43E4-A3B8-93E4F6B3E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8.49'!$Z$83:$Z$90</c:f>
              <c:numCache>
                <c:formatCode>#,##0</c:formatCode>
                <c:ptCount val="8"/>
                <c:pt idx="0">
                  <c:v>897</c:v>
                </c:pt>
                <c:pt idx="1">
                  <c:v>561</c:v>
                </c:pt>
                <c:pt idx="2">
                  <c:v>1584</c:v>
                </c:pt>
                <c:pt idx="3">
                  <c:v>359</c:v>
                </c:pt>
                <c:pt idx="4">
                  <c:v>211</c:v>
                </c:pt>
                <c:pt idx="5">
                  <c:v>400</c:v>
                </c:pt>
                <c:pt idx="6">
                  <c:v>1077</c:v>
                </c:pt>
                <c:pt idx="7">
                  <c:v>1569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3-427B-A9E0-B06F3D60EF90}"/>
            </c:ext>
          </c:extLst>
        </c:ser>
        <c:ser>
          <c:idx val="1"/>
          <c:order val="1"/>
          <c:tx>
            <c:strRef>
              <c:f>'Table 8.49'!$S$92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8.49'!$Z$93:$Z$100</c:f>
              <c:numCache>
                <c:formatCode>#,##0</c:formatCode>
                <c:ptCount val="8"/>
                <c:pt idx="0">
                  <c:v>647</c:v>
                </c:pt>
                <c:pt idx="1">
                  <c:v>1361</c:v>
                </c:pt>
                <c:pt idx="2">
                  <c:v>319</c:v>
                </c:pt>
                <c:pt idx="3">
                  <c:v>1406</c:v>
                </c:pt>
                <c:pt idx="4">
                  <c:v>1076</c:v>
                </c:pt>
                <c:pt idx="5">
                  <c:v>823</c:v>
                </c:pt>
                <c:pt idx="6">
                  <c:v>142</c:v>
                </c:pt>
                <c:pt idx="7">
                  <c:v>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3-427B-A9E0-B06F3D60E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8.5'!$Z$83:$Z$90</c:f>
              <c:numCache>
                <c:formatCode>#,##0</c:formatCode>
                <c:ptCount val="8"/>
                <c:pt idx="0">
                  <c:v>1296</c:v>
                </c:pt>
                <c:pt idx="1">
                  <c:v>1151</c:v>
                </c:pt>
                <c:pt idx="2">
                  <c:v>1901</c:v>
                </c:pt>
                <c:pt idx="3">
                  <c:v>664</c:v>
                </c:pt>
                <c:pt idx="4">
                  <c:v>336</c:v>
                </c:pt>
                <c:pt idx="5">
                  <c:v>663</c:v>
                </c:pt>
                <c:pt idx="6">
                  <c:v>701</c:v>
                </c:pt>
                <c:pt idx="7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2-45AE-946D-DA0E060C3B6F}"/>
            </c:ext>
          </c:extLst>
        </c:ser>
        <c:ser>
          <c:idx val="1"/>
          <c:order val="1"/>
          <c:tx>
            <c:strRef>
              <c:f>'Table 8.5'!$S$92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8.5'!$Z$93:$Z$100</c:f>
              <c:numCache>
                <c:formatCode>#,##0</c:formatCode>
                <c:ptCount val="8"/>
                <c:pt idx="0">
                  <c:v>1081</c:v>
                </c:pt>
                <c:pt idx="1">
                  <c:v>2027</c:v>
                </c:pt>
                <c:pt idx="2">
                  <c:v>398</c:v>
                </c:pt>
                <c:pt idx="3">
                  <c:v>1751</c:v>
                </c:pt>
                <c:pt idx="4">
                  <c:v>1500</c:v>
                </c:pt>
                <c:pt idx="5">
                  <c:v>1190</c:v>
                </c:pt>
                <c:pt idx="6">
                  <c:v>86</c:v>
                </c:pt>
                <c:pt idx="7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2-45AE-946D-DA0E060C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8.49'!$S$1</c:f>
              <c:strCache>
                <c:ptCount val="1"/>
                <c:pt idx="0">
                  <c:v>Moira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8.49'!$V$8:$Z$8</c:f>
              <c:numCache>
                <c:formatCode>#,##0</c:formatCode>
                <c:ptCount val="5"/>
                <c:pt idx="0">
                  <c:v>38116</c:v>
                </c:pt>
                <c:pt idx="1">
                  <c:v>38580.69</c:v>
                </c:pt>
                <c:pt idx="2">
                  <c:v>41279</c:v>
                </c:pt>
                <c:pt idx="3">
                  <c:v>42325.4</c:v>
                </c:pt>
                <c:pt idx="4">
                  <c:v>44246.62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D-40C2-BB36-036D63837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D-40C2-BB36-036D6383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8.50'!$U$4:$Y$4</c:f>
              <c:numCache>
                <c:formatCode>#,##0</c:formatCode>
                <c:ptCount val="5"/>
                <c:pt idx="1">
                  <c:v>148972</c:v>
                </c:pt>
                <c:pt idx="2">
                  <c:v>149850</c:v>
                </c:pt>
                <c:pt idx="3">
                  <c:v>152283</c:v>
                </c:pt>
                <c:pt idx="4">
                  <c:v>171360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90-47A4-B711-A7F89C4F49F9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8.50'!$U$7:$Y$7</c:f>
              <c:numCache>
                <c:formatCode>#,##0</c:formatCode>
                <c:ptCount val="5"/>
                <c:pt idx="1">
                  <c:v>105086</c:v>
                </c:pt>
                <c:pt idx="2">
                  <c:v>107032</c:v>
                </c:pt>
                <c:pt idx="3">
                  <c:v>105971</c:v>
                </c:pt>
                <c:pt idx="4">
                  <c:v>110822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90-47A4-B711-A7F89C4F49F9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8.50'!$U$11:$Y$11</c:f>
              <c:numCache>
                <c:formatCode>#,##0</c:formatCode>
                <c:ptCount val="5"/>
                <c:pt idx="1">
                  <c:v>133581</c:v>
                </c:pt>
                <c:pt idx="2">
                  <c:v>133590</c:v>
                </c:pt>
                <c:pt idx="3">
                  <c:v>135430</c:v>
                </c:pt>
                <c:pt idx="4">
                  <c:v>154297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90-47A4-B711-A7F89C4F49F9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8.50'!$U$12:$Y$12</c:f>
              <c:numCache>
                <c:formatCode>#,##0</c:formatCode>
                <c:ptCount val="5"/>
                <c:pt idx="1">
                  <c:v>15394</c:v>
                </c:pt>
                <c:pt idx="2">
                  <c:v>16258</c:v>
                </c:pt>
                <c:pt idx="3">
                  <c:v>16853</c:v>
                </c:pt>
                <c:pt idx="4">
                  <c:v>17066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90-47A4-B711-A7F89C4F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2.3358657444154667E-3</c:v>
                </c:pt>
                <c:pt idx="1">
                  <c:v>8.9012359677968019E-4</c:v>
                </c:pt>
                <c:pt idx="2">
                  <c:v>4.8962467399931965E-2</c:v>
                </c:pt>
                <c:pt idx="3">
                  <c:v>5.3350720036285295E-3</c:v>
                </c:pt>
                <c:pt idx="4">
                  <c:v>4.332123823562762E-2</c:v>
                </c:pt>
                <c:pt idx="5">
                  <c:v>4.5022111350493256E-2</c:v>
                </c:pt>
                <c:pt idx="6">
                  <c:v>0.10310692822315455</c:v>
                </c:pt>
                <c:pt idx="7">
                  <c:v>9.2278036058510038E-2</c:v>
                </c:pt>
                <c:pt idx="8">
                  <c:v>3.6704841818800314E-2</c:v>
                </c:pt>
                <c:pt idx="9">
                  <c:v>2.107381789318517E-2</c:v>
                </c:pt>
                <c:pt idx="10">
                  <c:v>5.0788071209887743E-2</c:v>
                </c:pt>
                <c:pt idx="11">
                  <c:v>1.6696904410930944E-2</c:v>
                </c:pt>
                <c:pt idx="12">
                  <c:v>0.10847034811203084</c:v>
                </c:pt>
                <c:pt idx="13">
                  <c:v>0.10150810749518085</c:v>
                </c:pt>
                <c:pt idx="14">
                  <c:v>3.4646785349812907E-2</c:v>
                </c:pt>
                <c:pt idx="15">
                  <c:v>8.7356843179498808E-2</c:v>
                </c:pt>
                <c:pt idx="16">
                  <c:v>0.13164757909059985</c:v>
                </c:pt>
                <c:pt idx="17">
                  <c:v>1.9474997165211474E-2</c:v>
                </c:pt>
                <c:pt idx="18">
                  <c:v>2.9674566277355711E-2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C-4FD5-9D13-202C92874A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C-4FD5-9D13-202C92874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8.50'!$Y$44:$Y$60</c:f>
              <c:numCache>
                <c:formatCode>#,##0</c:formatCode>
                <c:ptCount val="17"/>
                <c:pt idx="0">
                  <c:v>24</c:v>
                </c:pt>
                <c:pt idx="1">
                  <c:v>1489</c:v>
                </c:pt>
                <c:pt idx="2">
                  <c:v>4969</c:v>
                </c:pt>
                <c:pt idx="3">
                  <c:v>10655</c:v>
                </c:pt>
                <c:pt idx="4">
                  <c:v>15976</c:v>
                </c:pt>
                <c:pt idx="5">
                  <c:v>10771</c:v>
                </c:pt>
                <c:pt idx="6">
                  <c:v>9311</c:v>
                </c:pt>
                <c:pt idx="7">
                  <c:v>8073</c:v>
                </c:pt>
                <c:pt idx="8">
                  <c:v>6960</c:v>
                </c:pt>
                <c:pt idx="9">
                  <c:v>6451</c:v>
                </c:pt>
                <c:pt idx="10">
                  <c:v>5455</c:v>
                </c:pt>
                <c:pt idx="11">
                  <c:v>4006</c:v>
                </c:pt>
                <c:pt idx="12">
                  <c:v>2248</c:v>
                </c:pt>
                <c:pt idx="13">
                  <c:v>1021</c:v>
                </c:pt>
                <c:pt idx="14">
                  <c:v>463</c:v>
                </c:pt>
                <c:pt idx="15">
                  <c:v>217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9-447C-899E-8BB7E67FF3F0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8.50'!$Y$63:$Y$79</c:f>
              <c:numCache>
                <c:formatCode>#,##0</c:formatCode>
                <c:ptCount val="17"/>
                <c:pt idx="0">
                  <c:v>36</c:v>
                </c:pt>
                <c:pt idx="1">
                  <c:v>1795</c:v>
                </c:pt>
                <c:pt idx="2">
                  <c:v>5236</c:v>
                </c:pt>
                <c:pt idx="3">
                  <c:v>10128</c:v>
                </c:pt>
                <c:pt idx="4">
                  <c:v>12101</c:v>
                </c:pt>
                <c:pt idx="5">
                  <c:v>9989</c:v>
                </c:pt>
                <c:pt idx="6">
                  <c:v>9031</c:v>
                </c:pt>
                <c:pt idx="7">
                  <c:v>8047</c:v>
                </c:pt>
                <c:pt idx="8">
                  <c:v>7132</c:v>
                </c:pt>
                <c:pt idx="9">
                  <c:v>7025</c:v>
                </c:pt>
                <c:pt idx="10">
                  <c:v>5397</c:v>
                </c:pt>
                <c:pt idx="11">
                  <c:v>3754</c:v>
                </c:pt>
                <c:pt idx="12">
                  <c:v>1857</c:v>
                </c:pt>
                <c:pt idx="13">
                  <c:v>778</c:v>
                </c:pt>
                <c:pt idx="14">
                  <c:v>341</c:v>
                </c:pt>
                <c:pt idx="15">
                  <c:v>208</c:v>
                </c:pt>
                <c:pt idx="16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9-447C-899E-8BB7E67FF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8.50'!$Y$83:$Y$90</c:f>
              <c:numCache>
                <c:formatCode>#,##0</c:formatCode>
                <c:ptCount val="8"/>
                <c:pt idx="0">
                  <c:v>8207</c:v>
                </c:pt>
                <c:pt idx="1">
                  <c:v>15185</c:v>
                </c:pt>
                <c:pt idx="2">
                  <c:v>6109</c:v>
                </c:pt>
                <c:pt idx="3">
                  <c:v>2977</c:v>
                </c:pt>
                <c:pt idx="4">
                  <c:v>3890</c:v>
                </c:pt>
                <c:pt idx="5">
                  <c:v>3896</c:v>
                </c:pt>
                <c:pt idx="6">
                  <c:v>2574</c:v>
                </c:pt>
                <c:pt idx="7">
                  <c:v>4374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9-4C33-B735-6EA247AF920C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8.50'!$Y$93:$Y$100</c:f>
              <c:numCache>
                <c:formatCode>#,##0</c:formatCode>
                <c:ptCount val="8"/>
                <c:pt idx="0">
                  <c:v>5406</c:v>
                </c:pt>
                <c:pt idx="1">
                  <c:v>15183</c:v>
                </c:pt>
                <c:pt idx="2">
                  <c:v>1629</c:v>
                </c:pt>
                <c:pt idx="3">
                  <c:v>6168</c:v>
                </c:pt>
                <c:pt idx="4">
                  <c:v>8856</c:v>
                </c:pt>
                <c:pt idx="5">
                  <c:v>4889</c:v>
                </c:pt>
                <c:pt idx="6">
                  <c:v>499</c:v>
                </c:pt>
                <c:pt idx="7">
                  <c:v>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9-4C33-B735-6EA247AF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8.50'!$U$8:$Y$8</c:f>
              <c:numCache>
                <c:formatCode>#,##0</c:formatCode>
                <c:ptCount val="5"/>
                <c:pt idx="1">
                  <c:v>42009.11</c:v>
                </c:pt>
                <c:pt idx="2">
                  <c:v>42448.86</c:v>
                </c:pt>
                <c:pt idx="3">
                  <c:v>45205.5</c:v>
                </c:pt>
                <c:pt idx="4">
                  <c:v>45463.66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0-4374-B33D-D2B060D1E1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0-4374-B33D-D2B060D1E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8.50'!$V$4:$Z$4</c:f>
              <c:numCache>
                <c:formatCode>#,##0</c:formatCode>
                <c:ptCount val="5"/>
                <c:pt idx="0">
                  <c:v>148972</c:v>
                </c:pt>
                <c:pt idx="1">
                  <c:v>149850</c:v>
                </c:pt>
                <c:pt idx="2">
                  <c:v>152283</c:v>
                </c:pt>
                <c:pt idx="3">
                  <c:v>171360</c:v>
                </c:pt>
                <c:pt idx="4">
                  <c:v>176386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A-4391-9AB7-7E5648FC4041}"/>
            </c:ext>
          </c:extLst>
        </c:ser>
        <c:ser>
          <c:idx val="1"/>
          <c:order val="1"/>
          <c:tx>
            <c:strRef>
              <c:f>'Table 8.50'!$S$7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8.50'!$V$7:$Z$7</c:f>
              <c:numCache>
                <c:formatCode>#,##0</c:formatCode>
                <c:ptCount val="5"/>
                <c:pt idx="0">
                  <c:v>105086</c:v>
                </c:pt>
                <c:pt idx="1">
                  <c:v>107032</c:v>
                </c:pt>
                <c:pt idx="2">
                  <c:v>105971</c:v>
                </c:pt>
                <c:pt idx="3">
                  <c:v>110822</c:v>
                </c:pt>
                <c:pt idx="4">
                  <c:v>115247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A-4391-9AB7-7E5648FC4041}"/>
            </c:ext>
          </c:extLst>
        </c:ser>
        <c:ser>
          <c:idx val="2"/>
          <c:order val="2"/>
          <c:tx>
            <c:strRef>
              <c:f>'Table 8.50'!$S$11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8.50'!$V$11:$Z$11</c:f>
              <c:numCache>
                <c:formatCode>#,##0</c:formatCode>
                <c:ptCount val="5"/>
                <c:pt idx="0">
                  <c:v>133581</c:v>
                </c:pt>
                <c:pt idx="1">
                  <c:v>133590</c:v>
                </c:pt>
                <c:pt idx="2">
                  <c:v>135430</c:v>
                </c:pt>
                <c:pt idx="3">
                  <c:v>154297</c:v>
                </c:pt>
                <c:pt idx="4">
                  <c:v>158630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1A-4391-9AB7-7E5648FC4041}"/>
            </c:ext>
          </c:extLst>
        </c:ser>
        <c:ser>
          <c:idx val="3"/>
          <c:order val="3"/>
          <c:tx>
            <c:strRef>
              <c:f>'Table 8.50'!$S$12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8.50'!$V$12:$Z$12</c:f>
              <c:numCache>
                <c:formatCode>#,##0</c:formatCode>
                <c:ptCount val="5"/>
                <c:pt idx="0">
                  <c:v>15394</c:v>
                </c:pt>
                <c:pt idx="1">
                  <c:v>16258</c:v>
                </c:pt>
                <c:pt idx="2">
                  <c:v>16853</c:v>
                </c:pt>
                <c:pt idx="3">
                  <c:v>17066</c:v>
                </c:pt>
                <c:pt idx="4">
                  <c:v>17752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1A-4391-9AB7-7E5648FC4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Monash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8.50'!$AB$15:$AB$33</c:f>
              <c:numCache>
                <c:formatCode>0.0%</c:formatCode>
                <c:ptCount val="19"/>
                <c:pt idx="0">
                  <c:v>2.3358657444154667E-3</c:v>
                </c:pt>
                <c:pt idx="1">
                  <c:v>8.9012359677968019E-4</c:v>
                </c:pt>
                <c:pt idx="2">
                  <c:v>4.8962467399931965E-2</c:v>
                </c:pt>
                <c:pt idx="3">
                  <c:v>5.3350720036285295E-3</c:v>
                </c:pt>
                <c:pt idx="4">
                  <c:v>4.332123823562762E-2</c:v>
                </c:pt>
                <c:pt idx="5">
                  <c:v>4.5022111350493256E-2</c:v>
                </c:pt>
                <c:pt idx="6">
                  <c:v>0.10310692822315455</c:v>
                </c:pt>
                <c:pt idx="7">
                  <c:v>9.2278036058510038E-2</c:v>
                </c:pt>
                <c:pt idx="8">
                  <c:v>3.6704841818800314E-2</c:v>
                </c:pt>
                <c:pt idx="9">
                  <c:v>2.107381789318517E-2</c:v>
                </c:pt>
                <c:pt idx="10">
                  <c:v>5.0788071209887743E-2</c:v>
                </c:pt>
                <c:pt idx="11">
                  <c:v>1.6696904410930944E-2</c:v>
                </c:pt>
                <c:pt idx="12">
                  <c:v>0.10847034811203084</c:v>
                </c:pt>
                <c:pt idx="13">
                  <c:v>0.10150810749518085</c:v>
                </c:pt>
                <c:pt idx="14">
                  <c:v>3.4646785349812907E-2</c:v>
                </c:pt>
                <c:pt idx="15">
                  <c:v>8.7356843179498808E-2</c:v>
                </c:pt>
                <c:pt idx="16">
                  <c:v>0.13164757909059985</c:v>
                </c:pt>
                <c:pt idx="17">
                  <c:v>1.9474997165211474E-2</c:v>
                </c:pt>
                <c:pt idx="18">
                  <c:v>2.9674566277355711E-2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C99-B758-98C4073C31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C99-B758-98C4073C3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8.50'!$Z$44:$Z$60</c:f>
              <c:numCache>
                <c:formatCode>#,##0</c:formatCode>
                <c:ptCount val="17"/>
                <c:pt idx="0">
                  <c:v>29</c:v>
                </c:pt>
                <c:pt idx="1">
                  <c:v>1396</c:v>
                </c:pt>
                <c:pt idx="2">
                  <c:v>5459</c:v>
                </c:pt>
                <c:pt idx="3">
                  <c:v>11472</c:v>
                </c:pt>
                <c:pt idx="4">
                  <c:v>15624</c:v>
                </c:pt>
                <c:pt idx="5">
                  <c:v>10946</c:v>
                </c:pt>
                <c:pt idx="6">
                  <c:v>9176</c:v>
                </c:pt>
                <c:pt idx="7">
                  <c:v>8580</c:v>
                </c:pt>
                <c:pt idx="8">
                  <c:v>7095</c:v>
                </c:pt>
                <c:pt idx="9">
                  <c:v>6510</c:v>
                </c:pt>
                <c:pt idx="10">
                  <c:v>5285</c:v>
                </c:pt>
                <c:pt idx="11">
                  <c:v>4305</c:v>
                </c:pt>
                <c:pt idx="12">
                  <c:v>2462</c:v>
                </c:pt>
                <c:pt idx="13">
                  <c:v>1009</c:v>
                </c:pt>
                <c:pt idx="14">
                  <c:v>489</c:v>
                </c:pt>
                <c:pt idx="15">
                  <c:v>215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F-46BC-91FB-2FA83050E761}"/>
            </c:ext>
          </c:extLst>
        </c:ser>
        <c:ser>
          <c:idx val="1"/>
          <c:order val="1"/>
          <c:tx>
            <c:strRef>
              <c:f>'Table 8.50'!$S$62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8.50'!$Z$63:$Z$79</c:f>
              <c:numCache>
                <c:formatCode>#,##0</c:formatCode>
                <c:ptCount val="17"/>
                <c:pt idx="0">
                  <c:v>39</c:v>
                </c:pt>
                <c:pt idx="1">
                  <c:v>1754</c:v>
                </c:pt>
                <c:pt idx="2">
                  <c:v>5666</c:v>
                </c:pt>
                <c:pt idx="3">
                  <c:v>10785</c:v>
                </c:pt>
                <c:pt idx="4">
                  <c:v>12430</c:v>
                </c:pt>
                <c:pt idx="5">
                  <c:v>10385</c:v>
                </c:pt>
                <c:pt idx="6">
                  <c:v>9240</c:v>
                </c:pt>
                <c:pt idx="7">
                  <c:v>8619</c:v>
                </c:pt>
                <c:pt idx="8">
                  <c:v>7151</c:v>
                </c:pt>
                <c:pt idx="9">
                  <c:v>7095</c:v>
                </c:pt>
                <c:pt idx="10">
                  <c:v>5474</c:v>
                </c:pt>
                <c:pt idx="11">
                  <c:v>3915</c:v>
                </c:pt>
                <c:pt idx="12">
                  <c:v>1991</c:v>
                </c:pt>
                <c:pt idx="13">
                  <c:v>823</c:v>
                </c:pt>
                <c:pt idx="14">
                  <c:v>350</c:v>
                </c:pt>
                <c:pt idx="15">
                  <c:v>196</c:v>
                </c:pt>
                <c:pt idx="16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F-46BC-91FB-2FA83050E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8.50'!$Z$83:$Z$90</c:f>
              <c:numCache>
                <c:formatCode>#,##0</c:formatCode>
                <c:ptCount val="8"/>
                <c:pt idx="0">
                  <c:v>8384</c:v>
                </c:pt>
                <c:pt idx="1">
                  <c:v>15935</c:v>
                </c:pt>
                <c:pt idx="2">
                  <c:v>6209</c:v>
                </c:pt>
                <c:pt idx="3">
                  <c:v>3150</c:v>
                </c:pt>
                <c:pt idx="4">
                  <c:v>3996</c:v>
                </c:pt>
                <c:pt idx="5">
                  <c:v>3894</c:v>
                </c:pt>
                <c:pt idx="6">
                  <c:v>2632</c:v>
                </c:pt>
                <c:pt idx="7">
                  <c:v>4680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2-482E-BD90-FBF5575B4C91}"/>
            </c:ext>
          </c:extLst>
        </c:ser>
        <c:ser>
          <c:idx val="1"/>
          <c:order val="1"/>
          <c:tx>
            <c:strRef>
              <c:f>'Table 8.50'!$S$92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8.50'!$Z$93:$Z$100</c:f>
              <c:numCache>
                <c:formatCode>#,##0</c:formatCode>
                <c:ptCount val="8"/>
                <c:pt idx="0">
                  <c:v>5670</c:v>
                </c:pt>
                <c:pt idx="1">
                  <c:v>15881</c:v>
                </c:pt>
                <c:pt idx="2">
                  <c:v>1726</c:v>
                </c:pt>
                <c:pt idx="3">
                  <c:v>6677</c:v>
                </c:pt>
                <c:pt idx="4">
                  <c:v>8965</c:v>
                </c:pt>
                <c:pt idx="5">
                  <c:v>5105</c:v>
                </c:pt>
                <c:pt idx="6">
                  <c:v>517</c:v>
                </c:pt>
                <c:pt idx="7">
                  <c:v>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2-482E-BD90-FBF5575B4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8.1'!$U$8:$Y$8</c:f>
              <c:numCache>
                <c:formatCode>#,##0</c:formatCode>
                <c:ptCount val="5"/>
                <c:pt idx="1">
                  <c:v>28722.5</c:v>
                </c:pt>
                <c:pt idx="2">
                  <c:v>30309.08</c:v>
                </c:pt>
                <c:pt idx="3">
                  <c:v>33701</c:v>
                </c:pt>
                <c:pt idx="4">
                  <c:v>33527.5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7-48A1-97B0-77406144B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7-48A1-97B0-77406144B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8.5'!$S$1</c:f>
              <c:strCache>
                <c:ptCount val="1"/>
                <c:pt idx="0">
                  <c:v>Bass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8.5'!$V$8:$Z$8</c:f>
              <c:numCache>
                <c:formatCode>#,##0</c:formatCode>
                <c:ptCount val="5"/>
                <c:pt idx="0">
                  <c:v>34587</c:v>
                </c:pt>
                <c:pt idx="1">
                  <c:v>35353.14</c:v>
                </c:pt>
                <c:pt idx="2">
                  <c:v>37993.480000000003</c:v>
                </c:pt>
                <c:pt idx="3">
                  <c:v>37710.44</c:v>
                </c:pt>
                <c:pt idx="4">
                  <c:v>39770.44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A-4239-8128-354D7BCFE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A-4239-8128-354D7BCF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8.50'!$S$1</c:f>
              <c:strCache>
                <c:ptCount val="1"/>
                <c:pt idx="0">
                  <c:v>Monash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8.50'!$V$8:$Z$8</c:f>
              <c:numCache>
                <c:formatCode>#,##0</c:formatCode>
                <c:ptCount val="5"/>
                <c:pt idx="0">
                  <c:v>42009.11</c:v>
                </c:pt>
                <c:pt idx="1">
                  <c:v>42448.86</c:v>
                </c:pt>
                <c:pt idx="2">
                  <c:v>45205.5</c:v>
                </c:pt>
                <c:pt idx="3">
                  <c:v>45463.66</c:v>
                </c:pt>
                <c:pt idx="4">
                  <c:v>48374.29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E-4AB3-863E-C0EA6ADD79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E-4AB3-863E-C0EA6ADD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8.51'!$U$4:$Y$4</c:f>
              <c:numCache>
                <c:formatCode>#,##0</c:formatCode>
                <c:ptCount val="5"/>
                <c:pt idx="1">
                  <c:v>105527</c:v>
                </c:pt>
                <c:pt idx="2">
                  <c:v>105165</c:v>
                </c:pt>
                <c:pt idx="3">
                  <c:v>104572</c:v>
                </c:pt>
                <c:pt idx="4">
                  <c:v>113254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DB6-9DE8-33A9A07A761A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8.51'!$U$7:$Y$7</c:f>
              <c:numCache>
                <c:formatCode>#,##0</c:formatCode>
                <c:ptCount val="5"/>
                <c:pt idx="1">
                  <c:v>73821</c:v>
                </c:pt>
                <c:pt idx="2">
                  <c:v>74784</c:v>
                </c:pt>
                <c:pt idx="3">
                  <c:v>73183</c:v>
                </c:pt>
                <c:pt idx="4">
                  <c:v>74254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C-4DB6-9DE8-33A9A07A761A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8.51'!$U$11:$Y$11</c:f>
              <c:numCache>
                <c:formatCode>#,##0</c:formatCode>
                <c:ptCount val="5"/>
                <c:pt idx="1">
                  <c:v>95976</c:v>
                </c:pt>
                <c:pt idx="2">
                  <c:v>95629</c:v>
                </c:pt>
                <c:pt idx="3">
                  <c:v>94942</c:v>
                </c:pt>
                <c:pt idx="4">
                  <c:v>103604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C-4DB6-9DE8-33A9A07A761A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8.51'!$U$12:$Y$12</c:f>
              <c:numCache>
                <c:formatCode>#,##0</c:formatCode>
                <c:ptCount val="5"/>
                <c:pt idx="1">
                  <c:v>9547</c:v>
                </c:pt>
                <c:pt idx="2">
                  <c:v>9536</c:v>
                </c:pt>
                <c:pt idx="3">
                  <c:v>9630</c:v>
                </c:pt>
                <c:pt idx="4">
                  <c:v>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5C-4DB6-9DE8-33A9A07A7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3.1730826797581272E-3</c:v>
                </c:pt>
                <c:pt idx="1">
                  <c:v>1.0605451544205061E-3</c:v>
                </c:pt>
                <c:pt idx="2">
                  <c:v>3.8496078548763697E-2</c:v>
                </c:pt>
                <c:pt idx="3">
                  <c:v>5.9014206173399137E-3</c:v>
                </c:pt>
                <c:pt idx="4">
                  <c:v>5.8903019987855049E-2</c:v>
                </c:pt>
                <c:pt idx="5">
                  <c:v>3.1371609890438842E-2</c:v>
                </c:pt>
                <c:pt idx="6">
                  <c:v>8.9496326579485294E-2</c:v>
                </c:pt>
                <c:pt idx="7">
                  <c:v>8.2970552766397823E-2</c:v>
                </c:pt>
                <c:pt idx="8">
                  <c:v>4.3268531743655976E-2</c:v>
                </c:pt>
                <c:pt idx="9">
                  <c:v>2.2895801438578185E-2</c:v>
                </c:pt>
                <c:pt idx="10">
                  <c:v>5.355753029823556E-2</c:v>
                </c:pt>
                <c:pt idx="11">
                  <c:v>1.79351870066113E-2</c:v>
                </c:pt>
                <c:pt idx="12">
                  <c:v>0.10313801626739422</c:v>
                </c:pt>
                <c:pt idx="13">
                  <c:v>9.6056311526586322E-2</c:v>
                </c:pt>
                <c:pt idx="14">
                  <c:v>5.9159603492956785E-2</c:v>
                </c:pt>
                <c:pt idx="15">
                  <c:v>8.6947597095474727E-2</c:v>
                </c:pt>
                <c:pt idx="16">
                  <c:v>0.12152650079968526</c:v>
                </c:pt>
                <c:pt idx="17">
                  <c:v>3.700789421917363E-2</c:v>
                </c:pt>
                <c:pt idx="18">
                  <c:v>2.9566972571223305E-2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8C-4591-9DC6-DEA57EDBB4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8C-4591-9DC6-DEA57EDB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8.51'!$Y$44:$Y$60</c:f>
              <c:numCache>
                <c:formatCode>#,##0</c:formatCode>
                <c:ptCount val="17"/>
                <c:pt idx="0">
                  <c:v>26</c:v>
                </c:pt>
                <c:pt idx="1">
                  <c:v>1159</c:v>
                </c:pt>
                <c:pt idx="2">
                  <c:v>3303</c:v>
                </c:pt>
                <c:pt idx="3">
                  <c:v>5548</c:v>
                </c:pt>
                <c:pt idx="4">
                  <c:v>7725</c:v>
                </c:pt>
                <c:pt idx="5">
                  <c:v>6857</c:v>
                </c:pt>
                <c:pt idx="6">
                  <c:v>6188</c:v>
                </c:pt>
                <c:pt idx="7">
                  <c:v>5344</c:v>
                </c:pt>
                <c:pt idx="8">
                  <c:v>4759</c:v>
                </c:pt>
                <c:pt idx="9">
                  <c:v>4960</c:v>
                </c:pt>
                <c:pt idx="10">
                  <c:v>3782</c:v>
                </c:pt>
                <c:pt idx="11">
                  <c:v>3020</c:v>
                </c:pt>
                <c:pt idx="12">
                  <c:v>1650</c:v>
                </c:pt>
                <c:pt idx="13">
                  <c:v>722</c:v>
                </c:pt>
                <c:pt idx="14">
                  <c:v>307</c:v>
                </c:pt>
                <c:pt idx="15">
                  <c:v>96</c:v>
                </c:pt>
                <c:pt idx="16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2-48B1-9DBA-A2FBB010DF2A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8.51'!$Y$63:$Y$79</c:f>
              <c:numCache>
                <c:formatCode>#,##0</c:formatCode>
                <c:ptCount val="17"/>
                <c:pt idx="0">
                  <c:v>16</c:v>
                </c:pt>
                <c:pt idx="1">
                  <c:v>1460</c:v>
                </c:pt>
                <c:pt idx="2">
                  <c:v>3534</c:v>
                </c:pt>
                <c:pt idx="3">
                  <c:v>6131</c:v>
                </c:pt>
                <c:pt idx="4">
                  <c:v>7788</c:v>
                </c:pt>
                <c:pt idx="5">
                  <c:v>7206</c:v>
                </c:pt>
                <c:pt idx="6">
                  <c:v>6247</c:v>
                </c:pt>
                <c:pt idx="7">
                  <c:v>5498</c:v>
                </c:pt>
                <c:pt idx="8">
                  <c:v>5195</c:v>
                </c:pt>
                <c:pt idx="9">
                  <c:v>5100</c:v>
                </c:pt>
                <c:pt idx="10">
                  <c:v>4041</c:v>
                </c:pt>
                <c:pt idx="11">
                  <c:v>3008</c:v>
                </c:pt>
                <c:pt idx="12">
                  <c:v>1452</c:v>
                </c:pt>
                <c:pt idx="13">
                  <c:v>594</c:v>
                </c:pt>
                <c:pt idx="14">
                  <c:v>197</c:v>
                </c:pt>
                <c:pt idx="15">
                  <c:v>82</c:v>
                </c:pt>
                <c:pt idx="1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2-48B1-9DBA-A2FBB010D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8.51'!$Y$83:$Y$90</c:f>
              <c:numCache>
                <c:formatCode>#,##0</c:formatCode>
                <c:ptCount val="8"/>
                <c:pt idx="0">
                  <c:v>6125</c:v>
                </c:pt>
                <c:pt idx="1">
                  <c:v>8454</c:v>
                </c:pt>
                <c:pt idx="2">
                  <c:v>4513</c:v>
                </c:pt>
                <c:pt idx="3">
                  <c:v>2247</c:v>
                </c:pt>
                <c:pt idx="4">
                  <c:v>2762</c:v>
                </c:pt>
                <c:pt idx="5">
                  <c:v>2247</c:v>
                </c:pt>
                <c:pt idx="6">
                  <c:v>1718</c:v>
                </c:pt>
                <c:pt idx="7">
                  <c:v>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4-4379-9117-F45A069F8406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8.51'!$Y$93:$Y$100</c:f>
              <c:numCache>
                <c:formatCode>#,##0</c:formatCode>
                <c:ptCount val="8"/>
                <c:pt idx="0">
                  <c:v>4534</c:v>
                </c:pt>
                <c:pt idx="1">
                  <c:v>10683</c:v>
                </c:pt>
                <c:pt idx="2">
                  <c:v>982</c:v>
                </c:pt>
                <c:pt idx="3">
                  <c:v>3926</c:v>
                </c:pt>
                <c:pt idx="4">
                  <c:v>6901</c:v>
                </c:pt>
                <c:pt idx="5">
                  <c:v>3330</c:v>
                </c:pt>
                <c:pt idx="6">
                  <c:v>277</c:v>
                </c:pt>
                <c:pt idx="7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4-4379-9117-F45A069F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8.51'!$U$8:$Y$8</c:f>
              <c:numCache>
                <c:formatCode>#,##0</c:formatCode>
                <c:ptCount val="5"/>
                <c:pt idx="1">
                  <c:v>49875.5</c:v>
                </c:pt>
                <c:pt idx="2">
                  <c:v>50556.19</c:v>
                </c:pt>
                <c:pt idx="3">
                  <c:v>53113.39</c:v>
                </c:pt>
                <c:pt idx="4">
                  <c:v>52802.28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D-402D-847E-2C43BC3395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D-402D-847E-2C43BC339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8.51'!$V$4:$Z$4</c:f>
              <c:numCache>
                <c:formatCode>#,##0</c:formatCode>
                <c:ptCount val="5"/>
                <c:pt idx="0">
                  <c:v>105527</c:v>
                </c:pt>
                <c:pt idx="1">
                  <c:v>105165</c:v>
                </c:pt>
                <c:pt idx="2">
                  <c:v>104572</c:v>
                </c:pt>
                <c:pt idx="3">
                  <c:v>113254</c:v>
                </c:pt>
                <c:pt idx="4">
                  <c:v>116920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F-48C5-9D69-ED5F2088E7D4}"/>
            </c:ext>
          </c:extLst>
        </c:ser>
        <c:ser>
          <c:idx val="1"/>
          <c:order val="1"/>
          <c:tx>
            <c:strRef>
              <c:f>'Table 8.51'!$S$7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8.51'!$V$7:$Z$7</c:f>
              <c:numCache>
                <c:formatCode>#,##0</c:formatCode>
                <c:ptCount val="5"/>
                <c:pt idx="0">
                  <c:v>73821</c:v>
                </c:pt>
                <c:pt idx="1">
                  <c:v>74784</c:v>
                </c:pt>
                <c:pt idx="2">
                  <c:v>73183</c:v>
                </c:pt>
                <c:pt idx="3">
                  <c:v>74254</c:v>
                </c:pt>
                <c:pt idx="4">
                  <c:v>76756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F-48C5-9D69-ED5F2088E7D4}"/>
            </c:ext>
          </c:extLst>
        </c:ser>
        <c:ser>
          <c:idx val="2"/>
          <c:order val="2"/>
          <c:tx>
            <c:strRef>
              <c:f>'Table 8.51'!$S$11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8.51'!$V$11:$Z$11</c:f>
              <c:numCache>
                <c:formatCode>#,##0</c:formatCode>
                <c:ptCount val="5"/>
                <c:pt idx="0">
                  <c:v>95976</c:v>
                </c:pt>
                <c:pt idx="1">
                  <c:v>95629</c:v>
                </c:pt>
                <c:pt idx="2">
                  <c:v>94942</c:v>
                </c:pt>
                <c:pt idx="3">
                  <c:v>103604</c:v>
                </c:pt>
                <c:pt idx="4">
                  <c:v>106732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F-48C5-9D69-ED5F2088E7D4}"/>
            </c:ext>
          </c:extLst>
        </c:ser>
        <c:ser>
          <c:idx val="3"/>
          <c:order val="3"/>
          <c:tx>
            <c:strRef>
              <c:f>'Table 8.51'!$S$12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8.51'!$V$12:$Z$12</c:f>
              <c:numCache>
                <c:formatCode>#,##0</c:formatCode>
                <c:ptCount val="5"/>
                <c:pt idx="0">
                  <c:v>9547</c:v>
                </c:pt>
                <c:pt idx="1">
                  <c:v>9536</c:v>
                </c:pt>
                <c:pt idx="2">
                  <c:v>9630</c:v>
                </c:pt>
                <c:pt idx="3">
                  <c:v>9653</c:v>
                </c:pt>
                <c:pt idx="4">
                  <c:v>10189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F-48C5-9D69-ED5F2088E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Moonee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8.51'!$AB$15:$AB$33</c:f>
              <c:numCache>
                <c:formatCode>0.0%</c:formatCode>
                <c:ptCount val="19"/>
                <c:pt idx="0">
                  <c:v>3.1730826797581272E-3</c:v>
                </c:pt>
                <c:pt idx="1">
                  <c:v>1.0605451544205061E-3</c:v>
                </c:pt>
                <c:pt idx="2">
                  <c:v>3.8496078548763697E-2</c:v>
                </c:pt>
                <c:pt idx="3">
                  <c:v>5.9014206173399137E-3</c:v>
                </c:pt>
                <c:pt idx="4">
                  <c:v>5.8903019987855049E-2</c:v>
                </c:pt>
                <c:pt idx="5">
                  <c:v>3.1371609890438842E-2</c:v>
                </c:pt>
                <c:pt idx="6">
                  <c:v>8.9496326579485294E-2</c:v>
                </c:pt>
                <c:pt idx="7">
                  <c:v>8.2970552766397823E-2</c:v>
                </c:pt>
                <c:pt idx="8">
                  <c:v>4.3268531743655976E-2</c:v>
                </c:pt>
                <c:pt idx="9">
                  <c:v>2.2895801438578185E-2</c:v>
                </c:pt>
                <c:pt idx="10">
                  <c:v>5.355753029823556E-2</c:v>
                </c:pt>
                <c:pt idx="11">
                  <c:v>1.79351870066113E-2</c:v>
                </c:pt>
                <c:pt idx="12">
                  <c:v>0.10313801626739422</c:v>
                </c:pt>
                <c:pt idx="13">
                  <c:v>9.6056311526586322E-2</c:v>
                </c:pt>
                <c:pt idx="14">
                  <c:v>5.9159603492956785E-2</c:v>
                </c:pt>
                <c:pt idx="15">
                  <c:v>8.6947597095474727E-2</c:v>
                </c:pt>
                <c:pt idx="16">
                  <c:v>0.12152650079968526</c:v>
                </c:pt>
                <c:pt idx="17">
                  <c:v>3.700789421917363E-2</c:v>
                </c:pt>
                <c:pt idx="18">
                  <c:v>2.9566972571223305E-2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4-4E2D-9BBE-9C906D133A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74-4E2D-9BBE-9C906D13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8.51'!$Z$44:$Z$60</c:f>
              <c:numCache>
                <c:formatCode>#,##0</c:formatCode>
                <c:ptCount val="17"/>
                <c:pt idx="0">
                  <c:v>34</c:v>
                </c:pt>
                <c:pt idx="1">
                  <c:v>1275</c:v>
                </c:pt>
                <c:pt idx="2">
                  <c:v>3293</c:v>
                </c:pt>
                <c:pt idx="3">
                  <c:v>5833</c:v>
                </c:pt>
                <c:pt idx="4">
                  <c:v>7951</c:v>
                </c:pt>
                <c:pt idx="5">
                  <c:v>7062</c:v>
                </c:pt>
                <c:pt idx="6">
                  <c:v>6245</c:v>
                </c:pt>
                <c:pt idx="7">
                  <c:v>5312</c:v>
                </c:pt>
                <c:pt idx="8">
                  <c:v>4685</c:v>
                </c:pt>
                <c:pt idx="9">
                  <c:v>4858</c:v>
                </c:pt>
                <c:pt idx="10">
                  <c:v>4013</c:v>
                </c:pt>
                <c:pt idx="11">
                  <c:v>3096</c:v>
                </c:pt>
                <c:pt idx="12">
                  <c:v>1806</c:v>
                </c:pt>
                <c:pt idx="13">
                  <c:v>745</c:v>
                </c:pt>
                <c:pt idx="14">
                  <c:v>348</c:v>
                </c:pt>
                <c:pt idx="15">
                  <c:v>101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EC7-A8F1-8B9A9FDD91D4}"/>
            </c:ext>
          </c:extLst>
        </c:ser>
        <c:ser>
          <c:idx val="1"/>
          <c:order val="1"/>
          <c:tx>
            <c:strRef>
              <c:f>'Table 8.51'!$S$62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8.51'!$Z$63:$Z$79</c:f>
              <c:numCache>
                <c:formatCode>#,##0</c:formatCode>
                <c:ptCount val="17"/>
                <c:pt idx="0">
                  <c:v>33</c:v>
                </c:pt>
                <c:pt idx="1">
                  <c:v>1587</c:v>
                </c:pt>
                <c:pt idx="2">
                  <c:v>3746</c:v>
                </c:pt>
                <c:pt idx="3">
                  <c:v>6328</c:v>
                </c:pt>
                <c:pt idx="4">
                  <c:v>8191</c:v>
                </c:pt>
                <c:pt idx="5">
                  <c:v>7644</c:v>
                </c:pt>
                <c:pt idx="6">
                  <c:v>6517</c:v>
                </c:pt>
                <c:pt idx="7">
                  <c:v>5526</c:v>
                </c:pt>
                <c:pt idx="8">
                  <c:v>5308</c:v>
                </c:pt>
                <c:pt idx="9">
                  <c:v>5295</c:v>
                </c:pt>
                <c:pt idx="10">
                  <c:v>4251</c:v>
                </c:pt>
                <c:pt idx="11">
                  <c:v>3103</c:v>
                </c:pt>
                <c:pt idx="12">
                  <c:v>1578</c:v>
                </c:pt>
                <c:pt idx="13">
                  <c:v>602</c:v>
                </c:pt>
                <c:pt idx="14">
                  <c:v>245</c:v>
                </c:pt>
                <c:pt idx="15">
                  <c:v>90</c:v>
                </c:pt>
                <c:pt idx="16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C1-4EC7-A8F1-8B9A9FDD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8.51'!$Z$83:$Z$90</c:f>
              <c:numCache>
                <c:formatCode>#,##0</c:formatCode>
                <c:ptCount val="8"/>
                <c:pt idx="0">
                  <c:v>6275</c:v>
                </c:pt>
                <c:pt idx="1">
                  <c:v>8737</c:v>
                </c:pt>
                <c:pt idx="2">
                  <c:v>4558</c:v>
                </c:pt>
                <c:pt idx="3">
                  <c:v>2324</c:v>
                </c:pt>
                <c:pt idx="4">
                  <c:v>2765</c:v>
                </c:pt>
                <c:pt idx="5">
                  <c:v>2292</c:v>
                </c:pt>
                <c:pt idx="6">
                  <c:v>1736</c:v>
                </c:pt>
                <c:pt idx="7">
                  <c:v>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4-46AB-AB69-2B99BD8611C7}"/>
            </c:ext>
          </c:extLst>
        </c:ser>
        <c:ser>
          <c:idx val="1"/>
          <c:order val="1"/>
          <c:tx>
            <c:strRef>
              <c:f>'Table 8.51'!$S$92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8.51'!$Z$93:$Z$100</c:f>
              <c:numCache>
                <c:formatCode>#,##0</c:formatCode>
                <c:ptCount val="8"/>
                <c:pt idx="0">
                  <c:v>4663</c:v>
                </c:pt>
                <c:pt idx="1">
                  <c:v>11145</c:v>
                </c:pt>
                <c:pt idx="2">
                  <c:v>1038</c:v>
                </c:pt>
                <c:pt idx="3">
                  <c:v>4156</c:v>
                </c:pt>
                <c:pt idx="4">
                  <c:v>7042</c:v>
                </c:pt>
                <c:pt idx="5">
                  <c:v>3443</c:v>
                </c:pt>
                <c:pt idx="6">
                  <c:v>324</c:v>
                </c:pt>
                <c:pt idx="7">
                  <c:v>1364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34-46AB-AB69-2B99BD861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8.6'!$U$4:$Y$4</c:f>
              <c:numCache>
                <c:formatCode>#,##0</c:formatCode>
                <c:ptCount val="5"/>
                <c:pt idx="1">
                  <c:v>41121</c:v>
                </c:pt>
                <c:pt idx="2">
                  <c:v>42209</c:v>
                </c:pt>
                <c:pt idx="3">
                  <c:v>44456</c:v>
                </c:pt>
                <c:pt idx="4">
                  <c:v>49185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B-4517-92E6-F9ED3A43F25E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8.6'!$U$7:$Y$7</c:f>
              <c:numCache>
                <c:formatCode>#,##0</c:formatCode>
                <c:ptCount val="5"/>
                <c:pt idx="1">
                  <c:v>28923</c:v>
                </c:pt>
                <c:pt idx="2">
                  <c:v>30335</c:v>
                </c:pt>
                <c:pt idx="3">
                  <c:v>31411</c:v>
                </c:pt>
                <c:pt idx="4">
                  <c:v>33089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B-4517-92E6-F9ED3A43F25E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8.6'!$U$11:$Y$11</c:f>
              <c:numCache>
                <c:formatCode>#,##0</c:formatCode>
                <c:ptCount val="5"/>
                <c:pt idx="1">
                  <c:v>35174</c:v>
                </c:pt>
                <c:pt idx="2">
                  <c:v>36069</c:v>
                </c:pt>
                <c:pt idx="3">
                  <c:v>38111</c:v>
                </c:pt>
                <c:pt idx="4">
                  <c:v>42583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B-4517-92E6-F9ED3A43F25E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8.6'!$U$12:$Y$12</c:f>
              <c:numCache>
                <c:formatCode>#,##0</c:formatCode>
                <c:ptCount val="5"/>
                <c:pt idx="1">
                  <c:v>5951</c:v>
                </c:pt>
                <c:pt idx="2">
                  <c:v>6136</c:v>
                </c:pt>
                <c:pt idx="3">
                  <c:v>6345</c:v>
                </c:pt>
                <c:pt idx="4">
                  <c:v>6604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FB-4517-92E6-F9ED3A43F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8.51'!$S$1</c:f>
              <c:strCache>
                <c:ptCount val="1"/>
                <c:pt idx="0">
                  <c:v>Moonee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8.51'!$V$8:$Z$8</c:f>
              <c:numCache>
                <c:formatCode>#,##0</c:formatCode>
                <c:ptCount val="5"/>
                <c:pt idx="0">
                  <c:v>49875.5</c:v>
                </c:pt>
                <c:pt idx="1">
                  <c:v>50556.19</c:v>
                </c:pt>
                <c:pt idx="2">
                  <c:v>53113.39</c:v>
                </c:pt>
                <c:pt idx="3">
                  <c:v>52802.28</c:v>
                </c:pt>
                <c:pt idx="4">
                  <c:v>55882.239999999998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8-4000-A643-02AC3ABC4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8-4000-A643-02AC3ABC4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8.52'!$U$4:$Y$4</c:f>
              <c:numCache>
                <c:formatCode>#,##0</c:formatCode>
                <c:ptCount val="5"/>
                <c:pt idx="1">
                  <c:v>27169</c:v>
                </c:pt>
                <c:pt idx="2">
                  <c:v>27887</c:v>
                </c:pt>
                <c:pt idx="3">
                  <c:v>29335</c:v>
                </c:pt>
                <c:pt idx="4">
                  <c:v>32509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A-44F4-B220-5B1B5D3623ED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8.52'!$U$7:$Y$7</c:f>
              <c:numCache>
                <c:formatCode>#,##0</c:formatCode>
                <c:ptCount val="5"/>
                <c:pt idx="1">
                  <c:v>19613</c:v>
                </c:pt>
                <c:pt idx="2">
                  <c:v>20509</c:v>
                </c:pt>
                <c:pt idx="3">
                  <c:v>21074</c:v>
                </c:pt>
                <c:pt idx="4">
                  <c:v>21881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A-44F4-B220-5B1B5D3623ED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8.52'!$U$11:$Y$11</c:f>
              <c:numCache>
                <c:formatCode>#,##0</c:formatCode>
                <c:ptCount val="5"/>
                <c:pt idx="1">
                  <c:v>24467</c:v>
                </c:pt>
                <c:pt idx="2">
                  <c:v>25041</c:v>
                </c:pt>
                <c:pt idx="3">
                  <c:v>26312</c:v>
                </c:pt>
                <c:pt idx="4">
                  <c:v>29354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FA-44F4-B220-5B1B5D3623ED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8.52'!$U$12:$Y$12</c:f>
              <c:numCache>
                <c:formatCode>#,##0</c:formatCode>
                <c:ptCount val="5"/>
                <c:pt idx="1">
                  <c:v>2704</c:v>
                </c:pt>
                <c:pt idx="2">
                  <c:v>2840</c:v>
                </c:pt>
                <c:pt idx="3">
                  <c:v>3023</c:v>
                </c:pt>
                <c:pt idx="4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FA-44F4-B220-5B1B5D362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2.5117978383315573E-2</c:v>
                </c:pt>
                <c:pt idx="1">
                  <c:v>3.5621860252702084E-3</c:v>
                </c:pt>
                <c:pt idx="2">
                  <c:v>4.6673770741360934E-2</c:v>
                </c:pt>
                <c:pt idx="3">
                  <c:v>9.6209468716699654E-3</c:v>
                </c:pt>
                <c:pt idx="4">
                  <c:v>0.11268077332927386</c:v>
                </c:pt>
                <c:pt idx="5">
                  <c:v>2.840615009894961E-2</c:v>
                </c:pt>
                <c:pt idx="6">
                  <c:v>9.0637844420764196E-2</c:v>
                </c:pt>
                <c:pt idx="7">
                  <c:v>6.491094534936824E-2</c:v>
                </c:pt>
                <c:pt idx="8">
                  <c:v>6.0252702085553354E-2</c:v>
                </c:pt>
                <c:pt idx="9">
                  <c:v>1.1660831176739229E-2</c:v>
                </c:pt>
                <c:pt idx="10">
                  <c:v>3.8879585933932106E-2</c:v>
                </c:pt>
                <c:pt idx="11">
                  <c:v>1.8206728573603288E-2</c:v>
                </c:pt>
                <c:pt idx="12">
                  <c:v>5.6660070025879132E-2</c:v>
                </c:pt>
                <c:pt idx="13">
                  <c:v>8.2721875475719284E-2</c:v>
                </c:pt>
                <c:pt idx="14">
                  <c:v>6.207946414979449E-2</c:v>
                </c:pt>
                <c:pt idx="15">
                  <c:v>7.9372811691277217E-2</c:v>
                </c:pt>
                <c:pt idx="16">
                  <c:v>0.12254528847617598</c:v>
                </c:pt>
                <c:pt idx="17">
                  <c:v>2.3565230628710611E-2</c:v>
                </c:pt>
                <c:pt idx="18">
                  <c:v>3.7113715938499013E-2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0-43A8-A770-38A0631B84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0-43A8-A770-38A0631B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8.52'!$Y$44:$Y$60</c:f>
              <c:numCache>
                <c:formatCode>#,##0</c:formatCode>
                <c:ptCount val="17"/>
                <c:pt idx="0">
                  <c:v>6</c:v>
                </c:pt>
                <c:pt idx="1">
                  <c:v>461</c:v>
                </c:pt>
                <c:pt idx="2">
                  <c:v>1061</c:v>
                </c:pt>
                <c:pt idx="3">
                  <c:v>1309</c:v>
                </c:pt>
                <c:pt idx="4">
                  <c:v>1803</c:v>
                </c:pt>
                <c:pt idx="5">
                  <c:v>1815</c:v>
                </c:pt>
                <c:pt idx="6">
                  <c:v>1778</c:v>
                </c:pt>
                <c:pt idx="7">
                  <c:v>1633</c:v>
                </c:pt>
                <c:pt idx="8">
                  <c:v>1507</c:v>
                </c:pt>
                <c:pt idx="9">
                  <c:v>1459</c:v>
                </c:pt>
                <c:pt idx="10">
                  <c:v>1259</c:v>
                </c:pt>
                <c:pt idx="11">
                  <c:v>1122</c:v>
                </c:pt>
                <c:pt idx="12">
                  <c:v>559</c:v>
                </c:pt>
                <c:pt idx="13">
                  <c:v>243</c:v>
                </c:pt>
                <c:pt idx="14">
                  <c:v>110</c:v>
                </c:pt>
                <c:pt idx="15">
                  <c:v>34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B-4A58-86FB-A74B9B2C8D75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8.52'!$Y$63:$Y$79</c:f>
              <c:numCache>
                <c:formatCode>#,##0</c:formatCode>
                <c:ptCount val="17"/>
                <c:pt idx="0">
                  <c:v>9</c:v>
                </c:pt>
                <c:pt idx="1">
                  <c:v>538</c:v>
                </c:pt>
                <c:pt idx="2">
                  <c:v>1100</c:v>
                </c:pt>
                <c:pt idx="3">
                  <c:v>1542</c:v>
                </c:pt>
                <c:pt idx="4">
                  <c:v>1791</c:v>
                </c:pt>
                <c:pt idx="5">
                  <c:v>1838</c:v>
                </c:pt>
                <c:pt idx="6">
                  <c:v>1719</c:v>
                </c:pt>
                <c:pt idx="7">
                  <c:v>1614</c:v>
                </c:pt>
                <c:pt idx="8">
                  <c:v>1525</c:v>
                </c:pt>
                <c:pt idx="9">
                  <c:v>1613</c:v>
                </c:pt>
                <c:pt idx="10">
                  <c:v>1351</c:v>
                </c:pt>
                <c:pt idx="11">
                  <c:v>964</c:v>
                </c:pt>
                <c:pt idx="12">
                  <c:v>456</c:v>
                </c:pt>
                <c:pt idx="13">
                  <c:v>149</c:v>
                </c:pt>
                <c:pt idx="14">
                  <c:v>69</c:v>
                </c:pt>
                <c:pt idx="15">
                  <c:v>22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B-4A58-86FB-A74B9B2C8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8.52'!$Y$83:$Y$90</c:f>
              <c:numCache>
                <c:formatCode>#,##0</c:formatCode>
                <c:ptCount val="8"/>
                <c:pt idx="0">
                  <c:v>1405</c:v>
                </c:pt>
                <c:pt idx="1">
                  <c:v>1203</c:v>
                </c:pt>
                <c:pt idx="2">
                  <c:v>2441</c:v>
                </c:pt>
                <c:pt idx="3">
                  <c:v>633</c:v>
                </c:pt>
                <c:pt idx="4">
                  <c:v>541</c:v>
                </c:pt>
                <c:pt idx="5">
                  <c:v>465</c:v>
                </c:pt>
                <c:pt idx="6">
                  <c:v>1389</c:v>
                </c:pt>
                <c:pt idx="7">
                  <c:v>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1-4345-B414-A4970A461FCA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8.52'!$Y$93:$Y$100</c:f>
              <c:numCache>
                <c:formatCode>#,##0</c:formatCode>
                <c:ptCount val="8"/>
                <c:pt idx="0">
                  <c:v>1110</c:v>
                </c:pt>
                <c:pt idx="1">
                  <c:v>2154</c:v>
                </c:pt>
                <c:pt idx="2">
                  <c:v>451</c:v>
                </c:pt>
                <c:pt idx="3">
                  <c:v>1727</c:v>
                </c:pt>
                <c:pt idx="4">
                  <c:v>1982</c:v>
                </c:pt>
                <c:pt idx="5">
                  <c:v>957</c:v>
                </c:pt>
                <c:pt idx="6">
                  <c:v>184</c:v>
                </c:pt>
                <c:pt idx="7">
                  <c:v>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1-4345-B414-A4970A461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8.52'!$U$8:$Y$8</c:f>
              <c:numCache>
                <c:formatCode>#,##0</c:formatCode>
                <c:ptCount val="5"/>
                <c:pt idx="1">
                  <c:v>48394.5</c:v>
                </c:pt>
                <c:pt idx="2">
                  <c:v>48753.08</c:v>
                </c:pt>
                <c:pt idx="3">
                  <c:v>50213</c:v>
                </c:pt>
                <c:pt idx="4">
                  <c:v>50027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1F-4734-A01B-E0DAD145914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1F-4734-A01B-E0DAD1459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8.52'!$V$4:$Z$4</c:f>
              <c:numCache>
                <c:formatCode>#,##0</c:formatCode>
                <c:ptCount val="5"/>
                <c:pt idx="0">
                  <c:v>27169</c:v>
                </c:pt>
                <c:pt idx="1">
                  <c:v>27887</c:v>
                </c:pt>
                <c:pt idx="2">
                  <c:v>29335</c:v>
                </c:pt>
                <c:pt idx="3">
                  <c:v>32509</c:v>
                </c:pt>
                <c:pt idx="4">
                  <c:v>32847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C-4378-B684-2C7ABE5A1F2B}"/>
            </c:ext>
          </c:extLst>
        </c:ser>
        <c:ser>
          <c:idx val="1"/>
          <c:order val="1"/>
          <c:tx>
            <c:strRef>
              <c:f>'Table 8.52'!$S$7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8.52'!$V$7:$Z$7</c:f>
              <c:numCache>
                <c:formatCode>#,##0</c:formatCode>
                <c:ptCount val="5"/>
                <c:pt idx="0">
                  <c:v>19613</c:v>
                </c:pt>
                <c:pt idx="1">
                  <c:v>20509</c:v>
                </c:pt>
                <c:pt idx="2">
                  <c:v>21074</c:v>
                </c:pt>
                <c:pt idx="3">
                  <c:v>21881</c:v>
                </c:pt>
                <c:pt idx="4">
                  <c:v>22228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C-4378-B684-2C7ABE5A1F2B}"/>
            </c:ext>
          </c:extLst>
        </c:ser>
        <c:ser>
          <c:idx val="2"/>
          <c:order val="2"/>
          <c:tx>
            <c:strRef>
              <c:f>'Table 8.52'!$S$11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8.52'!$V$11:$Z$11</c:f>
              <c:numCache>
                <c:formatCode>#,##0</c:formatCode>
                <c:ptCount val="5"/>
                <c:pt idx="0">
                  <c:v>24467</c:v>
                </c:pt>
                <c:pt idx="1">
                  <c:v>25041</c:v>
                </c:pt>
                <c:pt idx="2">
                  <c:v>26312</c:v>
                </c:pt>
                <c:pt idx="3">
                  <c:v>29354</c:v>
                </c:pt>
                <c:pt idx="4">
                  <c:v>29605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9C-4378-B684-2C7ABE5A1F2B}"/>
            </c:ext>
          </c:extLst>
        </c:ser>
        <c:ser>
          <c:idx val="3"/>
          <c:order val="3"/>
          <c:tx>
            <c:strRef>
              <c:f>'Table 8.52'!$S$12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8.52'!$V$12:$Z$12</c:f>
              <c:numCache>
                <c:formatCode>#,##0</c:formatCode>
                <c:ptCount val="5"/>
                <c:pt idx="0">
                  <c:v>2704</c:v>
                </c:pt>
                <c:pt idx="1">
                  <c:v>2840</c:v>
                </c:pt>
                <c:pt idx="2">
                  <c:v>3023</c:v>
                </c:pt>
                <c:pt idx="3">
                  <c:v>3156</c:v>
                </c:pt>
                <c:pt idx="4">
                  <c:v>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9C-4378-B684-2C7ABE5A1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Moorabool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8.52'!$AB$15:$AB$33</c:f>
              <c:numCache>
                <c:formatCode>0.0%</c:formatCode>
                <c:ptCount val="19"/>
                <c:pt idx="0">
                  <c:v>2.5117978383315573E-2</c:v>
                </c:pt>
                <c:pt idx="1">
                  <c:v>3.5621860252702084E-3</c:v>
                </c:pt>
                <c:pt idx="2">
                  <c:v>4.6673770741360934E-2</c:v>
                </c:pt>
                <c:pt idx="3">
                  <c:v>9.6209468716699654E-3</c:v>
                </c:pt>
                <c:pt idx="4">
                  <c:v>0.11268077332927386</c:v>
                </c:pt>
                <c:pt idx="5">
                  <c:v>2.840615009894961E-2</c:v>
                </c:pt>
                <c:pt idx="6">
                  <c:v>9.0637844420764196E-2</c:v>
                </c:pt>
                <c:pt idx="7">
                  <c:v>6.491094534936824E-2</c:v>
                </c:pt>
                <c:pt idx="8">
                  <c:v>6.0252702085553354E-2</c:v>
                </c:pt>
                <c:pt idx="9">
                  <c:v>1.1660831176739229E-2</c:v>
                </c:pt>
                <c:pt idx="10">
                  <c:v>3.8879585933932106E-2</c:v>
                </c:pt>
                <c:pt idx="11">
                  <c:v>1.8206728573603288E-2</c:v>
                </c:pt>
                <c:pt idx="12">
                  <c:v>5.6660070025879132E-2</c:v>
                </c:pt>
                <c:pt idx="13">
                  <c:v>8.2721875475719284E-2</c:v>
                </c:pt>
                <c:pt idx="14">
                  <c:v>6.207946414979449E-2</c:v>
                </c:pt>
                <c:pt idx="15">
                  <c:v>7.9372811691277217E-2</c:v>
                </c:pt>
                <c:pt idx="16">
                  <c:v>0.12254528847617598</c:v>
                </c:pt>
                <c:pt idx="17">
                  <c:v>2.3565230628710611E-2</c:v>
                </c:pt>
                <c:pt idx="18">
                  <c:v>3.7113715938499013E-2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6-4598-8CD7-E91C70B6B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6-4598-8CD7-E91C70B6B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8.52'!$Z$44:$Z$60</c:f>
              <c:numCache>
                <c:formatCode>#,##0</c:formatCode>
                <c:ptCount val="17"/>
                <c:pt idx="0">
                  <c:v>10</c:v>
                </c:pt>
                <c:pt idx="1">
                  <c:v>489</c:v>
                </c:pt>
                <c:pt idx="2">
                  <c:v>1045</c:v>
                </c:pt>
                <c:pt idx="3">
                  <c:v>1344</c:v>
                </c:pt>
                <c:pt idx="4">
                  <c:v>1750</c:v>
                </c:pt>
                <c:pt idx="5">
                  <c:v>1900</c:v>
                </c:pt>
                <c:pt idx="6">
                  <c:v>1791</c:v>
                </c:pt>
                <c:pt idx="7">
                  <c:v>1641</c:v>
                </c:pt>
                <c:pt idx="8">
                  <c:v>1555</c:v>
                </c:pt>
                <c:pt idx="9">
                  <c:v>1456</c:v>
                </c:pt>
                <c:pt idx="10">
                  <c:v>1259</c:v>
                </c:pt>
                <c:pt idx="11">
                  <c:v>1098</c:v>
                </c:pt>
                <c:pt idx="12">
                  <c:v>587</c:v>
                </c:pt>
                <c:pt idx="13">
                  <c:v>260</c:v>
                </c:pt>
                <c:pt idx="14">
                  <c:v>134</c:v>
                </c:pt>
                <c:pt idx="15">
                  <c:v>36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7-4DEC-9EEA-5900B5DE838E}"/>
            </c:ext>
          </c:extLst>
        </c:ser>
        <c:ser>
          <c:idx val="1"/>
          <c:order val="1"/>
          <c:tx>
            <c:strRef>
              <c:f>'Table 8.52'!$S$62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8.52'!$Z$63:$Z$79</c:f>
              <c:numCache>
                <c:formatCode>#,##0</c:formatCode>
                <c:ptCount val="17"/>
                <c:pt idx="0">
                  <c:v>8</c:v>
                </c:pt>
                <c:pt idx="1">
                  <c:v>576</c:v>
                </c:pt>
                <c:pt idx="2">
                  <c:v>1126</c:v>
                </c:pt>
                <c:pt idx="3">
                  <c:v>1469</c:v>
                </c:pt>
                <c:pt idx="4">
                  <c:v>1766</c:v>
                </c:pt>
                <c:pt idx="5">
                  <c:v>1996</c:v>
                </c:pt>
                <c:pt idx="6">
                  <c:v>1795</c:v>
                </c:pt>
                <c:pt idx="7">
                  <c:v>1618</c:v>
                </c:pt>
                <c:pt idx="8">
                  <c:v>1510</c:v>
                </c:pt>
                <c:pt idx="9">
                  <c:v>1588</c:v>
                </c:pt>
                <c:pt idx="10">
                  <c:v>1271</c:v>
                </c:pt>
                <c:pt idx="11">
                  <c:v>968</c:v>
                </c:pt>
                <c:pt idx="12">
                  <c:v>483</c:v>
                </c:pt>
                <c:pt idx="13">
                  <c:v>159</c:v>
                </c:pt>
                <c:pt idx="14">
                  <c:v>71</c:v>
                </c:pt>
                <c:pt idx="15">
                  <c:v>27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7-4DEC-9EEA-5900B5DE8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8.52'!$Z$83:$Z$90</c:f>
              <c:numCache>
                <c:formatCode>#,##0</c:formatCode>
                <c:ptCount val="8"/>
                <c:pt idx="0">
                  <c:v>1443</c:v>
                </c:pt>
                <c:pt idx="1">
                  <c:v>1218</c:v>
                </c:pt>
                <c:pt idx="2">
                  <c:v>2460</c:v>
                </c:pt>
                <c:pt idx="3">
                  <c:v>632</c:v>
                </c:pt>
                <c:pt idx="4">
                  <c:v>539</c:v>
                </c:pt>
                <c:pt idx="5">
                  <c:v>490</c:v>
                </c:pt>
                <c:pt idx="6">
                  <c:v>1387</c:v>
                </c:pt>
                <c:pt idx="7">
                  <c:v>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E-4ABF-8965-9F3D0332031D}"/>
            </c:ext>
          </c:extLst>
        </c:ser>
        <c:ser>
          <c:idx val="1"/>
          <c:order val="1"/>
          <c:tx>
            <c:strRef>
              <c:f>'Table 8.52'!$S$92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8.52'!$Z$93:$Z$100</c:f>
              <c:numCache>
                <c:formatCode>#,##0</c:formatCode>
                <c:ptCount val="8"/>
                <c:pt idx="0">
                  <c:v>1126</c:v>
                </c:pt>
                <c:pt idx="1">
                  <c:v>2208</c:v>
                </c:pt>
                <c:pt idx="2">
                  <c:v>453</c:v>
                </c:pt>
                <c:pt idx="3">
                  <c:v>1780</c:v>
                </c:pt>
                <c:pt idx="4">
                  <c:v>1968</c:v>
                </c:pt>
                <c:pt idx="5">
                  <c:v>938</c:v>
                </c:pt>
                <c:pt idx="6">
                  <c:v>209</c:v>
                </c:pt>
                <c:pt idx="7">
                  <c:v>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E-4ABF-8965-9F3D03320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4.9414101290963255E-2</c:v>
                </c:pt>
                <c:pt idx="1">
                  <c:v>5.5610724925521347E-3</c:v>
                </c:pt>
                <c:pt idx="2">
                  <c:v>5.7636544190665343E-2</c:v>
                </c:pt>
                <c:pt idx="3">
                  <c:v>9.6127110228401199E-3</c:v>
                </c:pt>
                <c:pt idx="4">
                  <c:v>0.10101290963257199</c:v>
                </c:pt>
                <c:pt idx="5">
                  <c:v>3.3128103277060575E-2</c:v>
                </c:pt>
                <c:pt idx="6">
                  <c:v>8.558093346573982E-2</c:v>
                </c:pt>
                <c:pt idx="7">
                  <c:v>6.3833167825223441E-2</c:v>
                </c:pt>
                <c:pt idx="8">
                  <c:v>2.9572989076464745E-2</c:v>
                </c:pt>
                <c:pt idx="9">
                  <c:v>9.2552135054617679E-3</c:v>
                </c:pt>
                <c:pt idx="10">
                  <c:v>3.6742800397219465E-2</c:v>
                </c:pt>
                <c:pt idx="11">
                  <c:v>1.5273088381330685E-2</c:v>
                </c:pt>
                <c:pt idx="12">
                  <c:v>5.2611717974180731E-2</c:v>
                </c:pt>
                <c:pt idx="13">
                  <c:v>6.4568023833167829E-2</c:v>
                </c:pt>
                <c:pt idx="14">
                  <c:v>4.8421052631578948E-2</c:v>
                </c:pt>
                <c:pt idx="15">
                  <c:v>8.4568023833167819E-2</c:v>
                </c:pt>
                <c:pt idx="16">
                  <c:v>0.14303872889771599</c:v>
                </c:pt>
                <c:pt idx="17">
                  <c:v>2.3515392254220457E-2</c:v>
                </c:pt>
                <c:pt idx="18">
                  <c:v>4.2284011916583909E-2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8-4C3C-A6B3-1269AA01E3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8-4C3C-A6B3-1269AA01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8.52'!$S$1</c:f>
              <c:strCache>
                <c:ptCount val="1"/>
                <c:pt idx="0">
                  <c:v>Moorabool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8.52'!$V$8:$Z$8</c:f>
              <c:numCache>
                <c:formatCode>#,##0</c:formatCode>
                <c:ptCount val="5"/>
                <c:pt idx="0">
                  <c:v>48394.5</c:v>
                </c:pt>
                <c:pt idx="1">
                  <c:v>48753.08</c:v>
                </c:pt>
                <c:pt idx="2">
                  <c:v>50213</c:v>
                </c:pt>
                <c:pt idx="3">
                  <c:v>50027</c:v>
                </c:pt>
                <c:pt idx="4">
                  <c:v>53538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5-4118-87D9-D2B36EE442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5-4118-87D9-D2B36EE44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8.53'!$U$4:$Y$4</c:f>
              <c:numCache>
                <c:formatCode>#,##0</c:formatCode>
                <c:ptCount val="5"/>
                <c:pt idx="1">
                  <c:v>119985</c:v>
                </c:pt>
                <c:pt idx="2">
                  <c:v>118879</c:v>
                </c:pt>
                <c:pt idx="3">
                  <c:v>120739</c:v>
                </c:pt>
                <c:pt idx="4">
                  <c:v>128934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7-4F4A-8817-B15F5D7E12FC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8.53'!$U$7:$Y$7</c:f>
              <c:numCache>
                <c:formatCode>#,##0</c:formatCode>
                <c:ptCount val="5"/>
                <c:pt idx="1">
                  <c:v>86424</c:v>
                </c:pt>
                <c:pt idx="2">
                  <c:v>87406</c:v>
                </c:pt>
                <c:pt idx="3">
                  <c:v>87972</c:v>
                </c:pt>
                <c:pt idx="4">
                  <c:v>89364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7-4F4A-8817-B15F5D7E12FC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8.53'!$U$11:$Y$11</c:f>
              <c:numCache>
                <c:formatCode>#,##0</c:formatCode>
                <c:ptCount val="5"/>
                <c:pt idx="1">
                  <c:v>104982</c:v>
                </c:pt>
                <c:pt idx="2">
                  <c:v>103846</c:v>
                </c:pt>
                <c:pt idx="3">
                  <c:v>105325</c:v>
                </c:pt>
                <c:pt idx="4">
                  <c:v>113294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7-4F4A-8817-B15F5D7E12FC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8.53'!$U$12:$Y$12</c:f>
              <c:numCache>
                <c:formatCode>#,##0</c:formatCode>
                <c:ptCount val="5"/>
                <c:pt idx="1">
                  <c:v>15003</c:v>
                </c:pt>
                <c:pt idx="2">
                  <c:v>15032</c:v>
                </c:pt>
                <c:pt idx="3">
                  <c:v>15414</c:v>
                </c:pt>
                <c:pt idx="4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7-4F4A-8817-B15F5D7E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1.3324873096446701E-2</c:v>
                </c:pt>
                <c:pt idx="1">
                  <c:v>2.1940554094550791E-3</c:v>
                </c:pt>
                <c:pt idx="2">
                  <c:v>5.1128371353434038E-2</c:v>
                </c:pt>
                <c:pt idx="3">
                  <c:v>6.2075714023607119E-3</c:v>
                </c:pt>
                <c:pt idx="4">
                  <c:v>0.10341110635435141</c:v>
                </c:pt>
                <c:pt idx="5">
                  <c:v>3.5999327258271666E-2</c:v>
                </c:pt>
                <c:pt idx="6">
                  <c:v>0.11024555073084215</c:v>
                </c:pt>
                <c:pt idx="7">
                  <c:v>9.6286159867897986E-2</c:v>
                </c:pt>
                <c:pt idx="8">
                  <c:v>2.1558314476178828E-2</c:v>
                </c:pt>
                <c:pt idx="9">
                  <c:v>1.1994679224512262E-2</c:v>
                </c:pt>
                <c:pt idx="10">
                  <c:v>3.638156687664363E-2</c:v>
                </c:pt>
                <c:pt idx="11">
                  <c:v>2.0572136260779156E-2</c:v>
                </c:pt>
                <c:pt idx="12">
                  <c:v>7.5522903797932847E-2</c:v>
                </c:pt>
                <c:pt idx="13">
                  <c:v>6.775579475261452E-2</c:v>
                </c:pt>
                <c:pt idx="14">
                  <c:v>4.4637942633478075E-2</c:v>
                </c:pt>
                <c:pt idx="15">
                  <c:v>8.2594336737814203E-2</c:v>
                </c:pt>
                <c:pt idx="16">
                  <c:v>0.12574154485964162</c:v>
                </c:pt>
                <c:pt idx="17">
                  <c:v>3.0946119503394289E-2</c:v>
                </c:pt>
                <c:pt idx="18">
                  <c:v>3.7696471163843191E-2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4-4AE8-AC97-247017E23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4-4AE8-AC97-247017E23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8.53'!$Y$44:$Y$60</c:f>
              <c:numCache>
                <c:formatCode>#,##0</c:formatCode>
                <c:ptCount val="17"/>
                <c:pt idx="0">
                  <c:v>43</c:v>
                </c:pt>
                <c:pt idx="1">
                  <c:v>2223</c:v>
                </c:pt>
                <c:pt idx="2">
                  <c:v>4476</c:v>
                </c:pt>
                <c:pt idx="3">
                  <c:v>5534</c:v>
                </c:pt>
                <c:pt idx="4">
                  <c:v>5395</c:v>
                </c:pt>
                <c:pt idx="5">
                  <c:v>5524</c:v>
                </c:pt>
                <c:pt idx="6">
                  <c:v>5226</c:v>
                </c:pt>
                <c:pt idx="7">
                  <c:v>5142</c:v>
                </c:pt>
                <c:pt idx="8">
                  <c:v>5639</c:v>
                </c:pt>
                <c:pt idx="9">
                  <c:v>6059</c:v>
                </c:pt>
                <c:pt idx="10">
                  <c:v>5248</c:v>
                </c:pt>
                <c:pt idx="11">
                  <c:v>4814</c:v>
                </c:pt>
                <c:pt idx="12">
                  <c:v>3066</c:v>
                </c:pt>
                <c:pt idx="13">
                  <c:v>1561</c:v>
                </c:pt>
                <c:pt idx="14">
                  <c:v>703</c:v>
                </c:pt>
                <c:pt idx="15">
                  <c:v>286</c:v>
                </c:pt>
                <c:pt idx="16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9-4A44-89F2-18C890B353EC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8.53'!$Y$63:$Y$79</c:f>
              <c:numCache>
                <c:formatCode>#,##0</c:formatCode>
                <c:ptCount val="17"/>
                <c:pt idx="0">
                  <c:v>51</c:v>
                </c:pt>
                <c:pt idx="1">
                  <c:v>2629</c:v>
                </c:pt>
                <c:pt idx="2">
                  <c:v>4866</c:v>
                </c:pt>
                <c:pt idx="3">
                  <c:v>5861</c:v>
                </c:pt>
                <c:pt idx="4">
                  <c:v>5823</c:v>
                </c:pt>
                <c:pt idx="5">
                  <c:v>5828</c:v>
                </c:pt>
                <c:pt idx="6">
                  <c:v>5991</c:v>
                </c:pt>
                <c:pt idx="7">
                  <c:v>6229</c:v>
                </c:pt>
                <c:pt idx="8">
                  <c:v>6784</c:v>
                </c:pt>
                <c:pt idx="9">
                  <c:v>7455</c:v>
                </c:pt>
                <c:pt idx="10">
                  <c:v>6297</c:v>
                </c:pt>
                <c:pt idx="11">
                  <c:v>4996</c:v>
                </c:pt>
                <c:pt idx="12">
                  <c:v>2813</c:v>
                </c:pt>
                <c:pt idx="13">
                  <c:v>1146</c:v>
                </c:pt>
                <c:pt idx="14">
                  <c:v>469</c:v>
                </c:pt>
                <c:pt idx="15">
                  <c:v>225</c:v>
                </c:pt>
                <c:pt idx="16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D9-4A44-89F2-18C890B35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8.53'!$Y$83:$Y$90</c:f>
              <c:numCache>
                <c:formatCode>#,##0</c:formatCode>
                <c:ptCount val="8"/>
                <c:pt idx="0">
                  <c:v>7090</c:v>
                </c:pt>
                <c:pt idx="1">
                  <c:v>5375</c:v>
                </c:pt>
                <c:pt idx="2">
                  <c:v>8840</c:v>
                </c:pt>
                <c:pt idx="3">
                  <c:v>2820</c:v>
                </c:pt>
                <c:pt idx="4">
                  <c:v>1517</c:v>
                </c:pt>
                <c:pt idx="5">
                  <c:v>2769</c:v>
                </c:pt>
                <c:pt idx="6">
                  <c:v>2211</c:v>
                </c:pt>
                <c:pt idx="7">
                  <c:v>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1-4391-AD00-C6B0E0914DC4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8.53'!$Y$93:$Y$100</c:f>
              <c:numCache>
                <c:formatCode>#,##0</c:formatCode>
                <c:ptCount val="8"/>
                <c:pt idx="0">
                  <c:v>4767</c:v>
                </c:pt>
                <c:pt idx="1">
                  <c:v>9407</c:v>
                </c:pt>
                <c:pt idx="2">
                  <c:v>1660</c:v>
                </c:pt>
                <c:pt idx="3">
                  <c:v>6777</c:v>
                </c:pt>
                <c:pt idx="4">
                  <c:v>6952</c:v>
                </c:pt>
                <c:pt idx="5">
                  <c:v>4950</c:v>
                </c:pt>
                <c:pt idx="6">
                  <c:v>298</c:v>
                </c:pt>
                <c:pt idx="7">
                  <c:v>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1-4391-AD00-C6B0E0914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8.53'!$U$8:$Y$8</c:f>
              <c:numCache>
                <c:formatCode>#,##0</c:formatCode>
                <c:ptCount val="5"/>
                <c:pt idx="1">
                  <c:v>40912</c:v>
                </c:pt>
                <c:pt idx="2">
                  <c:v>41840.269999999997</c:v>
                </c:pt>
                <c:pt idx="3">
                  <c:v>44146.67</c:v>
                </c:pt>
                <c:pt idx="4">
                  <c:v>43284.5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F-49AF-84A0-7EBC02519F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F-49AF-84A0-7EBC02519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8.53'!$V$4:$Z$4</c:f>
              <c:numCache>
                <c:formatCode>#,##0</c:formatCode>
                <c:ptCount val="5"/>
                <c:pt idx="0">
                  <c:v>119985</c:v>
                </c:pt>
                <c:pt idx="1">
                  <c:v>118879</c:v>
                </c:pt>
                <c:pt idx="2">
                  <c:v>120739</c:v>
                </c:pt>
                <c:pt idx="3">
                  <c:v>128934</c:v>
                </c:pt>
                <c:pt idx="4">
                  <c:v>130810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54-4EBC-9A1B-B23D19A6A4B1}"/>
            </c:ext>
          </c:extLst>
        </c:ser>
        <c:ser>
          <c:idx val="1"/>
          <c:order val="1"/>
          <c:tx>
            <c:strRef>
              <c:f>'Table 8.53'!$S$7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8.53'!$V$7:$Z$7</c:f>
              <c:numCache>
                <c:formatCode>#,##0</c:formatCode>
                <c:ptCount val="5"/>
                <c:pt idx="0">
                  <c:v>86424</c:v>
                </c:pt>
                <c:pt idx="1">
                  <c:v>87406</c:v>
                </c:pt>
                <c:pt idx="2">
                  <c:v>87972</c:v>
                </c:pt>
                <c:pt idx="3">
                  <c:v>89364</c:v>
                </c:pt>
                <c:pt idx="4">
                  <c:v>89970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4-4EBC-9A1B-B23D19A6A4B1}"/>
            </c:ext>
          </c:extLst>
        </c:ser>
        <c:ser>
          <c:idx val="2"/>
          <c:order val="2"/>
          <c:tx>
            <c:strRef>
              <c:f>'Table 8.53'!$S$11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8.53'!$V$11:$Z$11</c:f>
              <c:numCache>
                <c:formatCode>#,##0</c:formatCode>
                <c:ptCount val="5"/>
                <c:pt idx="0">
                  <c:v>104982</c:v>
                </c:pt>
                <c:pt idx="1">
                  <c:v>103846</c:v>
                </c:pt>
                <c:pt idx="2">
                  <c:v>105325</c:v>
                </c:pt>
                <c:pt idx="3">
                  <c:v>113294</c:v>
                </c:pt>
                <c:pt idx="4">
                  <c:v>115169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4-4EBC-9A1B-B23D19A6A4B1}"/>
            </c:ext>
          </c:extLst>
        </c:ser>
        <c:ser>
          <c:idx val="3"/>
          <c:order val="3"/>
          <c:tx>
            <c:strRef>
              <c:f>'Table 8.53'!$S$12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8.53'!$V$12:$Z$12</c:f>
              <c:numCache>
                <c:formatCode>#,##0</c:formatCode>
                <c:ptCount val="5"/>
                <c:pt idx="0">
                  <c:v>15003</c:v>
                </c:pt>
                <c:pt idx="1">
                  <c:v>15032</c:v>
                </c:pt>
                <c:pt idx="2">
                  <c:v>15414</c:v>
                </c:pt>
                <c:pt idx="3">
                  <c:v>15637</c:v>
                </c:pt>
                <c:pt idx="4">
                  <c:v>15645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54-4EBC-9A1B-B23D19A6A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8.53'!$AB$15:$AB$33</c:f>
              <c:numCache>
                <c:formatCode>0.0%</c:formatCode>
                <c:ptCount val="19"/>
                <c:pt idx="0">
                  <c:v>1.3324873096446701E-2</c:v>
                </c:pt>
                <c:pt idx="1">
                  <c:v>2.1940554094550791E-3</c:v>
                </c:pt>
                <c:pt idx="2">
                  <c:v>5.1128371353434038E-2</c:v>
                </c:pt>
                <c:pt idx="3">
                  <c:v>6.2075714023607119E-3</c:v>
                </c:pt>
                <c:pt idx="4">
                  <c:v>0.10341110635435141</c:v>
                </c:pt>
                <c:pt idx="5">
                  <c:v>3.5999327258271666E-2</c:v>
                </c:pt>
                <c:pt idx="6">
                  <c:v>0.11024555073084215</c:v>
                </c:pt>
                <c:pt idx="7">
                  <c:v>9.6286159867897986E-2</c:v>
                </c:pt>
                <c:pt idx="8">
                  <c:v>2.1558314476178828E-2</c:v>
                </c:pt>
                <c:pt idx="9">
                  <c:v>1.1994679224512262E-2</c:v>
                </c:pt>
                <c:pt idx="10">
                  <c:v>3.638156687664363E-2</c:v>
                </c:pt>
                <c:pt idx="11">
                  <c:v>2.0572136260779156E-2</c:v>
                </c:pt>
                <c:pt idx="12">
                  <c:v>7.5522903797932847E-2</c:v>
                </c:pt>
                <c:pt idx="13">
                  <c:v>6.775579475261452E-2</c:v>
                </c:pt>
                <c:pt idx="14">
                  <c:v>4.4637942633478075E-2</c:v>
                </c:pt>
                <c:pt idx="15">
                  <c:v>8.2594336737814203E-2</c:v>
                </c:pt>
                <c:pt idx="16">
                  <c:v>0.12574154485964162</c:v>
                </c:pt>
                <c:pt idx="17">
                  <c:v>3.0946119503394289E-2</c:v>
                </c:pt>
                <c:pt idx="18">
                  <c:v>3.7696471163843191E-2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5-4011-88F6-F33E223311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5-4011-88F6-F33E22331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8.53'!$Z$44:$Z$60</c:f>
              <c:numCache>
                <c:formatCode>#,##0</c:formatCode>
                <c:ptCount val="17"/>
                <c:pt idx="0">
                  <c:v>63</c:v>
                </c:pt>
                <c:pt idx="1">
                  <c:v>2394</c:v>
                </c:pt>
                <c:pt idx="2">
                  <c:v>4688</c:v>
                </c:pt>
                <c:pt idx="3">
                  <c:v>5582</c:v>
                </c:pt>
                <c:pt idx="4">
                  <c:v>5509</c:v>
                </c:pt>
                <c:pt idx="5">
                  <c:v>5486</c:v>
                </c:pt>
                <c:pt idx="6">
                  <c:v>5362</c:v>
                </c:pt>
                <c:pt idx="7">
                  <c:v>5123</c:v>
                </c:pt>
                <c:pt idx="8">
                  <c:v>5478</c:v>
                </c:pt>
                <c:pt idx="9">
                  <c:v>6084</c:v>
                </c:pt>
                <c:pt idx="10">
                  <c:v>5237</c:v>
                </c:pt>
                <c:pt idx="11">
                  <c:v>4928</c:v>
                </c:pt>
                <c:pt idx="12">
                  <c:v>3140</c:v>
                </c:pt>
                <c:pt idx="13">
                  <c:v>1624</c:v>
                </c:pt>
                <c:pt idx="14">
                  <c:v>777</c:v>
                </c:pt>
                <c:pt idx="15">
                  <c:v>297</c:v>
                </c:pt>
                <c:pt idx="16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C-401B-9FBD-9184D34EE07D}"/>
            </c:ext>
          </c:extLst>
        </c:ser>
        <c:ser>
          <c:idx val="1"/>
          <c:order val="1"/>
          <c:tx>
            <c:strRef>
              <c:f>'Table 8.53'!$S$62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8.53'!$Z$63:$Z$79</c:f>
              <c:numCache>
                <c:formatCode>#,##0</c:formatCode>
                <c:ptCount val="17"/>
                <c:pt idx="0">
                  <c:v>61</c:v>
                </c:pt>
                <c:pt idx="1">
                  <c:v>2698</c:v>
                </c:pt>
                <c:pt idx="2">
                  <c:v>5105</c:v>
                </c:pt>
                <c:pt idx="3">
                  <c:v>5913</c:v>
                </c:pt>
                <c:pt idx="4">
                  <c:v>5782</c:v>
                </c:pt>
                <c:pt idx="5">
                  <c:v>5841</c:v>
                </c:pt>
                <c:pt idx="6">
                  <c:v>6101</c:v>
                </c:pt>
                <c:pt idx="7">
                  <c:v>6359</c:v>
                </c:pt>
                <c:pt idx="8">
                  <c:v>6543</c:v>
                </c:pt>
                <c:pt idx="9">
                  <c:v>7499</c:v>
                </c:pt>
                <c:pt idx="10">
                  <c:v>6449</c:v>
                </c:pt>
                <c:pt idx="11">
                  <c:v>5142</c:v>
                </c:pt>
                <c:pt idx="12">
                  <c:v>3071</c:v>
                </c:pt>
                <c:pt idx="13">
                  <c:v>1207</c:v>
                </c:pt>
                <c:pt idx="14">
                  <c:v>531</c:v>
                </c:pt>
                <c:pt idx="15">
                  <c:v>242</c:v>
                </c:pt>
                <c:pt idx="16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C-401B-9FBD-9184D34EE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8.53'!$Z$83:$Z$90</c:f>
              <c:numCache>
                <c:formatCode>#,##0</c:formatCode>
                <c:ptCount val="8"/>
                <c:pt idx="0">
                  <c:v>7140</c:v>
                </c:pt>
                <c:pt idx="1">
                  <c:v>5498</c:v>
                </c:pt>
                <c:pt idx="2">
                  <c:v>8646</c:v>
                </c:pt>
                <c:pt idx="3">
                  <c:v>2916</c:v>
                </c:pt>
                <c:pt idx="4">
                  <c:v>1504</c:v>
                </c:pt>
                <c:pt idx="5">
                  <c:v>2788</c:v>
                </c:pt>
                <c:pt idx="6">
                  <c:v>2201</c:v>
                </c:pt>
                <c:pt idx="7">
                  <c:v>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D-4557-86B0-6D59A614EB88}"/>
            </c:ext>
          </c:extLst>
        </c:ser>
        <c:ser>
          <c:idx val="1"/>
          <c:order val="1"/>
          <c:tx>
            <c:strRef>
              <c:f>'Table 8.53'!$S$92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8.53'!$Z$93:$Z$100</c:f>
              <c:numCache>
                <c:formatCode>#,##0</c:formatCode>
                <c:ptCount val="8"/>
                <c:pt idx="0">
                  <c:v>4867</c:v>
                </c:pt>
                <c:pt idx="1">
                  <c:v>9423</c:v>
                </c:pt>
                <c:pt idx="2">
                  <c:v>1738</c:v>
                </c:pt>
                <c:pt idx="3">
                  <c:v>6823</c:v>
                </c:pt>
                <c:pt idx="4">
                  <c:v>6869</c:v>
                </c:pt>
                <c:pt idx="5">
                  <c:v>4907</c:v>
                </c:pt>
                <c:pt idx="6">
                  <c:v>329</c:v>
                </c:pt>
                <c:pt idx="7">
                  <c:v>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D-4557-86B0-6D59A614E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8.6'!$Y$44:$Y$60</c:f>
              <c:numCache>
                <c:formatCode>#,##0</c:formatCode>
                <c:ptCount val="17"/>
                <c:pt idx="0">
                  <c:v>19</c:v>
                </c:pt>
                <c:pt idx="1">
                  <c:v>770</c:v>
                </c:pt>
                <c:pt idx="2">
                  <c:v>1385</c:v>
                </c:pt>
                <c:pt idx="3">
                  <c:v>2038</c:v>
                </c:pt>
                <c:pt idx="4">
                  <c:v>2826</c:v>
                </c:pt>
                <c:pt idx="5">
                  <c:v>2701</c:v>
                </c:pt>
                <c:pt idx="6">
                  <c:v>2391</c:v>
                </c:pt>
                <c:pt idx="7">
                  <c:v>2033</c:v>
                </c:pt>
                <c:pt idx="8">
                  <c:v>1945</c:v>
                </c:pt>
                <c:pt idx="9">
                  <c:v>2128</c:v>
                </c:pt>
                <c:pt idx="10">
                  <c:v>1896</c:v>
                </c:pt>
                <c:pt idx="11">
                  <c:v>1860</c:v>
                </c:pt>
                <c:pt idx="12">
                  <c:v>1073</c:v>
                </c:pt>
                <c:pt idx="13">
                  <c:v>516</c:v>
                </c:pt>
                <c:pt idx="14">
                  <c:v>255</c:v>
                </c:pt>
                <c:pt idx="15">
                  <c:v>130</c:v>
                </c:pt>
                <c:pt idx="1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0-47C5-8FF9-6B5B7594914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8.6'!$Y$63:$Y$79</c:f>
              <c:numCache>
                <c:formatCode>#,##0</c:formatCode>
                <c:ptCount val="17"/>
                <c:pt idx="0">
                  <c:v>19</c:v>
                </c:pt>
                <c:pt idx="1">
                  <c:v>866</c:v>
                </c:pt>
                <c:pt idx="2">
                  <c:v>1687</c:v>
                </c:pt>
                <c:pt idx="3">
                  <c:v>2278</c:v>
                </c:pt>
                <c:pt idx="4">
                  <c:v>2908</c:v>
                </c:pt>
                <c:pt idx="5">
                  <c:v>2625</c:v>
                </c:pt>
                <c:pt idx="6">
                  <c:v>2504</c:v>
                </c:pt>
                <c:pt idx="7">
                  <c:v>2164</c:v>
                </c:pt>
                <c:pt idx="8">
                  <c:v>2226</c:v>
                </c:pt>
                <c:pt idx="9">
                  <c:v>2339</c:v>
                </c:pt>
                <c:pt idx="10">
                  <c:v>2183</c:v>
                </c:pt>
                <c:pt idx="11">
                  <c:v>1723</c:v>
                </c:pt>
                <c:pt idx="12">
                  <c:v>901</c:v>
                </c:pt>
                <c:pt idx="13">
                  <c:v>362</c:v>
                </c:pt>
                <c:pt idx="14">
                  <c:v>169</c:v>
                </c:pt>
                <c:pt idx="15">
                  <c:v>97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0-47C5-8FF9-6B5B75949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8.53'!$S$1</c:f>
              <c:strCache>
                <c:ptCount val="1"/>
                <c:pt idx="0">
                  <c:v>Mornington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8.53'!$V$8:$Z$8</c:f>
              <c:numCache>
                <c:formatCode>#,##0</c:formatCode>
                <c:ptCount val="5"/>
                <c:pt idx="0">
                  <c:v>40912</c:v>
                </c:pt>
                <c:pt idx="1">
                  <c:v>41840.269999999997</c:v>
                </c:pt>
                <c:pt idx="2">
                  <c:v>44146.67</c:v>
                </c:pt>
                <c:pt idx="3">
                  <c:v>43284.5</c:v>
                </c:pt>
                <c:pt idx="4">
                  <c:v>45897.03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4-4A96-BF63-7D257C3AC8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4-4A96-BF63-7D257C3A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8.54'!$U$4:$Y$4</c:f>
              <c:numCache>
                <c:formatCode>#,##0</c:formatCode>
                <c:ptCount val="5"/>
                <c:pt idx="1">
                  <c:v>13741</c:v>
                </c:pt>
                <c:pt idx="2">
                  <c:v>14277</c:v>
                </c:pt>
                <c:pt idx="3">
                  <c:v>14509</c:v>
                </c:pt>
                <c:pt idx="4">
                  <c:v>15828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9-4010-8CEE-DD2C685AF84B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8.54'!$U$7:$Y$7</c:f>
              <c:numCache>
                <c:formatCode>#,##0</c:formatCode>
                <c:ptCount val="5"/>
                <c:pt idx="1">
                  <c:v>9548</c:v>
                </c:pt>
                <c:pt idx="2">
                  <c:v>9970</c:v>
                </c:pt>
                <c:pt idx="3">
                  <c:v>10163</c:v>
                </c:pt>
                <c:pt idx="4">
                  <c:v>10602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9-4010-8CEE-DD2C685AF84B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8.54'!$U$11:$Y$11</c:f>
              <c:numCache>
                <c:formatCode>#,##0</c:formatCode>
                <c:ptCount val="5"/>
                <c:pt idx="1">
                  <c:v>11308</c:v>
                </c:pt>
                <c:pt idx="2">
                  <c:v>11684</c:v>
                </c:pt>
                <c:pt idx="3">
                  <c:v>11864</c:v>
                </c:pt>
                <c:pt idx="4">
                  <c:v>13130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9-4010-8CEE-DD2C685AF84B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8.54'!$U$12:$Y$12</c:f>
              <c:numCache>
                <c:formatCode>#,##0</c:formatCode>
                <c:ptCount val="5"/>
                <c:pt idx="1">
                  <c:v>2433</c:v>
                </c:pt>
                <c:pt idx="2">
                  <c:v>2592</c:v>
                </c:pt>
                <c:pt idx="3">
                  <c:v>2645</c:v>
                </c:pt>
                <c:pt idx="4">
                  <c:v>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19-4010-8CEE-DD2C685AF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2.4394797436057006E-2</c:v>
                </c:pt>
                <c:pt idx="1">
                  <c:v>5.3519198456655672E-3</c:v>
                </c:pt>
                <c:pt idx="2">
                  <c:v>7.7540606136038331E-2</c:v>
                </c:pt>
                <c:pt idx="3">
                  <c:v>5.9742361067894705E-3</c:v>
                </c:pt>
                <c:pt idx="4">
                  <c:v>6.2853942373514216E-2</c:v>
                </c:pt>
                <c:pt idx="5">
                  <c:v>1.8607256207604703E-2</c:v>
                </c:pt>
                <c:pt idx="6">
                  <c:v>8.6066338913435805E-2</c:v>
                </c:pt>
                <c:pt idx="7">
                  <c:v>7.0259505880888667E-2</c:v>
                </c:pt>
                <c:pt idx="8">
                  <c:v>2.6323977845541104E-2</c:v>
                </c:pt>
                <c:pt idx="9">
                  <c:v>2.1220984504325097E-2</c:v>
                </c:pt>
                <c:pt idx="10">
                  <c:v>2.9746717281722571E-2</c:v>
                </c:pt>
                <c:pt idx="11">
                  <c:v>8.8991225340718152E-3</c:v>
                </c:pt>
                <c:pt idx="12">
                  <c:v>6.9388263115315207E-2</c:v>
                </c:pt>
                <c:pt idx="13">
                  <c:v>5.7502022527848654E-2</c:v>
                </c:pt>
                <c:pt idx="14">
                  <c:v>7.0072811002551499E-2</c:v>
                </c:pt>
                <c:pt idx="15">
                  <c:v>0.10840749268778394</c:v>
                </c:pt>
                <c:pt idx="16">
                  <c:v>0.15066276681809695</c:v>
                </c:pt>
                <c:pt idx="17">
                  <c:v>4.1944115999751071E-2</c:v>
                </c:pt>
                <c:pt idx="18">
                  <c:v>3.4040699483477502E-2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72-4214-9611-F04D38DDB3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72-4214-9611-F04D38DDB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8.54'!$Y$44:$Y$60</c:f>
              <c:numCache>
                <c:formatCode>#,##0</c:formatCode>
                <c:ptCount val="17"/>
                <c:pt idx="0">
                  <c:v>10</c:v>
                </c:pt>
                <c:pt idx="1">
                  <c:v>201</c:v>
                </c:pt>
                <c:pt idx="2">
                  <c:v>412</c:v>
                </c:pt>
                <c:pt idx="3">
                  <c:v>454</c:v>
                </c:pt>
                <c:pt idx="4">
                  <c:v>623</c:v>
                </c:pt>
                <c:pt idx="5">
                  <c:v>574</c:v>
                </c:pt>
                <c:pt idx="6">
                  <c:v>696</c:v>
                </c:pt>
                <c:pt idx="7">
                  <c:v>677</c:v>
                </c:pt>
                <c:pt idx="8">
                  <c:v>733</c:v>
                </c:pt>
                <c:pt idx="9">
                  <c:v>769</c:v>
                </c:pt>
                <c:pt idx="10">
                  <c:v>762</c:v>
                </c:pt>
                <c:pt idx="11">
                  <c:v>687</c:v>
                </c:pt>
                <c:pt idx="12">
                  <c:v>534</c:v>
                </c:pt>
                <c:pt idx="13">
                  <c:v>186</c:v>
                </c:pt>
                <c:pt idx="14">
                  <c:v>104</c:v>
                </c:pt>
                <c:pt idx="15">
                  <c:v>41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B-4733-8B65-206DCA9A80B6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8.54'!$Y$63:$Y$79</c:f>
              <c:numCache>
                <c:formatCode>#,##0</c:formatCode>
                <c:ptCount val="17"/>
                <c:pt idx="0">
                  <c:v>8</c:v>
                </c:pt>
                <c:pt idx="1">
                  <c:v>224</c:v>
                </c:pt>
                <c:pt idx="2">
                  <c:v>453</c:v>
                </c:pt>
                <c:pt idx="3">
                  <c:v>472</c:v>
                </c:pt>
                <c:pt idx="4">
                  <c:v>558</c:v>
                </c:pt>
                <c:pt idx="5">
                  <c:v>693</c:v>
                </c:pt>
                <c:pt idx="6">
                  <c:v>802</c:v>
                </c:pt>
                <c:pt idx="7">
                  <c:v>807</c:v>
                </c:pt>
                <c:pt idx="8">
                  <c:v>908</c:v>
                </c:pt>
                <c:pt idx="9">
                  <c:v>1004</c:v>
                </c:pt>
                <c:pt idx="10">
                  <c:v>927</c:v>
                </c:pt>
                <c:pt idx="11">
                  <c:v>783</c:v>
                </c:pt>
                <c:pt idx="12">
                  <c:v>433</c:v>
                </c:pt>
                <c:pt idx="13">
                  <c:v>161</c:v>
                </c:pt>
                <c:pt idx="14">
                  <c:v>60</c:v>
                </c:pt>
                <c:pt idx="15">
                  <c:v>26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B-4733-8B65-206DCA9A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8.54'!$Y$83:$Y$90</c:f>
              <c:numCache>
                <c:formatCode>#,##0</c:formatCode>
                <c:ptCount val="8"/>
                <c:pt idx="0">
                  <c:v>577</c:v>
                </c:pt>
                <c:pt idx="1">
                  <c:v>823</c:v>
                </c:pt>
                <c:pt idx="2">
                  <c:v>751</c:v>
                </c:pt>
                <c:pt idx="3">
                  <c:v>376</c:v>
                </c:pt>
                <c:pt idx="4">
                  <c:v>189</c:v>
                </c:pt>
                <c:pt idx="5">
                  <c:v>217</c:v>
                </c:pt>
                <c:pt idx="6">
                  <c:v>299</c:v>
                </c:pt>
                <c:pt idx="7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A-43AD-9301-E7F49DADE96D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8.54'!$Y$93:$Y$100</c:f>
              <c:numCache>
                <c:formatCode>#,##0</c:formatCode>
                <c:ptCount val="8"/>
                <c:pt idx="0">
                  <c:v>491</c:v>
                </c:pt>
                <c:pt idx="1">
                  <c:v>1363</c:v>
                </c:pt>
                <c:pt idx="2">
                  <c:v>182</c:v>
                </c:pt>
                <c:pt idx="3">
                  <c:v>701</c:v>
                </c:pt>
                <c:pt idx="4">
                  <c:v>654</c:v>
                </c:pt>
                <c:pt idx="5">
                  <c:v>380</c:v>
                </c:pt>
                <c:pt idx="6">
                  <c:v>31</c:v>
                </c:pt>
                <c:pt idx="7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A-43AD-9301-E7F49DADE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8.54'!$U$8:$Y$8</c:f>
              <c:numCache>
                <c:formatCode>#,##0</c:formatCode>
                <c:ptCount val="5"/>
                <c:pt idx="1">
                  <c:v>37983.5</c:v>
                </c:pt>
                <c:pt idx="2">
                  <c:v>38295.08</c:v>
                </c:pt>
                <c:pt idx="3">
                  <c:v>40836</c:v>
                </c:pt>
                <c:pt idx="4">
                  <c:v>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A-42A1-8FF8-4A6C8DCB05F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2A1-8FF8-4A6C8DCB0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8.54'!$V$4:$Z$4</c:f>
              <c:numCache>
                <c:formatCode>#,##0</c:formatCode>
                <c:ptCount val="5"/>
                <c:pt idx="0">
                  <c:v>13741</c:v>
                </c:pt>
                <c:pt idx="1">
                  <c:v>14277</c:v>
                </c:pt>
                <c:pt idx="2">
                  <c:v>14509</c:v>
                </c:pt>
                <c:pt idx="3">
                  <c:v>15828</c:v>
                </c:pt>
                <c:pt idx="4">
                  <c:v>16067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D-4D10-90A3-C0393978361C}"/>
            </c:ext>
          </c:extLst>
        </c:ser>
        <c:ser>
          <c:idx val="1"/>
          <c:order val="1"/>
          <c:tx>
            <c:strRef>
              <c:f>'Table 8.54'!$S$7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8.54'!$V$7:$Z$7</c:f>
              <c:numCache>
                <c:formatCode>#,##0</c:formatCode>
                <c:ptCount val="5"/>
                <c:pt idx="0">
                  <c:v>9548</c:v>
                </c:pt>
                <c:pt idx="1">
                  <c:v>9970</c:v>
                </c:pt>
                <c:pt idx="2">
                  <c:v>10163</c:v>
                </c:pt>
                <c:pt idx="3">
                  <c:v>10602</c:v>
                </c:pt>
                <c:pt idx="4">
                  <c:v>10839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D-4D10-90A3-C0393978361C}"/>
            </c:ext>
          </c:extLst>
        </c:ser>
        <c:ser>
          <c:idx val="2"/>
          <c:order val="2"/>
          <c:tx>
            <c:strRef>
              <c:f>'Table 8.54'!$S$11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8.54'!$V$11:$Z$11</c:f>
              <c:numCache>
                <c:formatCode>#,##0</c:formatCode>
                <c:ptCount val="5"/>
                <c:pt idx="0">
                  <c:v>11308</c:v>
                </c:pt>
                <c:pt idx="1">
                  <c:v>11684</c:v>
                </c:pt>
                <c:pt idx="2">
                  <c:v>11864</c:v>
                </c:pt>
                <c:pt idx="3">
                  <c:v>13130</c:v>
                </c:pt>
                <c:pt idx="4">
                  <c:v>13357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D-4D10-90A3-C0393978361C}"/>
            </c:ext>
          </c:extLst>
        </c:ser>
        <c:ser>
          <c:idx val="3"/>
          <c:order val="3"/>
          <c:tx>
            <c:strRef>
              <c:f>'Table 8.54'!$S$12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8.54'!$V$12:$Z$12</c:f>
              <c:numCache>
                <c:formatCode>#,##0</c:formatCode>
                <c:ptCount val="5"/>
                <c:pt idx="0">
                  <c:v>2433</c:v>
                </c:pt>
                <c:pt idx="1">
                  <c:v>2592</c:v>
                </c:pt>
                <c:pt idx="2">
                  <c:v>2645</c:v>
                </c:pt>
                <c:pt idx="3">
                  <c:v>2696</c:v>
                </c:pt>
                <c:pt idx="4">
                  <c:v>2709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3D-4D10-90A3-C03939783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8.54'!$AB$15:$AB$33</c:f>
              <c:numCache>
                <c:formatCode>0.0%</c:formatCode>
                <c:ptCount val="19"/>
                <c:pt idx="0">
                  <c:v>2.4394797436057006E-2</c:v>
                </c:pt>
                <c:pt idx="1">
                  <c:v>5.3519198456655672E-3</c:v>
                </c:pt>
                <c:pt idx="2">
                  <c:v>7.7540606136038331E-2</c:v>
                </c:pt>
                <c:pt idx="3">
                  <c:v>5.9742361067894705E-3</c:v>
                </c:pt>
                <c:pt idx="4">
                  <c:v>6.2853942373514216E-2</c:v>
                </c:pt>
                <c:pt idx="5">
                  <c:v>1.8607256207604703E-2</c:v>
                </c:pt>
                <c:pt idx="6">
                  <c:v>8.6066338913435805E-2</c:v>
                </c:pt>
                <c:pt idx="7">
                  <c:v>7.0259505880888667E-2</c:v>
                </c:pt>
                <c:pt idx="8">
                  <c:v>2.6323977845541104E-2</c:v>
                </c:pt>
                <c:pt idx="9">
                  <c:v>2.1220984504325097E-2</c:v>
                </c:pt>
                <c:pt idx="10">
                  <c:v>2.9746717281722571E-2</c:v>
                </c:pt>
                <c:pt idx="11">
                  <c:v>8.8991225340718152E-3</c:v>
                </c:pt>
                <c:pt idx="12">
                  <c:v>6.9388263115315207E-2</c:v>
                </c:pt>
                <c:pt idx="13">
                  <c:v>5.7502022527848654E-2</c:v>
                </c:pt>
                <c:pt idx="14">
                  <c:v>7.0072811002551499E-2</c:v>
                </c:pt>
                <c:pt idx="15">
                  <c:v>0.10840749268778394</c:v>
                </c:pt>
                <c:pt idx="16">
                  <c:v>0.15066276681809695</c:v>
                </c:pt>
                <c:pt idx="17">
                  <c:v>4.1944115999751071E-2</c:v>
                </c:pt>
                <c:pt idx="18">
                  <c:v>3.4040699483477502E-2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5-4263-BBEB-2EFE556B4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5-4263-BBEB-2EFE556B4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8.54'!$Z$44:$Z$60</c:f>
              <c:numCache>
                <c:formatCode>#,##0</c:formatCode>
                <c:ptCount val="17"/>
                <c:pt idx="0">
                  <c:v>5</c:v>
                </c:pt>
                <c:pt idx="1">
                  <c:v>228</c:v>
                </c:pt>
                <c:pt idx="2">
                  <c:v>440</c:v>
                </c:pt>
                <c:pt idx="3">
                  <c:v>475</c:v>
                </c:pt>
                <c:pt idx="4">
                  <c:v>641</c:v>
                </c:pt>
                <c:pt idx="5">
                  <c:v>609</c:v>
                </c:pt>
                <c:pt idx="6">
                  <c:v>678</c:v>
                </c:pt>
                <c:pt idx="7">
                  <c:v>728</c:v>
                </c:pt>
                <c:pt idx="8">
                  <c:v>737</c:v>
                </c:pt>
                <c:pt idx="9">
                  <c:v>771</c:v>
                </c:pt>
                <c:pt idx="10">
                  <c:v>718</c:v>
                </c:pt>
                <c:pt idx="11">
                  <c:v>713</c:v>
                </c:pt>
                <c:pt idx="12">
                  <c:v>550</c:v>
                </c:pt>
                <c:pt idx="13">
                  <c:v>218</c:v>
                </c:pt>
                <c:pt idx="14">
                  <c:v>115</c:v>
                </c:pt>
                <c:pt idx="15">
                  <c:v>40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B-4C7E-B1C0-E373437EFC98}"/>
            </c:ext>
          </c:extLst>
        </c:ser>
        <c:ser>
          <c:idx val="1"/>
          <c:order val="1"/>
          <c:tx>
            <c:strRef>
              <c:f>'Table 8.54'!$S$62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8.54'!$Z$63:$Z$79</c:f>
              <c:numCache>
                <c:formatCode>#,##0</c:formatCode>
                <c:ptCount val="17"/>
                <c:pt idx="0">
                  <c:v>8</c:v>
                </c:pt>
                <c:pt idx="1">
                  <c:v>211</c:v>
                </c:pt>
                <c:pt idx="2">
                  <c:v>455</c:v>
                </c:pt>
                <c:pt idx="3">
                  <c:v>418</c:v>
                </c:pt>
                <c:pt idx="4">
                  <c:v>524</c:v>
                </c:pt>
                <c:pt idx="5">
                  <c:v>702</c:v>
                </c:pt>
                <c:pt idx="6">
                  <c:v>802</c:v>
                </c:pt>
                <c:pt idx="7">
                  <c:v>864</c:v>
                </c:pt>
                <c:pt idx="8">
                  <c:v>970</c:v>
                </c:pt>
                <c:pt idx="9">
                  <c:v>961</c:v>
                </c:pt>
                <c:pt idx="10">
                  <c:v>887</c:v>
                </c:pt>
                <c:pt idx="11">
                  <c:v>780</c:v>
                </c:pt>
                <c:pt idx="12">
                  <c:v>480</c:v>
                </c:pt>
                <c:pt idx="13">
                  <c:v>197</c:v>
                </c:pt>
                <c:pt idx="14">
                  <c:v>62</c:v>
                </c:pt>
                <c:pt idx="15">
                  <c:v>33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CB-4C7E-B1C0-E373437EF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8.54'!$Z$83:$Z$90</c:f>
              <c:numCache>
                <c:formatCode>#,##0</c:formatCode>
                <c:ptCount val="8"/>
                <c:pt idx="0">
                  <c:v>560</c:v>
                </c:pt>
                <c:pt idx="1">
                  <c:v>855</c:v>
                </c:pt>
                <c:pt idx="2">
                  <c:v>767</c:v>
                </c:pt>
                <c:pt idx="3">
                  <c:v>369</c:v>
                </c:pt>
                <c:pt idx="4">
                  <c:v>182</c:v>
                </c:pt>
                <c:pt idx="5">
                  <c:v>225</c:v>
                </c:pt>
                <c:pt idx="6">
                  <c:v>323</c:v>
                </c:pt>
                <c:pt idx="7">
                  <c:v>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7-4E6C-8227-7CF58A584134}"/>
            </c:ext>
          </c:extLst>
        </c:ser>
        <c:ser>
          <c:idx val="1"/>
          <c:order val="1"/>
          <c:tx>
            <c:strRef>
              <c:f>'Table 8.54'!$S$92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8.54'!$Z$93:$Z$100</c:f>
              <c:numCache>
                <c:formatCode>#,##0</c:formatCode>
                <c:ptCount val="8"/>
                <c:pt idx="0">
                  <c:v>489</c:v>
                </c:pt>
                <c:pt idx="1">
                  <c:v>1394</c:v>
                </c:pt>
                <c:pt idx="2">
                  <c:v>192</c:v>
                </c:pt>
                <c:pt idx="3">
                  <c:v>721</c:v>
                </c:pt>
                <c:pt idx="4">
                  <c:v>649</c:v>
                </c:pt>
                <c:pt idx="5">
                  <c:v>371</c:v>
                </c:pt>
                <c:pt idx="6">
                  <c:v>39</c:v>
                </c:pt>
                <c:pt idx="7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7-4E6C-8227-7CF58A584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8.6'!$Y$83:$Y$90</c:f>
              <c:numCache>
                <c:formatCode>#,##0</c:formatCode>
                <c:ptCount val="8"/>
                <c:pt idx="0">
                  <c:v>1819</c:v>
                </c:pt>
                <c:pt idx="1">
                  <c:v>1747</c:v>
                </c:pt>
                <c:pt idx="2">
                  <c:v>3504</c:v>
                </c:pt>
                <c:pt idx="3">
                  <c:v>852</c:v>
                </c:pt>
                <c:pt idx="4">
                  <c:v>569</c:v>
                </c:pt>
                <c:pt idx="5">
                  <c:v>740</c:v>
                </c:pt>
                <c:pt idx="6">
                  <c:v>1651</c:v>
                </c:pt>
                <c:pt idx="7">
                  <c:v>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C-434A-87FA-219A2019B0CC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8.6'!$Y$93:$Y$100</c:f>
              <c:numCache>
                <c:formatCode>#,##0</c:formatCode>
                <c:ptCount val="8"/>
                <c:pt idx="0">
                  <c:v>1303</c:v>
                </c:pt>
                <c:pt idx="1">
                  <c:v>3196</c:v>
                </c:pt>
                <c:pt idx="2">
                  <c:v>630</c:v>
                </c:pt>
                <c:pt idx="3">
                  <c:v>2731</c:v>
                </c:pt>
                <c:pt idx="4">
                  <c:v>2569</c:v>
                </c:pt>
                <c:pt idx="5">
                  <c:v>1523</c:v>
                </c:pt>
                <c:pt idx="6">
                  <c:v>180</c:v>
                </c:pt>
                <c:pt idx="7">
                  <c:v>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C-434A-87FA-219A2019B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8.54'!$S$1</c:f>
              <c:strCache>
                <c:ptCount val="1"/>
                <c:pt idx="0">
                  <c:v>Mount Alexander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8.54'!$V$8:$Z$8</c:f>
              <c:numCache>
                <c:formatCode>#,##0</c:formatCode>
                <c:ptCount val="5"/>
                <c:pt idx="0">
                  <c:v>37983.5</c:v>
                </c:pt>
                <c:pt idx="1">
                  <c:v>38295.08</c:v>
                </c:pt>
                <c:pt idx="2">
                  <c:v>40836</c:v>
                </c:pt>
                <c:pt idx="3">
                  <c:v>39606</c:v>
                </c:pt>
                <c:pt idx="4">
                  <c:v>43321.82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2-4DB5-98D2-22FFF65E5A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2-4DB5-98D2-22FFF65E5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8.55'!$U$4:$Y$4</c:f>
              <c:numCache>
                <c:formatCode>#,##0</c:formatCode>
                <c:ptCount val="5"/>
                <c:pt idx="1">
                  <c:v>14836</c:v>
                </c:pt>
                <c:pt idx="2">
                  <c:v>15000</c:v>
                </c:pt>
                <c:pt idx="3">
                  <c:v>15324</c:v>
                </c:pt>
                <c:pt idx="4">
                  <c:v>16041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E-4DEC-ACA9-3AFDBEB7B269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8.55'!$U$7:$Y$7</c:f>
              <c:numCache>
                <c:formatCode>#,##0</c:formatCode>
                <c:ptCount val="5"/>
                <c:pt idx="1">
                  <c:v>9630</c:v>
                </c:pt>
                <c:pt idx="2">
                  <c:v>10139</c:v>
                </c:pt>
                <c:pt idx="3">
                  <c:v>10191</c:v>
                </c:pt>
                <c:pt idx="4">
                  <c:v>10512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CE-4DEC-ACA9-3AFDBEB7B269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8.55'!$U$11:$Y$11</c:f>
              <c:numCache>
                <c:formatCode>#,##0</c:formatCode>
                <c:ptCount val="5"/>
                <c:pt idx="1">
                  <c:v>11797</c:v>
                </c:pt>
                <c:pt idx="2">
                  <c:v>11736</c:v>
                </c:pt>
                <c:pt idx="3">
                  <c:v>12033</c:v>
                </c:pt>
                <c:pt idx="4">
                  <c:v>12682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E-4DEC-ACA9-3AFDBEB7B269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8.55'!$U$12:$Y$12</c:f>
              <c:numCache>
                <c:formatCode>#,##0</c:formatCode>
                <c:ptCount val="5"/>
                <c:pt idx="1">
                  <c:v>3033</c:v>
                </c:pt>
                <c:pt idx="2">
                  <c:v>3266</c:v>
                </c:pt>
                <c:pt idx="3">
                  <c:v>3291</c:v>
                </c:pt>
                <c:pt idx="4">
                  <c:v>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E-4DEC-ACA9-3AFDBEB7B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0.16782246879334259</c:v>
                </c:pt>
                <c:pt idx="1">
                  <c:v>3.9196767774226614E-3</c:v>
                </c:pt>
                <c:pt idx="2">
                  <c:v>5.5599107519749141E-2</c:v>
                </c:pt>
                <c:pt idx="3">
                  <c:v>7.1157209190134477E-3</c:v>
                </c:pt>
                <c:pt idx="4">
                  <c:v>6.2051498522583369E-2</c:v>
                </c:pt>
                <c:pt idx="5">
                  <c:v>2.4241693300367847E-2</c:v>
                </c:pt>
                <c:pt idx="6">
                  <c:v>7.6946270276789477E-2</c:v>
                </c:pt>
                <c:pt idx="7">
                  <c:v>7.3388409817282757E-2</c:v>
                </c:pt>
                <c:pt idx="8">
                  <c:v>2.6231683048905507E-2</c:v>
                </c:pt>
                <c:pt idx="9">
                  <c:v>3.9196767774226614E-3</c:v>
                </c:pt>
                <c:pt idx="10">
                  <c:v>2.0201411083639872E-2</c:v>
                </c:pt>
                <c:pt idx="11">
                  <c:v>1.1939938491225955E-2</c:v>
                </c:pt>
                <c:pt idx="12">
                  <c:v>4.0221914008321778E-2</c:v>
                </c:pt>
                <c:pt idx="13">
                  <c:v>4.1247060242416936E-2</c:v>
                </c:pt>
                <c:pt idx="14">
                  <c:v>5.0835192667189291E-2</c:v>
                </c:pt>
                <c:pt idx="15">
                  <c:v>6.5187239944521497E-2</c:v>
                </c:pt>
                <c:pt idx="16">
                  <c:v>0.13007296629077972</c:v>
                </c:pt>
                <c:pt idx="17">
                  <c:v>2.1407465476692998E-2</c:v>
                </c:pt>
                <c:pt idx="18">
                  <c:v>2.6955315684737382E-2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C-4DC0-B992-345DFC8257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C-4DC0-B992-345DFC825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8.55'!$Y$44:$Y$60</c:f>
              <c:numCache>
                <c:formatCode>#,##0</c:formatCode>
                <c:ptCount val="17"/>
                <c:pt idx="0">
                  <c:v>5</c:v>
                </c:pt>
                <c:pt idx="1">
                  <c:v>263</c:v>
                </c:pt>
                <c:pt idx="2">
                  <c:v>515</c:v>
                </c:pt>
                <c:pt idx="3">
                  <c:v>661</c:v>
                </c:pt>
                <c:pt idx="4">
                  <c:v>724</c:v>
                </c:pt>
                <c:pt idx="5">
                  <c:v>770</c:v>
                </c:pt>
                <c:pt idx="6">
                  <c:v>673</c:v>
                </c:pt>
                <c:pt idx="7">
                  <c:v>617</c:v>
                </c:pt>
                <c:pt idx="8">
                  <c:v>686</c:v>
                </c:pt>
                <c:pt idx="9">
                  <c:v>681</c:v>
                </c:pt>
                <c:pt idx="10">
                  <c:v>616</c:v>
                </c:pt>
                <c:pt idx="11">
                  <c:v>663</c:v>
                </c:pt>
                <c:pt idx="12">
                  <c:v>467</c:v>
                </c:pt>
                <c:pt idx="13">
                  <c:v>268</c:v>
                </c:pt>
                <c:pt idx="14">
                  <c:v>103</c:v>
                </c:pt>
                <c:pt idx="15">
                  <c:v>48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1-4F0B-AED1-D62C1C3663BE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8.55'!$Y$63:$Y$79</c:f>
              <c:numCache>
                <c:formatCode>#,##0</c:formatCode>
                <c:ptCount val="17"/>
                <c:pt idx="0">
                  <c:v>11</c:v>
                </c:pt>
                <c:pt idx="1">
                  <c:v>332</c:v>
                </c:pt>
                <c:pt idx="2">
                  <c:v>578</c:v>
                </c:pt>
                <c:pt idx="3">
                  <c:v>777</c:v>
                </c:pt>
                <c:pt idx="4">
                  <c:v>756</c:v>
                </c:pt>
                <c:pt idx="5">
                  <c:v>679</c:v>
                </c:pt>
                <c:pt idx="6">
                  <c:v>737</c:v>
                </c:pt>
                <c:pt idx="7">
                  <c:v>667</c:v>
                </c:pt>
                <c:pt idx="8">
                  <c:v>772</c:v>
                </c:pt>
                <c:pt idx="9">
                  <c:v>838</c:v>
                </c:pt>
                <c:pt idx="10">
                  <c:v>767</c:v>
                </c:pt>
                <c:pt idx="11">
                  <c:v>662</c:v>
                </c:pt>
                <c:pt idx="12">
                  <c:v>375</c:v>
                </c:pt>
                <c:pt idx="13">
                  <c:v>150</c:v>
                </c:pt>
                <c:pt idx="14">
                  <c:v>80</c:v>
                </c:pt>
                <c:pt idx="15">
                  <c:v>34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1-4F0B-AED1-D62C1C366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8.55'!$Y$83:$Y$90</c:f>
              <c:numCache>
                <c:formatCode>#,##0</c:formatCode>
                <c:ptCount val="8"/>
                <c:pt idx="0">
                  <c:v>489</c:v>
                </c:pt>
                <c:pt idx="1">
                  <c:v>416</c:v>
                </c:pt>
                <c:pt idx="2">
                  <c:v>847</c:v>
                </c:pt>
                <c:pt idx="3">
                  <c:v>212</c:v>
                </c:pt>
                <c:pt idx="4">
                  <c:v>105</c:v>
                </c:pt>
                <c:pt idx="5">
                  <c:v>201</c:v>
                </c:pt>
                <c:pt idx="6">
                  <c:v>458</c:v>
                </c:pt>
                <c:pt idx="7">
                  <c:v>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F2-4BDF-81B1-2F7C75E7E4C4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8.55'!$Y$93:$Y$100</c:f>
              <c:numCache>
                <c:formatCode>#,##0</c:formatCode>
                <c:ptCount val="8"/>
                <c:pt idx="0">
                  <c:v>358</c:v>
                </c:pt>
                <c:pt idx="1">
                  <c:v>1039</c:v>
                </c:pt>
                <c:pt idx="2">
                  <c:v>174</c:v>
                </c:pt>
                <c:pt idx="3">
                  <c:v>740</c:v>
                </c:pt>
                <c:pt idx="4">
                  <c:v>633</c:v>
                </c:pt>
                <c:pt idx="5">
                  <c:v>433</c:v>
                </c:pt>
                <c:pt idx="6">
                  <c:v>44</c:v>
                </c:pt>
                <c:pt idx="7">
                  <c:v>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F2-4BDF-81B1-2F7C75E7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8.55'!$U$8:$Y$8</c:f>
              <c:numCache>
                <c:formatCode>#,##0</c:formatCode>
                <c:ptCount val="5"/>
                <c:pt idx="1">
                  <c:v>34037.699999999997</c:v>
                </c:pt>
                <c:pt idx="2">
                  <c:v>33740.730000000003</c:v>
                </c:pt>
                <c:pt idx="3">
                  <c:v>36688</c:v>
                </c:pt>
                <c:pt idx="4">
                  <c:v>37445.82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6-4C21-B0BC-345DF68363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6-4C21-B0BC-345DF6836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8.55'!$V$4:$Z$4</c:f>
              <c:numCache>
                <c:formatCode>#,##0</c:formatCode>
                <c:ptCount val="5"/>
                <c:pt idx="0">
                  <c:v>14836</c:v>
                </c:pt>
                <c:pt idx="1">
                  <c:v>15000</c:v>
                </c:pt>
                <c:pt idx="2">
                  <c:v>15324</c:v>
                </c:pt>
                <c:pt idx="3">
                  <c:v>16041</c:v>
                </c:pt>
                <c:pt idx="4">
                  <c:v>16586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B-43A6-9D4B-3010C0B84DEB}"/>
            </c:ext>
          </c:extLst>
        </c:ser>
        <c:ser>
          <c:idx val="1"/>
          <c:order val="1"/>
          <c:tx>
            <c:strRef>
              <c:f>'Table 8.55'!$S$7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8.55'!$V$7:$Z$7</c:f>
              <c:numCache>
                <c:formatCode>#,##0</c:formatCode>
                <c:ptCount val="5"/>
                <c:pt idx="0">
                  <c:v>9630</c:v>
                </c:pt>
                <c:pt idx="1">
                  <c:v>10139</c:v>
                </c:pt>
                <c:pt idx="2">
                  <c:v>10191</c:v>
                </c:pt>
                <c:pt idx="3">
                  <c:v>10512</c:v>
                </c:pt>
                <c:pt idx="4">
                  <c:v>10808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B-43A6-9D4B-3010C0B84DEB}"/>
            </c:ext>
          </c:extLst>
        </c:ser>
        <c:ser>
          <c:idx val="2"/>
          <c:order val="2"/>
          <c:tx>
            <c:strRef>
              <c:f>'Table 8.55'!$S$11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8.55'!$V$11:$Z$11</c:f>
              <c:numCache>
                <c:formatCode>#,##0</c:formatCode>
                <c:ptCount val="5"/>
                <c:pt idx="0">
                  <c:v>11797</c:v>
                </c:pt>
                <c:pt idx="1">
                  <c:v>11736</c:v>
                </c:pt>
                <c:pt idx="2">
                  <c:v>12033</c:v>
                </c:pt>
                <c:pt idx="3">
                  <c:v>12682</c:v>
                </c:pt>
                <c:pt idx="4">
                  <c:v>13231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B-43A6-9D4B-3010C0B84DEB}"/>
            </c:ext>
          </c:extLst>
        </c:ser>
        <c:ser>
          <c:idx val="3"/>
          <c:order val="3"/>
          <c:tx>
            <c:strRef>
              <c:f>'Table 8.55'!$S$12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8.55'!$V$12:$Z$12</c:f>
              <c:numCache>
                <c:formatCode>#,##0</c:formatCode>
                <c:ptCount val="5"/>
                <c:pt idx="0">
                  <c:v>3033</c:v>
                </c:pt>
                <c:pt idx="1">
                  <c:v>3266</c:v>
                </c:pt>
                <c:pt idx="2">
                  <c:v>3291</c:v>
                </c:pt>
                <c:pt idx="3">
                  <c:v>3364</c:v>
                </c:pt>
                <c:pt idx="4">
                  <c:v>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B-43A6-9D4B-3010C0B84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8.55'!$AB$15:$AB$33</c:f>
              <c:numCache>
                <c:formatCode>0.0%</c:formatCode>
                <c:ptCount val="19"/>
                <c:pt idx="0">
                  <c:v>0.16782246879334259</c:v>
                </c:pt>
                <c:pt idx="1">
                  <c:v>3.9196767774226614E-3</c:v>
                </c:pt>
                <c:pt idx="2">
                  <c:v>5.5599107519749141E-2</c:v>
                </c:pt>
                <c:pt idx="3">
                  <c:v>7.1157209190134477E-3</c:v>
                </c:pt>
                <c:pt idx="4">
                  <c:v>6.2051498522583369E-2</c:v>
                </c:pt>
                <c:pt idx="5">
                  <c:v>2.4241693300367847E-2</c:v>
                </c:pt>
                <c:pt idx="6">
                  <c:v>7.6946270276789477E-2</c:v>
                </c:pt>
                <c:pt idx="7">
                  <c:v>7.3388409817282757E-2</c:v>
                </c:pt>
                <c:pt idx="8">
                  <c:v>2.6231683048905507E-2</c:v>
                </c:pt>
                <c:pt idx="9">
                  <c:v>3.9196767774226614E-3</c:v>
                </c:pt>
                <c:pt idx="10">
                  <c:v>2.0201411083639872E-2</c:v>
                </c:pt>
                <c:pt idx="11">
                  <c:v>1.1939938491225955E-2</c:v>
                </c:pt>
                <c:pt idx="12">
                  <c:v>4.0221914008321778E-2</c:v>
                </c:pt>
                <c:pt idx="13">
                  <c:v>4.1247060242416936E-2</c:v>
                </c:pt>
                <c:pt idx="14">
                  <c:v>5.0835192667189291E-2</c:v>
                </c:pt>
                <c:pt idx="15">
                  <c:v>6.5187239944521497E-2</c:v>
                </c:pt>
                <c:pt idx="16">
                  <c:v>0.13007296629077972</c:v>
                </c:pt>
                <c:pt idx="17">
                  <c:v>2.1407465476692998E-2</c:v>
                </c:pt>
                <c:pt idx="18">
                  <c:v>2.6955315684737382E-2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F-4ADA-9FBC-0CB0F1140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F-4ADA-9FBC-0CB0F1140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8.55'!$Z$44:$Z$60</c:f>
              <c:numCache>
                <c:formatCode>#,##0</c:formatCode>
                <c:ptCount val="17"/>
                <c:pt idx="0">
                  <c:v>9</c:v>
                </c:pt>
                <c:pt idx="1">
                  <c:v>263</c:v>
                </c:pt>
                <c:pt idx="2">
                  <c:v>582</c:v>
                </c:pt>
                <c:pt idx="3">
                  <c:v>707</c:v>
                </c:pt>
                <c:pt idx="4">
                  <c:v>820</c:v>
                </c:pt>
                <c:pt idx="5">
                  <c:v>830</c:v>
                </c:pt>
                <c:pt idx="6">
                  <c:v>665</c:v>
                </c:pt>
                <c:pt idx="7">
                  <c:v>671</c:v>
                </c:pt>
                <c:pt idx="8">
                  <c:v>666</c:v>
                </c:pt>
                <c:pt idx="9">
                  <c:v>681</c:v>
                </c:pt>
                <c:pt idx="10">
                  <c:v>667</c:v>
                </c:pt>
                <c:pt idx="11">
                  <c:v>639</c:v>
                </c:pt>
                <c:pt idx="12">
                  <c:v>486</c:v>
                </c:pt>
                <c:pt idx="13">
                  <c:v>264</c:v>
                </c:pt>
                <c:pt idx="14">
                  <c:v>131</c:v>
                </c:pt>
                <c:pt idx="15">
                  <c:v>50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7-4CA3-BB24-E5E1729706A4}"/>
            </c:ext>
          </c:extLst>
        </c:ser>
        <c:ser>
          <c:idx val="1"/>
          <c:order val="1"/>
          <c:tx>
            <c:strRef>
              <c:f>'Table 8.55'!$S$62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8.55'!$Z$63:$Z$79</c:f>
              <c:numCache>
                <c:formatCode>#,##0</c:formatCode>
                <c:ptCount val="17"/>
                <c:pt idx="0">
                  <c:v>12</c:v>
                </c:pt>
                <c:pt idx="1">
                  <c:v>324</c:v>
                </c:pt>
                <c:pt idx="2">
                  <c:v>643</c:v>
                </c:pt>
                <c:pt idx="3">
                  <c:v>758</c:v>
                </c:pt>
                <c:pt idx="4">
                  <c:v>836</c:v>
                </c:pt>
                <c:pt idx="5">
                  <c:v>749</c:v>
                </c:pt>
                <c:pt idx="6">
                  <c:v>735</c:v>
                </c:pt>
                <c:pt idx="7">
                  <c:v>710</c:v>
                </c:pt>
                <c:pt idx="8">
                  <c:v>717</c:v>
                </c:pt>
                <c:pt idx="9">
                  <c:v>822</c:v>
                </c:pt>
                <c:pt idx="10">
                  <c:v>796</c:v>
                </c:pt>
                <c:pt idx="11">
                  <c:v>668</c:v>
                </c:pt>
                <c:pt idx="12">
                  <c:v>376</c:v>
                </c:pt>
                <c:pt idx="13">
                  <c:v>156</c:v>
                </c:pt>
                <c:pt idx="14">
                  <c:v>75</c:v>
                </c:pt>
                <c:pt idx="15">
                  <c:v>32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7-4CA3-BB24-E5E172970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8.55'!$Z$83:$Z$90</c:f>
              <c:numCache>
                <c:formatCode>#,##0</c:formatCode>
                <c:ptCount val="8"/>
                <c:pt idx="0">
                  <c:v>587</c:v>
                </c:pt>
                <c:pt idx="1">
                  <c:v>423</c:v>
                </c:pt>
                <c:pt idx="2">
                  <c:v>886</c:v>
                </c:pt>
                <c:pt idx="3">
                  <c:v>217</c:v>
                </c:pt>
                <c:pt idx="4">
                  <c:v>107</c:v>
                </c:pt>
                <c:pt idx="5">
                  <c:v>210</c:v>
                </c:pt>
                <c:pt idx="6">
                  <c:v>532</c:v>
                </c:pt>
                <c:pt idx="7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B53-9E4E-B74B58B69FA7}"/>
            </c:ext>
          </c:extLst>
        </c:ser>
        <c:ser>
          <c:idx val="1"/>
          <c:order val="1"/>
          <c:tx>
            <c:strRef>
              <c:f>'Table 8.55'!$S$92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8.55'!$Z$93:$Z$100</c:f>
              <c:numCache>
                <c:formatCode>#,##0</c:formatCode>
                <c:ptCount val="8"/>
                <c:pt idx="0">
                  <c:v>416</c:v>
                </c:pt>
                <c:pt idx="1">
                  <c:v>1037</c:v>
                </c:pt>
                <c:pt idx="2">
                  <c:v>183</c:v>
                </c:pt>
                <c:pt idx="3">
                  <c:v>770</c:v>
                </c:pt>
                <c:pt idx="4">
                  <c:v>633</c:v>
                </c:pt>
                <c:pt idx="5">
                  <c:v>424</c:v>
                </c:pt>
                <c:pt idx="6">
                  <c:v>72</c:v>
                </c:pt>
                <c:pt idx="7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B53-9E4E-B74B58B6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8.6'!$U$8:$Y$8</c:f>
              <c:numCache>
                <c:formatCode>#,##0</c:formatCode>
                <c:ptCount val="5"/>
                <c:pt idx="1">
                  <c:v>41635</c:v>
                </c:pt>
                <c:pt idx="2">
                  <c:v>42932.01</c:v>
                </c:pt>
                <c:pt idx="3">
                  <c:v>45708.93</c:v>
                </c:pt>
                <c:pt idx="4">
                  <c:v>45930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0-48AB-B3CA-3F3DC51D97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0-48AB-B3CA-3F3DC51D9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8.55'!$S$1</c:f>
              <c:strCache>
                <c:ptCount val="1"/>
                <c:pt idx="0">
                  <c:v>Moyne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8.55'!$V$8:$Z$8</c:f>
              <c:numCache>
                <c:formatCode>#,##0</c:formatCode>
                <c:ptCount val="5"/>
                <c:pt idx="0">
                  <c:v>34037.699999999997</c:v>
                </c:pt>
                <c:pt idx="1">
                  <c:v>33740.730000000003</c:v>
                </c:pt>
                <c:pt idx="2">
                  <c:v>36688</c:v>
                </c:pt>
                <c:pt idx="3">
                  <c:v>37445.82</c:v>
                </c:pt>
                <c:pt idx="4">
                  <c:v>40977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189-9562-B640176651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189-9562-B64017665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8.56'!$U$4:$Y$4</c:f>
              <c:numCache>
                <c:formatCode>#,##0</c:formatCode>
                <c:ptCount val="5"/>
                <c:pt idx="1">
                  <c:v>10915</c:v>
                </c:pt>
                <c:pt idx="2">
                  <c:v>11236</c:v>
                </c:pt>
                <c:pt idx="3">
                  <c:v>11673</c:v>
                </c:pt>
                <c:pt idx="4">
                  <c:v>12377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0-4CC7-B1BC-F2C65F251707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8.56'!$U$7:$Y$7</c:f>
              <c:numCache>
                <c:formatCode>#,##0</c:formatCode>
                <c:ptCount val="5"/>
                <c:pt idx="1">
                  <c:v>7752</c:v>
                </c:pt>
                <c:pt idx="2">
                  <c:v>8073</c:v>
                </c:pt>
                <c:pt idx="3">
                  <c:v>8268</c:v>
                </c:pt>
                <c:pt idx="4">
                  <c:v>8510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0-4CC7-B1BC-F2C65F251707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8.56'!$U$11:$Y$11</c:f>
              <c:numCache>
                <c:formatCode>#,##0</c:formatCode>
                <c:ptCount val="5"/>
                <c:pt idx="1">
                  <c:v>8951</c:v>
                </c:pt>
                <c:pt idx="2">
                  <c:v>9162</c:v>
                </c:pt>
                <c:pt idx="3">
                  <c:v>9565</c:v>
                </c:pt>
                <c:pt idx="4">
                  <c:v>10257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0-4CC7-B1BC-F2C65F251707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8.56'!$U$12:$Y$12</c:f>
              <c:numCache>
                <c:formatCode>#,##0</c:formatCode>
                <c:ptCount val="5"/>
                <c:pt idx="1">
                  <c:v>1967</c:v>
                </c:pt>
                <c:pt idx="2">
                  <c:v>2072</c:v>
                </c:pt>
                <c:pt idx="3">
                  <c:v>2108</c:v>
                </c:pt>
                <c:pt idx="4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B0-4CC7-B1BC-F2C65F251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6.5084043654903209E-2</c:v>
                </c:pt>
                <c:pt idx="1">
                  <c:v>2.6288536604795664E-3</c:v>
                </c:pt>
                <c:pt idx="2">
                  <c:v>4.9868557316976023E-2</c:v>
                </c:pt>
                <c:pt idx="3">
                  <c:v>6.4526408029952995E-3</c:v>
                </c:pt>
                <c:pt idx="4">
                  <c:v>0.11240340954353541</c:v>
                </c:pt>
                <c:pt idx="5">
                  <c:v>3.2900501872062456E-2</c:v>
                </c:pt>
                <c:pt idx="6">
                  <c:v>7.5838444993228712E-2</c:v>
                </c:pt>
                <c:pt idx="7">
                  <c:v>9.2487851509599303E-2</c:v>
                </c:pt>
                <c:pt idx="8">
                  <c:v>2.6925834461881622E-2</c:v>
                </c:pt>
                <c:pt idx="9">
                  <c:v>8.6035210706604005E-3</c:v>
                </c:pt>
                <c:pt idx="10">
                  <c:v>2.923603919381821E-2</c:v>
                </c:pt>
                <c:pt idx="11">
                  <c:v>1.8879949016171432E-2</c:v>
                </c:pt>
                <c:pt idx="12">
                  <c:v>5.0824504102604952E-2</c:v>
                </c:pt>
                <c:pt idx="13">
                  <c:v>6.1100932048115987E-2</c:v>
                </c:pt>
                <c:pt idx="14">
                  <c:v>5.9985660798215566E-2</c:v>
                </c:pt>
                <c:pt idx="15">
                  <c:v>8.4999601688839327E-2</c:v>
                </c:pt>
                <c:pt idx="16">
                  <c:v>0.11128813829363499</c:v>
                </c:pt>
                <c:pt idx="17">
                  <c:v>2.6686847765474388E-2</c:v>
                </c:pt>
                <c:pt idx="18">
                  <c:v>3.3458137497012666E-2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1-4950-9EA5-839759BE5C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1-4950-9EA5-839759BE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8.56'!$Y$44:$Y$60</c:f>
              <c:numCache>
                <c:formatCode>#,##0</c:formatCode>
                <c:ptCount val="17"/>
                <c:pt idx="0">
                  <c:v>3</c:v>
                </c:pt>
                <c:pt idx="1">
                  <c:v>204</c:v>
                </c:pt>
                <c:pt idx="2">
                  <c:v>337</c:v>
                </c:pt>
                <c:pt idx="3">
                  <c:v>383</c:v>
                </c:pt>
                <c:pt idx="4">
                  <c:v>535</c:v>
                </c:pt>
                <c:pt idx="5">
                  <c:v>494</c:v>
                </c:pt>
                <c:pt idx="6">
                  <c:v>494</c:v>
                </c:pt>
                <c:pt idx="7">
                  <c:v>500</c:v>
                </c:pt>
                <c:pt idx="8">
                  <c:v>551</c:v>
                </c:pt>
                <c:pt idx="9">
                  <c:v>628</c:v>
                </c:pt>
                <c:pt idx="10">
                  <c:v>602</c:v>
                </c:pt>
                <c:pt idx="11">
                  <c:v>604</c:v>
                </c:pt>
                <c:pt idx="12">
                  <c:v>386</c:v>
                </c:pt>
                <c:pt idx="13">
                  <c:v>193</c:v>
                </c:pt>
                <c:pt idx="14">
                  <c:v>96</c:v>
                </c:pt>
                <c:pt idx="15">
                  <c:v>45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2-4DAF-96FB-109014EAF9C7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8.56'!$Y$63:$Y$79</c:f>
              <c:numCache>
                <c:formatCode>#,##0</c:formatCode>
                <c:ptCount val="17"/>
                <c:pt idx="0">
                  <c:v>7</c:v>
                </c:pt>
                <c:pt idx="1">
                  <c:v>142</c:v>
                </c:pt>
                <c:pt idx="2">
                  <c:v>364</c:v>
                </c:pt>
                <c:pt idx="3">
                  <c:v>506</c:v>
                </c:pt>
                <c:pt idx="4">
                  <c:v>482</c:v>
                </c:pt>
                <c:pt idx="5">
                  <c:v>557</c:v>
                </c:pt>
                <c:pt idx="6">
                  <c:v>532</c:v>
                </c:pt>
                <c:pt idx="7">
                  <c:v>481</c:v>
                </c:pt>
                <c:pt idx="8">
                  <c:v>657</c:v>
                </c:pt>
                <c:pt idx="9">
                  <c:v>679</c:v>
                </c:pt>
                <c:pt idx="10">
                  <c:v>673</c:v>
                </c:pt>
                <c:pt idx="11">
                  <c:v>651</c:v>
                </c:pt>
                <c:pt idx="12">
                  <c:v>305</c:v>
                </c:pt>
                <c:pt idx="13">
                  <c:v>125</c:v>
                </c:pt>
                <c:pt idx="14">
                  <c:v>67</c:v>
                </c:pt>
                <c:pt idx="15">
                  <c:v>25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2-4DAF-96FB-109014EAF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8.56'!$Y$83:$Y$90</c:f>
              <c:numCache>
                <c:formatCode>#,##0</c:formatCode>
                <c:ptCount val="8"/>
                <c:pt idx="0">
                  <c:v>505</c:v>
                </c:pt>
                <c:pt idx="1">
                  <c:v>353</c:v>
                </c:pt>
                <c:pt idx="2">
                  <c:v>910</c:v>
                </c:pt>
                <c:pt idx="3">
                  <c:v>242</c:v>
                </c:pt>
                <c:pt idx="4">
                  <c:v>119</c:v>
                </c:pt>
                <c:pt idx="5">
                  <c:v>147</c:v>
                </c:pt>
                <c:pt idx="6">
                  <c:v>342</c:v>
                </c:pt>
                <c:pt idx="7">
                  <c:v>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5-4DC4-AF0B-94D29B06F22C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8.56'!$Y$93:$Y$100</c:f>
              <c:numCache>
                <c:formatCode>#,##0</c:formatCode>
                <c:ptCount val="8"/>
                <c:pt idx="0">
                  <c:v>341</c:v>
                </c:pt>
                <c:pt idx="1">
                  <c:v>696</c:v>
                </c:pt>
                <c:pt idx="2">
                  <c:v>206</c:v>
                </c:pt>
                <c:pt idx="3">
                  <c:v>643</c:v>
                </c:pt>
                <c:pt idx="4">
                  <c:v>615</c:v>
                </c:pt>
                <c:pt idx="5">
                  <c:v>315</c:v>
                </c:pt>
                <c:pt idx="6">
                  <c:v>45</c:v>
                </c:pt>
                <c:pt idx="7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5-4DC4-AF0B-94D29B06F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8.56'!$U$8:$Y$8</c:f>
              <c:numCache>
                <c:formatCode>#,##0</c:formatCode>
                <c:ptCount val="5"/>
                <c:pt idx="1">
                  <c:v>38100.19</c:v>
                </c:pt>
                <c:pt idx="2">
                  <c:v>39238.43</c:v>
                </c:pt>
                <c:pt idx="3">
                  <c:v>42104.14</c:v>
                </c:pt>
                <c:pt idx="4">
                  <c:v>42674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3E-46B7-ADB2-0FC8E14B97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E-46B7-ADB2-0FC8E14B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8.56'!$V$4:$Z$4</c:f>
              <c:numCache>
                <c:formatCode>#,##0</c:formatCode>
                <c:ptCount val="5"/>
                <c:pt idx="0">
                  <c:v>10915</c:v>
                </c:pt>
                <c:pt idx="1">
                  <c:v>11236</c:v>
                </c:pt>
                <c:pt idx="2">
                  <c:v>11673</c:v>
                </c:pt>
                <c:pt idx="3">
                  <c:v>12377</c:v>
                </c:pt>
                <c:pt idx="4">
                  <c:v>12554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E-4FC0-981A-8B95757ED228}"/>
            </c:ext>
          </c:extLst>
        </c:ser>
        <c:ser>
          <c:idx val="1"/>
          <c:order val="1"/>
          <c:tx>
            <c:strRef>
              <c:f>'Table 8.56'!$S$7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8.56'!$V$7:$Z$7</c:f>
              <c:numCache>
                <c:formatCode>#,##0</c:formatCode>
                <c:ptCount val="5"/>
                <c:pt idx="0">
                  <c:v>7752</c:v>
                </c:pt>
                <c:pt idx="1">
                  <c:v>8073</c:v>
                </c:pt>
                <c:pt idx="2">
                  <c:v>8268</c:v>
                </c:pt>
                <c:pt idx="3">
                  <c:v>8510</c:v>
                </c:pt>
                <c:pt idx="4">
                  <c:v>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E-4FC0-981A-8B95757ED228}"/>
            </c:ext>
          </c:extLst>
        </c:ser>
        <c:ser>
          <c:idx val="2"/>
          <c:order val="2"/>
          <c:tx>
            <c:strRef>
              <c:f>'Table 8.56'!$S$11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8.56'!$V$11:$Z$11</c:f>
              <c:numCache>
                <c:formatCode>#,##0</c:formatCode>
                <c:ptCount val="5"/>
                <c:pt idx="0">
                  <c:v>8951</c:v>
                </c:pt>
                <c:pt idx="1">
                  <c:v>9162</c:v>
                </c:pt>
                <c:pt idx="2">
                  <c:v>9565</c:v>
                </c:pt>
                <c:pt idx="3">
                  <c:v>10257</c:v>
                </c:pt>
                <c:pt idx="4">
                  <c:v>10452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6E-4FC0-981A-8B95757ED228}"/>
            </c:ext>
          </c:extLst>
        </c:ser>
        <c:ser>
          <c:idx val="3"/>
          <c:order val="3"/>
          <c:tx>
            <c:strRef>
              <c:f>'Table 8.56'!$S$12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8.56'!$V$12:$Z$12</c:f>
              <c:numCache>
                <c:formatCode>#,##0</c:formatCode>
                <c:ptCount val="5"/>
                <c:pt idx="0">
                  <c:v>1967</c:v>
                </c:pt>
                <c:pt idx="1">
                  <c:v>2072</c:v>
                </c:pt>
                <c:pt idx="2">
                  <c:v>2108</c:v>
                </c:pt>
                <c:pt idx="3">
                  <c:v>2114</c:v>
                </c:pt>
                <c:pt idx="4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6E-4FC0-981A-8B95757ED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8.56'!$AB$15:$AB$33</c:f>
              <c:numCache>
                <c:formatCode>0.0%</c:formatCode>
                <c:ptCount val="19"/>
                <c:pt idx="0">
                  <c:v>6.5084043654903209E-2</c:v>
                </c:pt>
                <c:pt idx="1">
                  <c:v>2.6288536604795664E-3</c:v>
                </c:pt>
                <c:pt idx="2">
                  <c:v>4.9868557316976023E-2</c:v>
                </c:pt>
                <c:pt idx="3">
                  <c:v>6.4526408029952995E-3</c:v>
                </c:pt>
                <c:pt idx="4">
                  <c:v>0.11240340954353541</c:v>
                </c:pt>
                <c:pt idx="5">
                  <c:v>3.2900501872062456E-2</c:v>
                </c:pt>
                <c:pt idx="6">
                  <c:v>7.5838444993228712E-2</c:v>
                </c:pt>
                <c:pt idx="7">
                  <c:v>9.2487851509599303E-2</c:v>
                </c:pt>
                <c:pt idx="8">
                  <c:v>2.6925834461881622E-2</c:v>
                </c:pt>
                <c:pt idx="9">
                  <c:v>8.6035210706604005E-3</c:v>
                </c:pt>
                <c:pt idx="10">
                  <c:v>2.923603919381821E-2</c:v>
                </c:pt>
                <c:pt idx="11">
                  <c:v>1.8879949016171432E-2</c:v>
                </c:pt>
                <c:pt idx="12">
                  <c:v>5.0824504102604952E-2</c:v>
                </c:pt>
                <c:pt idx="13">
                  <c:v>6.1100932048115987E-2</c:v>
                </c:pt>
                <c:pt idx="14">
                  <c:v>5.9985660798215566E-2</c:v>
                </c:pt>
                <c:pt idx="15">
                  <c:v>8.4999601688839327E-2</c:v>
                </c:pt>
                <c:pt idx="16">
                  <c:v>0.11128813829363499</c:v>
                </c:pt>
                <c:pt idx="17">
                  <c:v>2.6686847765474388E-2</c:v>
                </c:pt>
                <c:pt idx="18">
                  <c:v>3.3458137497012666E-2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3-4308-8235-4205008CBB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3-4308-8235-4205008CB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8.56'!$Z$44:$Z$60</c:f>
              <c:numCache>
                <c:formatCode>#,##0</c:formatCode>
                <c:ptCount val="17"/>
                <c:pt idx="0">
                  <c:v>7</c:v>
                </c:pt>
                <c:pt idx="1">
                  <c:v>198</c:v>
                </c:pt>
                <c:pt idx="2">
                  <c:v>388</c:v>
                </c:pt>
                <c:pt idx="3">
                  <c:v>427</c:v>
                </c:pt>
                <c:pt idx="4">
                  <c:v>543</c:v>
                </c:pt>
                <c:pt idx="5">
                  <c:v>538</c:v>
                </c:pt>
                <c:pt idx="6">
                  <c:v>496</c:v>
                </c:pt>
                <c:pt idx="7">
                  <c:v>502</c:v>
                </c:pt>
                <c:pt idx="8">
                  <c:v>521</c:v>
                </c:pt>
                <c:pt idx="9">
                  <c:v>659</c:v>
                </c:pt>
                <c:pt idx="10">
                  <c:v>572</c:v>
                </c:pt>
                <c:pt idx="11">
                  <c:v>588</c:v>
                </c:pt>
                <c:pt idx="12">
                  <c:v>366</c:v>
                </c:pt>
                <c:pt idx="13">
                  <c:v>193</c:v>
                </c:pt>
                <c:pt idx="14">
                  <c:v>104</c:v>
                </c:pt>
                <c:pt idx="15">
                  <c:v>44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D-43F8-9D1F-D73A95553668}"/>
            </c:ext>
          </c:extLst>
        </c:ser>
        <c:ser>
          <c:idx val="1"/>
          <c:order val="1"/>
          <c:tx>
            <c:strRef>
              <c:f>'Table 8.56'!$S$62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8.56'!$Z$63:$Z$79</c:f>
              <c:numCache>
                <c:formatCode>#,##0</c:formatCode>
                <c:ptCount val="17"/>
                <c:pt idx="0">
                  <c:v>4</c:v>
                </c:pt>
                <c:pt idx="1">
                  <c:v>190</c:v>
                </c:pt>
                <c:pt idx="2">
                  <c:v>384</c:v>
                </c:pt>
                <c:pt idx="3">
                  <c:v>441</c:v>
                </c:pt>
                <c:pt idx="4">
                  <c:v>556</c:v>
                </c:pt>
                <c:pt idx="5">
                  <c:v>577</c:v>
                </c:pt>
                <c:pt idx="6">
                  <c:v>554</c:v>
                </c:pt>
                <c:pt idx="7">
                  <c:v>522</c:v>
                </c:pt>
                <c:pt idx="8">
                  <c:v>613</c:v>
                </c:pt>
                <c:pt idx="9">
                  <c:v>704</c:v>
                </c:pt>
                <c:pt idx="10">
                  <c:v>667</c:v>
                </c:pt>
                <c:pt idx="11">
                  <c:v>567</c:v>
                </c:pt>
                <c:pt idx="12">
                  <c:v>351</c:v>
                </c:pt>
                <c:pt idx="13">
                  <c:v>128</c:v>
                </c:pt>
                <c:pt idx="14">
                  <c:v>70</c:v>
                </c:pt>
                <c:pt idx="15">
                  <c:v>29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D-43F8-9D1F-D73A9555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8.56'!$Z$83:$Z$90</c:f>
              <c:numCache>
                <c:formatCode>#,##0</c:formatCode>
                <c:ptCount val="8"/>
                <c:pt idx="0">
                  <c:v>512</c:v>
                </c:pt>
                <c:pt idx="1">
                  <c:v>343</c:v>
                </c:pt>
                <c:pt idx="2">
                  <c:v>911</c:v>
                </c:pt>
                <c:pt idx="3">
                  <c:v>248</c:v>
                </c:pt>
                <c:pt idx="4">
                  <c:v>138</c:v>
                </c:pt>
                <c:pt idx="5">
                  <c:v>147</c:v>
                </c:pt>
                <c:pt idx="6">
                  <c:v>384</c:v>
                </c:pt>
                <c:pt idx="7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6-4D6C-BE86-8D7DE35A4E75}"/>
            </c:ext>
          </c:extLst>
        </c:ser>
        <c:ser>
          <c:idx val="1"/>
          <c:order val="1"/>
          <c:tx>
            <c:strRef>
              <c:f>'Table 8.56'!$S$92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8.56'!$Z$93:$Z$100</c:f>
              <c:numCache>
                <c:formatCode>#,##0</c:formatCode>
                <c:ptCount val="8"/>
                <c:pt idx="0">
                  <c:v>371</c:v>
                </c:pt>
                <c:pt idx="1">
                  <c:v>698</c:v>
                </c:pt>
                <c:pt idx="2">
                  <c:v>210</c:v>
                </c:pt>
                <c:pt idx="3">
                  <c:v>625</c:v>
                </c:pt>
                <c:pt idx="4">
                  <c:v>612</c:v>
                </c:pt>
                <c:pt idx="5">
                  <c:v>319</c:v>
                </c:pt>
                <c:pt idx="6">
                  <c:v>60</c:v>
                </c:pt>
                <c:pt idx="7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6-4D6C-BE86-8D7DE35A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8.6'!$V$4:$Z$4</c:f>
              <c:numCache>
                <c:formatCode>#,##0</c:formatCode>
                <c:ptCount val="5"/>
                <c:pt idx="0">
                  <c:v>41121</c:v>
                </c:pt>
                <c:pt idx="1">
                  <c:v>42209</c:v>
                </c:pt>
                <c:pt idx="2">
                  <c:v>44456</c:v>
                </c:pt>
                <c:pt idx="3">
                  <c:v>49185</c:v>
                </c:pt>
                <c:pt idx="4">
                  <c:v>50353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0-4716-A19F-FC0E8C4D2521}"/>
            </c:ext>
          </c:extLst>
        </c:ser>
        <c:ser>
          <c:idx val="1"/>
          <c:order val="1"/>
          <c:tx>
            <c:strRef>
              <c:f>'Table 8.6'!$S$7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8.6'!$V$7:$Z$7</c:f>
              <c:numCache>
                <c:formatCode>#,##0</c:formatCode>
                <c:ptCount val="5"/>
                <c:pt idx="0">
                  <c:v>28923</c:v>
                </c:pt>
                <c:pt idx="1">
                  <c:v>30335</c:v>
                </c:pt>
                <c:pt idx="2">
                  <c:v>31411</c:v>
                </c:pt>
                <c:pt idx="3">
                  <c:v>33089</c:v>
                </c:pt>
                <c:pt idx="4">
                  <c:v>33905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0-4716-A19F-FC0E8C4D2521}"/>
            </c:ext>
          </c:extLst>
        </c:ser>
        <c:ser>
          <c:idx val="2"/>
          <c:order val="2"/>
          <c:tx>
            <c:strRef>
              <c:f>'Table 8.6'!$S$11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8.6'!$V$11:$Z$11</c:f>
              <c:numCache>
                <c:formatCode>#,##0</c:formatCode>
                <c:ptCount val="5"/>
                <c:pt idx="0">
                  <c:v>35174</c:v>
                </c:pt>
                <c:pt idx="1">
                  <c:v>36069</c:v>
                </c:pt>
                <c:pt idx="2">
                  <c:v>38111</c:v>
                </c:pt>
                <c:pt idx="3">
                  <c:v>42583</c:v>
                </c:pt>
                <c:pt idx="4">
                  <c:v>43750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0-4716-A19F-FC0E8C4D2521}"/>
            </c:ext>
          </c:extLst>
        </c:ser>
        <c:ser>
          <c:idx val="3"/>
          <c:order val="3"/>
          <c:tx>
            <c:strRef>
              <c:f>'Table 8.6'!$S$12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8.6'!$V$12:$Z$12</c:f>
              <c:numCache>
                <c:formatCode>#,##0</c:formatCode>
                <c:ptCount val="5"/>
                <c:pt idx="0">
                  <c:v>5951</c:v>
                </c:pt>
                <c:pt idx="1">
                  <c:v>6136</c:v>
                </c:pt>
                <c:pt idx="2">
                  <c:v>6345</c:v>
                </c:pt>
                <c:pt idx="3">
                  <c:v>6604</c:v>
                </c:pt>
                <c:pt idx="4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0-4716-A19F-FC0E8C4D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8.56'!$S$1</c:f>
              <c:strCache>
                <c:ptCount val="1"/>
                <c:pt idx="0">
                  <c:v>Murrindindi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8.56'!$V$8:$Z$8</c:f>
              <c:numCache>
                <c:formatCode>#,##0</c:formatCode>
                <c:ptCount val="5"/>
                <c:pt idx="0">
                  <c:v>38100.19</c:v>
                </c:pt>
                <c:pt idx="1">
                  <c:v>39238.43</c:v>
                </c:pt>
                <c:pt idx="2">
                  <c:v>42104.14</c:v>
                </c:pt>
                <c:pt idx="3">
                  <c:v>42674</c:v>
                </c:pt>
                <c:pt idx="4">
                  <c:v>44385.82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6-4A5D-95A1-BC186A9199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6-4A5D-95A1-BC186A91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8.57'!$U$4:$Y$4</c:f>
              <c:numCache>
                <c:formatCode>#,##0</c:formatCode>
                <c:ptCount val="5"/>
                <c:pt idx="1">
                  <c:v>53188</c:v>
                </c:pt>
                <c:pt idx="2">
                  <c:v>52180</c:v>
                </c:pt>
                <c:pt idx="3">
                  <c:v>52121</c:v>
                </c:pt>
                <c:pt idx="4">
                  <c:v>55603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B-453F-92B0-9A6C34C4BD84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8.57'!$U$7:$Y$7</c:f>
              <c:numCache>
                <c:formatCode>#,##0</c:formatCode>
                <c:ptCount val="5"/>
                <c:pt idx="1">
                  <c:v>38417</c:v>
                </c:pt>
                <c:pt idx="2">
                  <c:v>38348</c:v>
                </c:pt>
                <c:pt idx="3">
                  <c:v>38120</c:v>
                </c:pt>
                <c:pt idx="4">
                  <c:v>38707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B-453F-92B0-9A6C34C4BD84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8.57'!$U$11:$Y$11</c:f>
              <c:numCache>
                <c:formatCode>#,##0</c:formatCode>
                <c:ptCount val="5"/>
                <c:pt idx="1">
                  <c:v>47497</c:v>
                </c:pt>
                <c:pt idx="2">
                  <c:v>46485</c:v>
                </c:pt>
                <c:pt idx="3">
                  <c:v>46378</c:v>
                </c:pt>
                <c:pt idx="4">
                  <c:v>49869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B-453F-92B0-9A6C34C4BD84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8.57'!$U$12:$Y$12</c:f>
              <c:numCache>
                <c:formatCode>#,##0</c:formatCode>
                <c:ptCount val="5"/>
                <c:pt idx="1">
                  <c:v>5692</c:v>
                </c:pt>
                <c:pt idx="2">
                  <c:v>5694</c:v>
                </c:pt>
                <c:pt idx="3">
                  <c:v>5743</c:v>
                </c:pt>
                <c:pt idx="4">
                  <c:v>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B-453F-92B0-9A6C34C4B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5.4191271784531179E-3</c:v>
                </c:pt>
                <c:pt idx="1">
                  <c:v>1.0262134523980988E-3</c:v>
                </c:pt>
                <c:pt idx="2">
                  <c:v>4.4865331989053722E-2</c:v>
                </c:pt>
                <c:pt idx="3">
                  <c:v>5.7071870949157427E-3</c:v>
                </c:pt>
                <c:pt idx="4">
                  <c:v>0.10137908685006482</c:v>
                </c:pt>
                <c:pt idx="5">
                  <c:v>3.6997695520668297E-2</c:v>
                </c:pt>
                <c:pt idx="6">
                  <c:v>8.805631571366844E-2</c:v>
                </c:pt>
                <c:pt idx="7">
                  <c:v>6.1194728503528736E-2</c:v>
                </c:pt>
                <c:pt idx="8">
                  <c:v>2.4989197753132651E-2</c:v>
                </c:pt>
                <c:pt idx="9">
                  <c:v>2.102837390177157E-2</c:v>
                </c:pt>
                <c:pt idx="10">
                  <c:v>4.4865331989053722E-2</c:v>
                </c:pt>
                <c:pt idx="11">
                  <c:v>1.6743482644390031E-2</c:v>
                </c:pt>
                <c:pt idx="12">
                  <c:v>9.4879734984876854E-2</c:v>
                </c:pt>
                <c:pt idx="13">
                  <c:v>5.8242114359786837E-2</c:v>
                </c:pt>
                <c:pt idx="14">
                  <c:v>5.6873829756589368E-2</c:v>
                </c:pt>
                <c:pt idx="15">
                  <c:v>0.11416174564309377</c:v>
                </c:pt>
                <c:pt idx="16">
                  <c:v>0.12708843439435402</c:v>
                </c:pt>
                <c:pt idx="17">
                  <c:v>3.6421575687743048E-2</c:v>
                </c:pt>
                <c:pt idx="18">
                  <c:v>3.7051706755005041E-2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6-4977-AED9-5BC9C19257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6-4977-AED9-5BC9C1925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8.57'!$Y$44:$Y$60</c:f>
              <c:numCache>
                <c:formatCode>#,##0</c:formatCode>
                <c:ptCount val="17"/>
                <c:pt idx="0">
                  <c:v>10</c:v>
                </c:pt>
                <c:pt idx="1">
                  <c:v>726</c:v>
                </c:pt>
                <c:pt idx="2">
                  <c:v>2131</c:v>
                </c:pt>
                <c:pt idx="3">
                  <c:v>2715</c:v>
                </c:pt>
                <c:pt idx="4">
                  <c:v>2404</c:v>
                </c:pt>
                <c:pt idx="5">
                  <c:v>2084</c:v>
                </c:pt>
                <c:pt idx="6">
                  <c:v>2273</c:v>
                </c:pt>
                <c:pt idx="7">
                  <c:v>2362</c:v>
                </c:pt>
                <c:pt idx="8">
                  <c:v>2636</c:v>
                </c:pt>
                <c:pt idx="9">
                  <c:v>2810</c:v>
                </c:pt>
                <c:pt idx="10">
                  <c:v>2467</c:v>
                </c:pt>
                <c:pt idx="11">
                  <c:v>2183</c:v>
                </c:pt>
                <c:pt idx="12">
                  <c:v>1235</c:v>
                </c:pt>
                <c:pt idx="13">
                  <c:v>545</c:v>
                </c:pt>
                <c:pt idx="14">
                  <c:v>206</c:v>
                </c:pt>
                <c:pt idx="15">
                  <c:v>65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A-4B2B-91B5-4DB3EA105291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8.57'!$Y$63:$Y$79</c:f>
              <c:numCache>
                <c:formatCode>#,##0</c:formatCode>
                <c:ptCount val="17"/>
                <c:pt idx="0">
                  <c:v>13</c:v>
                </c:pt>
                <c:pt idx="1">
                  <c:v>879</c:v>
                </c:pt>
                <c:pt idx="2">
                  <c:v>2298</c:v>
                </c:pt>
                <c:pt idx="3">
                  <c:v>3004</c:v>
                </c:pt>
                <c:pt idx="4">
                  <c:v>2457</c:v>
                </c:pt>
                <c:pt idx="5">
                  <c:v>2242</c:v>
                </c:pt>
                <c:pt idx="6">
                  <c:v>2371</c:v>
                </c:pt>
                <c:pt idx="7">
                  <c:v>2636</c:v>
                </c:pt>
                <c:pt idx="8">
                  <c:v>3177</c:v>
                </c:pt>
                <c:pt idx="9">
                  <c:v>3217</c:v>
                </c:pt>
                <c:pt idx="10">
                  <c:v>2755</c:v>
                </c:pt>
                <c:pt idx="11">
                  <c:v>1990</c:v>
                </c:pt>
                <c:pt idx="12">
                  <c:v>1026</c:v>
                </c:pt>
                <c:pt idx="13">
                  <c:v>382</c:v>
                </c:pt>
                <c:pt idx="14">
                  <c:v>159</c:v>
                </c:pt>
                <c:pt idx="15">
                  <c:v>50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A-4B2B-91B5-4DB3EA105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8.57'!$Y$83:$Y$90</c:f>
              <c:numCache>
                <c:formatCode>#,##0</c:formatCode>
                <c:ptCount val="8"/>
                <c:pt idx="0">
                  <c:v>3614</c:v>
                </c:pt>
                <c:pt idx="1">
                  <c:v>3737</c:v>
                </c:pt>
                <c:pt idx="2">
                  <c:v>3579</c:v>
                </c:pt>
                <c:pt idx="3">
                  <c:v>1090</c:v>
                </c:pt>
                <c:pt idx="4">
                  <c:v>1053</c:v>
                </c:pt>
                <c:pt idx="5">
                  <c:v>1034</c:v>
                </c:pt>
                <c:pt idx="6">
                  <c:v>759</c:v>
                </c:pt>
                <c:pt idx="7">
                  <c:v>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8-472A-AC37-3911566BAA2B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8.57'!$Y$93:$Y$100</c:f>
              <c:numCache>
                <c:formatCode>#,##0</c:formatCode>
                <c:ptCount val="8"/>
                <c:pt idx="0">
                  <c:v>2014</c:v>
                </c:pt>
                <c:pt idx="1">
                  <c:v>5286</c:v>
                </c:pt>
                <c:pt idx="2">
                  <c:v>569</c:v>
                </c:pt>
                <c:pt idx="3">
                  <c:v>2267</c:v>
                </c:pt>
                <c:pt idx="4">
                  <c:v>3716</c:v>
                </c:pt>
                <c:pt idx="5">
                  <c:v>1677</c:v>
                </c:pt>
                <c:pt idx="6">
                  <c:v>99</c:v>
                </c:pt>
                <c:pt idx="7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8-472A-AC37-3911566BA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8.57'!$U$8:$Y$8</c:f>
              <c:numCache>
                <c:formatCode>#,##0</c:formatCode>
                <c:ptCount val="5"/>
                <c:pt idx="1">
                  <c:v>47754</c:v>
                </c:pt>
                <c:pt idx="2">
                  <c:v>49086.52</c:v>
                </c:pt>
                <c:pt idx="3">
                  <c:v>51660</c:v>
                </c:pt>
                <c:pt idx="4">
                  <c:v>51376.41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F-48AF-8BD5-A19D05FD84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F-48AF-8BD5-A19D05FD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8.57'!$V$4:$Z$4</c:f>
              <c:numCache>
                <c:formatCode>#,##0</c:formatCode>
                <c:ptCount val="5"/>
                <c:pt idx="0">
                  <c:v>53188</c:v>
                </c:pt>
                <c:pt idx="1">
                  <c:v>52180</c:v>
                </c:pt>
                <c:pt idx="2">
                  <c:v>52121</c:v>
                </c:pt>
                <c:pt idx="3">
                  <c:v>55603</c:v>
                </c:pt>
                <c:pt idx="4">
                  <c:v>55545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C2-461C-910D-DF572A034435}"/>
            </c:ext>
          </c:extLst>
        </c:ser>
        <c:ser>
          <c:idx val="1"/>
          <c:order val="1"/>
          <c:tx>
            <c:strRef>
              <c:f>'Table 8.57'!$S$7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8.57'!$V$7:$Z$7</c:f>
              <c:numCache>
                <c:formatCode>#,##0</c:formatCode>
                <c:ptCount val="5"/>
                <c:pt idx="0">
                  <c:v>38417</c:v>
                </c:pt>
                <c:pt idx="1">
                  <c:v>38348</c:v>
                </c:pt>
                <c:pt idx="2">
                  <c:v>38120</c:v>
                </c:pt>
                <c:pt idx="3">
                  <c:v>38707</c:v>
                </c:pt>
                <c:pt idx="4">
                  <c:v>38728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2-461C-910D-DF572A034435}"/>
            </c:ext>
          </c:extLst>
        </c:ser>
        <c:ser>
          <c:idx val="2"/>
          <c:order val="2"/>
          <c:tx>
            <c:strRef>
              <c:f>'Table 8.57'!$S$11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8.57'!$V$11:$Z$11</c:f>
              <c:numCache>
                <c:formatCode>#,##0</c:formatCode>
                <c:ptCount val="5"/>
                <c:pt idx="0">
                  <c:v>47497</c:v>
                </c:pt>
                <c:pt idx="1">
                  <c:v>46485</c:v>
                </c:pt>
                <c:pt idx="2">
                  <c:v>46378</c:v>
                </c:pt>
                <c:pt idx="3">
                  <c:v>49869</c:v>
                </c:pt>
                <c:pt idx="4">
                  <c:v>49760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C2-461C-910D-DF572A034435}"/>
            </c:ext>
          </c:extLst>
        </c:ser>
        <c:ser>
          <c:idx val="3"/>
          <c:order val="3"/>
          <c:tx>
            <c:strRef>
              <c:f>'Table 8.57'!$S$12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8.57'!$V$12:$Z$12</c:f>
              <c:numCache>
                <c:formatCode>#,##0</c:formatCode>
                <c:ptCount val="5"/>
                <c:pt idx="0">
                  <c:v>5692</c:v>
                </c:pt>
                <c:pt idx="1">
                  <c:v>5694</c:v>
                </c:pt>
                <c:pt idx="2">
                  <c:v>5743</c:v>
                </c:pt>
                <c:pt idx="3">
                  <c:v>5735</c:v>
                </c:pt>
                <c:pt idx="4">
                  <c:v>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C2-461C-910D-DF572A034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8.57'!$AB$15:$AB$33</c:f>
              <c:numCache>
                <c:formatCode>0.0%</c:formatCode>
                <c:ptCount val="19"/>
                <c:pt idx="0">
                  <c:v>5.4191271784531179E-3</c:v>
                </c:pt>
                <c:pt idx="1">
                  <c:v>1.0262134523980988E-3</c:v>
                </c:pt>
                <c:pt idx="2">
                  <c:v>4.4865331989053722E-2</c:v>
                </c:pt>
                <c:pt idx="3">
                  <c:v>5.7071870949157427E-3</c:v>
                </c:pt>
                <c:pt idx="4">
                  <c:v>0.10137908685006482</c:v>
                </c:pt>
                <c:pt idx="5">
                  <c:v>3.6997695520668297E-2</c:v>
                </c:pt>
                <c:pt idx="6">
                  <c:v>8.805631571366844E-2</c:v>
                </c:pt>
                <c:pt idx="7">
                  <c:v>6.1194728503528736E-2</c:v>
                </c:pt>
                <c:pt idx="8">
                  <c:v>2.4989197753132651E-2</c:v>
                </c:pt>
                <c:pt idx="9">
                  <c:v>2.102837390177157E-2</c:v>
                </c:pt>
                <c:pt idx="10">
                  <c:v>4.4865331989053722E-2</c:v>
                </c:pt>
                <c:pt idx="11">
                  <c:v>1.6743482644390031E-2</c:v>
                </c:pt>
                <c:pt idx="12">
                  <c:v>9.4879734984876854E-2</c:v>
                </c:pt>
                <c:pt idx="13">
                  <c:v>5.8242114359786837E-2</c:v>
                </c:pt>
                <c:pt idx="14">
                  <c:v>5.6873829756589368E-2</c:v>
                </c:pt>
                <c:pt idx="15">
                  <c:v>0.11416174564309377</c:v>
                </c:pt>
                <c:pt idx="16">
                  <c:v>0.12708843439435402</c:v>
                </c:pt>
                <c:pt idx="17">
                  <c:v>3.6421575687743048E-2</c:v>
                </c:pt>
                <c:pt idx="18">
                  <c:v>3.7051706755005041E-2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0-4C12-AEE5-4B0270AECA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20-4C12-AEE5-4B0270AEC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8.57'!$Z$44:$Z$60</c:f>
              <c:numCache>
                <c:formatCode>#,##0</c:formatCode>
                <c:ptCount val="17"/>
                <c:pt idx="0">
                  <c:v>17</c:v>
                </c:pt>
                <c:pt idx="1">
                  <c:v>739</c:v>
                </c:pt>
                <c:pt idx="2">
                  <c:v>2068</c:v>
                </c:pt>
                <c:pt idx="3">
                  <c:v>2583</c:v>
                </c:pt>
                <c:pt idx="4">
                  <c:v>2297</c:v>
                </c:pt>
                <c:pt idx="5">
                  <c:v>2071</c:v>
                </c:pt>
                <c:pt idx="6">
                  <c:v>2301</c:v>
                </c:pt>
                <c:pt idx="7">
                  <c:v>2381</c:v>
                </c:pt>
                <c:pt idx="8">
                  <c:v>2662</c:v>
                </c:pt>
                <c:pt idx="9">
                  <c:v>2819</c:v>
                </c:pt>
                <c:pt idx="10">
                  <c:v>2426</c:v>
                </c:pt>
                <c:pt idx="11">
                  <c:v>2226</c:v>
                </c:pt>
                <c:pt idx="12">
                  <c:v>1232</c:v>
                </c:pt>
                <c:pt idx="13">
                  <c:v>541</c:v>
                </c:pt>
                <c:pt idx="14">
                  <c:v>236</c:v>
                </c:pt>
                <c:pt idx="15">
                  <c:v>67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B-46DA-BB88-972861544B76}"/>
            </c:ext>
          </c:extLst>
        </c:ser>
        <c:ser>
          <c:idx val="1"/>
          <c:order val="1"/>
          <c:tx>
            <c:strRef>
              <c:f>'Table 8.57'!$S$62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8.57'!$Z$63:$Z$79</c:f>
              <c:numCache>
                <c:formatCode>#,##0</c:formatCode>
                <c:ptCount val="17"/>
                <c:pt idx="0">
                  <c:v>6</c:v>
                </c:pt>
                <c:pt idx="1">
                  <c:v>957</c:v>
                </c:pt>
                <c:pt idx="2">
                  <c:v>2226</c:v>
                </c:pt>
                <c:pt idx="3">
                  <c:v>2896</c:v>
                </c:pt>
                <c:pt idx="4">
                  <c:v>2300</c:v>
                </c:pt>
                <c:pt idx="5">
                  <c:v>2282</c:v>
                </c:pt>
                <c:pt idx="6">
                  <c:v>2476</c:v>
                </c:pt>
                <c:pt idx="7">
                  <c:v>2705</c:v>
                </c:pt>
                <c:pt idx="8">
                  <c:v>3132</c:v>
                </c:pt>
                <c:pt idx="9">
                  <c:v>3241</c:v>
                </c:pt>
                <c:pt idx="10">
                  <c:v>2660</c:v>
                </c:pt>
                <c:pt idx="11">
                  <c:v>2131</c:v>
                </c:pt>
                <c:pt idx="12">
                  <c:v>1096</c:v>
                </c:pt>
                <c:pt idx="13">
                  <c:v>403</c:v>
                </c:pt>
                <c:pt idx="14">
                  <c:v>180</c:v>
                </c:pt>
                <c:pt idx="15">
                  <c:v>53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B-46DA-BB88-97286154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8.57'!$Z$83:$Z$90</c:f>
              <c:numCache>
                <c:formatCode>#,##0</c:formatCode>
                <c:ptCount val="8"/>
                <c:pt idx="0">
                  <c:v>3627</c:v>
                </c:pt>
                <c:pt idx="1">
                  <c:v>3833</c:v>
                </c:pt>
                <c:pt idx="2">
                  <c:v>3437</c:v>
                </c:pt>
                <c:pt idx="3">
                  <c:v>1089</c:v>
                </c:pt>
                <c:pt idx="4">
                  <c:v>1021</c:v>
                </c:pt>
                <c:pt idx="5">
                  <c:v>1022</c:v>
                </c:pt>
                <c:pt idx="6">
                  <c:v>748</c:v>
                </c:pt>
                <c:pt idx="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5-4020-B4A4-048B38FCBDF9}"/>
            </c:ext>
          </c:extLst>
        </c:ser>
        <c:ser>
          <c:idx val="1"/>
          <c:order val="1"/>
          <c:tx>
            <c:strRef>
              <c:f>'Table 8.57'!$S$92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8.57'!$Z$93:$Z$100</c:f>
              <c:numCache>
                <c:formatCode>#,##0</c:formatCode>
                <c:ptCount val="8"/>
                <c:pt idx="0">
                  <c:v>2109</c:v>
                </c:pt>
                <c:pt idx="1">
                  <c:v>5248</c:v>
                </c:pt>
                <c:pt idx="2">
                  <c:v>563</c:v>
                </c:pt>
                <c:pt idx="3">
                  <c:v>2263</c:v>
                </c:pt>
                <c:pt idx="4">
                  <c:v>3647</c:v>
                </c:pt>
                <c:pt idx="5">
                  <c:v>1636</c:v>
                </c:pt>
                <c:pt idx="6">
                  <c:v>116</c:v>
                </c:pt>
                <c:pt idx="7">
                  <c:v>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5-4020-B4A4-048B38FCB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8.6'!$AB$15:$AB$33</c:f>
              <c:numCache>
                <c:formatCode>0.0%</c:formatCode>
                <c:ptCount val="19"/>
                <c:pt idx="0">
                  <c:v>4.9414101290963255E-2</c:v>
                </c:pt>
                <c:pt idx="1">
                  <c:v>5.5610724925521347E-3</c:v>
                </c:pt>
                <c:pt idx="2">
                  <c:v>5.7636544190665343E-2</c:v>
                </c:pt>
                <c:pt idx="3">
                  <c:v>9.6127110228401199E-3</c:v>
                </c:pt>
                <c:pt idx="4">
                  <c:v>0.10101290963257199</c:v>
                </c:pt>
                <c:pt idx="5">
                  <c:v>3.3128103277060575E-2</c:v>
                </c:pt>
                <c:pt idx="6">
                  <c:v>8.558093346573982E-2</c:v>
                </c:pt>
                <c:pt idx="7">
                  <c:v>6.3833167825223441E-2</c:v>
                </c:pt>
                <c:pt idx="8">
                  <c:v>2.9572989076464745E-2</c:v>
                </c:pt>
                <c:pt idx="9">
                  <c:v>9.2552135054617679E-3</c:v>
                </c:pt>
                <c:pt idx="10">
                  <c:v>3.6742800397219465E-2</c:v>
                </c:pt>
                <c:pt idx="11">
                  <c:v>1.5273088381330685E-2</c:v>
                </c:pt>
                <c:pt idx="12">
                  <c:v>5.2611717974180731E-2</c:v>
                </c:pt>
                <c:pt idx="13">
                  <c:v>6.4568023833167829E-2</c:v>
                </c:pt>
                <c:pt idx="14">
                  <c:v>4.8421052631578948E-2</c:v>
                </c:pt>
                <c:pt idx="15">
                  <c:v>8.4568023833167819E-2</c:v>
                </c:pt>
                <c:pt idx="16">
                  <c:v>0.14303872889771599</c:v>
                </c:pt>
                <c:pt idx="17">
                  <c:v>2.3515392254220457E-2</c:v>
                </c:pt>
                <c:pt idx="18">
                  <c:v>4.2284011916583909E-2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0-49AA-9CE4-8CFDB2651A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0-49AA-9CE4-8CFDB265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8.57'!$S$1</c:f>
              <c:strCache>
                <c:ptCount val="1"/>
                <c:pt idx="0">
                  <c:v>Nillumbik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8.57'!$V$8:$Z$8</c:f>
              <c:numCache>
                <c:formatCode>#,##0</c:formatCode>
                <c:ptCount val="5"/>
                <c:pt idx="0">
                  <c:v>47754</c:v>
                </c:pt>
                <c:pt idx="1">
                  <c:v>49086.52</c:v>
                </c:pt>
                <c:pt idx="2">
                  <c:v>51660</c:v>
                </c:pt>
                <c:pt idx="3">
                  <c:v>51376.41</c:v>
                </c:pt>
                <c:pt idx="4">
                  <c:v>54662.400000000001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1-480E-BFFF-30D5A2424A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1-480E-BFFF-30D5A2424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8.58'!$U$4:$Y$4</c:f>
              <c:numCache>
                <c:formatCode>#,##0</c:formatCode>
                <c:ptCount val="5"/>
                <c:pt idx="1">
                  <c:v>9322</c:v>
                </c:pt>
                <c:pt idx="2">
                  <c:v>9251</c:v>
                </c:pt>
                <c:pt idx="3">
                  <c:v>9466</c:v>
                </c:pt>
                <c:pt idx="4">
                  <c:v>10137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7-4B3D-A71A-9B01D6004792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8.58'!$U$7:$Y$7</c:f>
              <c:numCache>
                <c:formatCode>#,##0</c:formatCode>
                <c:ptCount val="5"/>
                <c:pt idx="1">
                  <c:v>6270</c:v>
                </c:pt>
                <c:pt idx="2">
                  <c:v>6401</c:v>
                </c:pt>
                <c:pt idx="3">
                  <c:v>6409</c:v>
                </c:pt>
                <c:pt idx="4">
                  <c:v>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7-4B3D-A71A-9B01D6004792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8.58'!$U$11:$Y$11</c:f>
              <c:numCache>
                <c:formatCode>#,##0</c:formatCode>
                <c:ptCount val="5"/>
                <c:pt idx="1">
                  <c:v>7905</c:v>
                </c:pt>
                <c:pt idx="2">
                  <c:v>7816</c:v>
                </c:pt>
                <c:pt idx="3">
                  <c:v>7992</c:v>
                </c:pt>
                <c:pt idx="4">
                  <c:v>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7-4B3D-A71A-9B01D6004792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8.58'!$U$12:$Y$12</c:f>
              <c:numCache>
                <c:formatCode>#,##0</c:formatCode>
                <c:ptCount val="5"/>
                <c:pt idx="1">
                  <c:v>1411</c:v>
                </c:pt>
                <c:pt idx="2">
                  <c:v>1427</c:v>
                </c:pt>
                <c:pt idx="3">
                  <c:v>1474</c:v>
                </c:pt>
                <c:pt idx="4">
                  <c:v>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77-4B3D-A71A-9B01D6004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9.7749444605428379E-2</c:v>
                </c:pt>
                <c:pt idx="1">
                  <c:v>2.2602144305998263E-2</c:v>
                </c:pt>
                <c:pt idx="2">
                  <c:v>0.10673234811165845</c:v>
                </c:pt>
                <c:pt idx="3">
                  <c:v>5.3124698155124122E-3</c:v>
                </c:pt>
                <c:pt idx="4">
                  <c:v>4.3369071766637693E-2</c:v>
                </c:pt>
                <c:pt idx="5">
                  <c:v>3.0232782768279724E-2</c:v>
                </c:pt>
                <c:pt idx="6">
                  <c:v>8.1715444798609094E-2</c:v>
                </c:pt>
                <c:pt idx="7">
                  <c:v>7.2056408770404715E-2</c:v>
                </c:pt>
                <c:pt idx="8">
                  <c:v>3.1198686371100164E-2</c:v>
                </c:pt>
                <c:pt idx="9">
                  <c:v>3.2840722495894909E-3</c:v>
                </c:pt>
                <c:pt idx="10">
                  <c:v>2.0477156379793297E-2</c:v>
                </c:pt>
                <c:pt idx="11">
                  <c:v>1.4971505843716797E-2</c:v>
                </c:pt>
                <c:pt idx="12">
                  <c:v>2.8783927364049069E-2</c:v>
                </c:pt>
                <c:pt idx="13">
                  <c:v>6.6454167874046163E-2</c:v>
                </c:pt>
                <c:pt idx="14">
                  <c:v>5.959625229402106E-2</c:v>
                </c:pt>
                <c:pt idx="15">
                  <c:v>5.6795131845841784E-2</c:v>
                </c:pt>
                <c:pt idx="16">
                  <c:v>0.14334009465855307</c:v>
                </c:pt>
                <c:pt idx="17">
                  <c:v>2.6079397276151842E-2</c:v>
                </c:pt>
                <c:pt idx="18">
                  <c:v>2.2022602144306E-2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3-4C0D-93AB-8968E441B2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3-4C0D-93AB-8968E441B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8.58'!$Y$44:$Y$60</c:f>
              <c:numCache>
                <c:formatCode>#,##0</c:formatCode>
                <c:ptCount val="17"/>
                <c:pt idx="0">
                  <c:v>16</c:v>
                </c:pt>
                <c:pt idx="1">
                  <c:v>149</c:v>
                </c:pt>
                <c:pt idx="2">
                  <c:v>275</c:v>
                </c:pt>
                <c:pt idx="3">
                  <c:v>437</c:v>
                </c:pt>
                <c:pt idx="4">
                  <c:v>619</c:v>
                </c:pt>
                <c:pt idx="5">
                  <c:v>542</c:v>
                </c:pt>
                <c:pt idx="6">
                  <c:v>395</c:v>
                </c:pt>
                <c:pt idx="7">
                  <c:v>356</c:v>
                </c:pt>
                <c:pt idx="8">
                  <c:v>361</c:v>
                </c:pt>
                <c:pt idx="9">
                  <c:v>468</c:v>
                </c:pt>
                <c:pt idx="10">
                  <c:v>490</c:v>
                </c:pt>
                <c:pt idx="11">
                  <c:v>429</c:v>
                </c:pt>
                <c:pt idx="12">
                  <c:v>274</c:v>
                </c:pt>
                <c:pt idx="13">
                  <c:v>149</c:v>
                </c:pt>
                <c:pt idx="14">
                  <c:v>73</c:v>
                </c:pt>
                <c:pt idx="15">
                  <c:v>42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E-49D5-BE91-303D6985A74D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8.58'!$Y$63:$Y$79</c:f>
              <c:numCache>
                <c:formatCode>#,##0</c:formatCode>
                <c:ptCount val="17"/>
                <c:pt idx="0">
                  <c:v>13</c:v>
                </c:pt>
                <c:pt idx="1">
                  <c:v>157</c:v>
                </c:pt>
                <c:pt idx="2">
                  <c:v>324</c:v>
                </c:pt>
                <c:pt idx="3">
                  <c:v>450</c:v>
                </c:pt>
                <c:pt idx="4">
                  <c:v>585</c:v>
                </c:pt>
                <c:pt idx="5">
                  <c:v>512</c:v>
                </c:pt>
                <c:pt idx="6">
                  <c:v>352</c:v>
                </c:pt>
                <c:pt idx="7">
                  <c:v>337</c:v>
                </c:pt>
                <c:pt idx="8">
                  <c:v>430</c:v>
                </c:pt>
                <c:pt idx="9">
                  <c:v>483</c:v>
                </c:pt>
                <c:pt idx="10">
                  <c:v>537</c:v>
                </c:pt>
                <c:pt idx="11">
                  <c:v>434</c:v>
                </c:pt>
                <c:pt idx="12">
                  <c:v>234</c:v>
                </c:pt>
                <c:pt idx="13">
                  <c:v>98</c:v>
                </c:pt>
                <c:pt idx="14">
                  <c:v>34</c:v>
                </c:pt>
                <c:pt idx="15">
                  <c:v>25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E-49D5-BE91-303D6985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8.58'!$Y$83:$Y$90</c:f>
              <c:numCache>
                <c:formatCode>#,##0</c:formatCode>
                <c:ptCount val="8"/>
                <c:pt idx="0">
                  <c:v>338</c:v>
                </c:pt>
                <c:pt idx="1">
                  <c:v>200</c:v>
                </c:pt>
                <c:pt idx="2">
                  <c:v>492</c:v>
                </c:pt>
                <c:pt idx="3">
                  <c:v>256</c:v>
                </c:pt>
                <c:pt idx="4">
                  <c:v>81</c:v>
                </c:pt>
                <c:pt idx="5">
                  <c:v>132</c:v>
                </c:pt>
                <c:pt idx="6">
                  <c:v>364</c:v>
                </c:pt>
                <c:pt idx="7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0-4B6B-8717-F2D47CB91490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8.58'!$Y$93:$Y$100</c:f>
              <c:numCache>
                <c:formatCode>#,##0</c:formatCode>
                <c:ptCount val="8"/>
                <c:pt idx="0">
                  <c:v>218</c:v>
                </c:pt>
                <c:pt idx="1">
                  <c:v>552</c:v>
                </c:pt>
                <c:pt idx="2">
                  <c:v>81</c:v>
                </c:pt>
                <c:pt idx="3">
                  <c:v>588</c:v>
                </c:pt>
                <c:pt idx="4">
                  <c:v>399</c:v>
                </c:pt>
                <c:pt idx="5">
                  <c:v>254</c:v>
                </c:pt>
                <c:pt idx="6">
                  <c:v>29</c:v>
                </c:pt>
                <c:pt idx="7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20-4B6B-8717-F2D47CB91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8.58'!$U$8:$Y$8</c:f>
              <c:numCache>
                <c:formatCode>#,##0</c:formatCode>
                <c:ptCount val="5"/>
                <c:pt idx="1">
                  <c:v>36769</c:v>
                </c:pt>
                <c:pt idx="2">
                  <c:v>35128.76</c:v>
                </c:pt>
                <c:pt idx="3">
                  <c:v>39153.43</c:v>
                </c:pt>
                <c:pt idx="4">
                  <c:v>37773.980000000003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3-4C23-8F8D-E0E448CF9D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3-4C23-8F8D-E0E448CF9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8.58'!$V$4:$Z$4</c:f>
              <c:numCache>
                <c:formatCode>#,##0</c:formatCode>
                <c:ptCount val="5"/>
                <c:pt idx="0">
                  <c:v>9322</c:v>
                </c:pt>
                <c:pt idx="1">
                  <c:v>9251</c:v>
                </c:pt>
                <c:pt idx="2">
                  <c:v>9466</c:v>
                </c:pt>
                <c:pt idx="3">
                  <c:v>10137</c:v>
                </c:pt>
                <c:pt idx="4">
                  <c:v>10352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0-46AE-A031-759BD00DBAEE}"/>
            </c:ext>
          </c:extLst>
        </c:ser>
        <c:ser>
          <c:idx val="1"/>
          <c:order val="1"/>
          <c:tx>
            <c:strRef>
              <c:f>'Table 8.58'!$S$7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8.58'!$V$7:$Z$7</c:f>
              <c:numCache>
                <c:formatCode>#,##0</c:formatCode>
                <c:ptCount val="5"/>
                <c:pt idx="0">
                  <c:v>6270</c:v>
                </c:pt>
                <c:pt idx="1">
                  <c:v>6401</c:v>
                </c:pt>
                <c:pt idx="2">
                  <c:v>6409</c:v>
                </c:pt>
                <c:pt idx="3">
                  <c:v>6608</c:v>
                </c:pt>
                <c:pt idx="4">
                  <c:v>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0-46AE-A031-759BD00DBAEE}"/>
            </c:ext>
          </c:extLst>
        </c:ser>
        <c:ser>
          <c:idx val="2"/>
          <c:order val="2"/>
          <c:tx>
            <c:strRef>
              <c:f>'Table 8.58'!$S$11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8.58'!$V$11:$Z$11</c:f>
              <c:numCache>
                <c:formatCode>#,##0</c:formatCode>
                <c:ptCount val="5"/>
                <c:pt idx="0">
                  <c:v>7905</c:v>
                </c:pt>
                <c:pt idx="1">
                  <c:v>7816</c:v>
                </c:pt>
                <c:pt idx="2">
                  <c:v>7992</c:v>
                </c:pt>
                <c:pt idx="3">
                  <c:v>8645</c:v>
                </c:pt>
                <c:pt idx="4">
                  <c:v>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0-46AE-A031-759BD00DBAEE}"/>
            </c:ext>
          </c:extLst>
        </c:ser>
        <c:ser>
          <c:idx val="3"/>
          <c:order val="3"/>
          <c:tx>
            <c:strRef>
              <c:f>'Table 8.58'!$S$12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8.58'!$V$12:$Z$12</c:f>
              <c:numCache>
                <c:formatCode>#,##0</c:formatCode>
                <c:ptCount val="5"/>
                <c:pt idx="0">
                  <c:v>1411</c:v>
                </c:pt>
                <c:pt idx="1">
                  <c:v>1427</c:v>
                </c:pt>
                <c:pt idx="2">
                  <c:v>1474</c:v>
                </c:pt>
                <c:pt idx="3">
                  <c:v>1495</c:v>
                </c:pt>
                <c:pt idx="4">
                  <c:v>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80-46AE-A031-759BD00DB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8.58'!$AB$15:$AB$33</c:f>
              <c:numCache>
                <c:formatCode>0.0%</c:formatCode>
                <c:ptCount val="19"/>
                <c:pt idx="0">
                  <c:v>9.7749444605428379E-2</c:v>
                </c:pt>
                <c:pt idx="1">
                  <c:v>2.2602144305998263E-2</c:v>
                </c:pt>
                <c:pt idx="2">
                  <c:v>0.10673234811165845</c:v>
                </c:pt>
                <c:pt idx="3">
                  <c:v>5.3124698155124122E-3</c:v>
                </c:pt>
                <c:pt idx="4">
                  <c:v>4.3369071766637693E-2</c:v>
                </c:pt>
                <c:pt idx="5">
                  <c:v>3.0232782768279724E-2</c:v>
                </c:pt>
                <c:pt idx="6">
                  <c:v>8.1715444798609094E-2</c:v>
                </c:pt>
                <c:pt idx="7">
                  <c:v>7.2056408770404715E-2</c:v>
                </c:pt>
                <c:pt idx="8">
                  <c:v>3.1198686371100164E-2</c:v>
                </c:pt>
                <c:pt idx="9">
                  <c:v>3.2840722495894909E-3</c:v>
                </c:pt>
                <c:pt idx="10">
                  <c:v>2.0477156379793297E-2</c:v>
                </c:pt>
                <c:pt idx="11">
                  <c:v>1.4971505843716797E-2</c:v>
                </c:pt>
                <c:pt idx="12">
                  <c:v>2.8783927364049069E-2</c:v>
                </c:pt>
                <c:pt idx="13">
                  <c:v>6.6454167874046163E-2</c:v>
                </c:pt>
                <c:pt idx="14">
                  <c:v>5.959625229402106E-2</c:v>
                </c:pt>
                <c:pt idx="15">
                  <c:v>5.6795131845841784E-2</c:v>
                </c:pt>
                <c:pt idx="16">
                  <c:v>0.14334009465855307</c:v>
                </c:pt>
                <c:pt idx="17">
                  <c:v>2.6079397276151842E-2</c:v>
                </c:pt>
                <c:pt idx="18">
                  <c:v>2.2022602144306E-2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089-AFF5-02EA1ED660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D-4089-AFF5-02EA1ED66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8.58'!$Z$44:$Z$60</c:f>
              <c:numCache>
                <c:formatCode>#,##0</c:formatCode>
                <c:ptCount val="17"/>
                <c:pt idx="0">
                  <c:v>4</c:v>
                </c:pt>
                <c:pt idx="1">
                  <c:v>180</c:v>
                </c:pt>
                <c:pt idx="2">
                  <c:v>285</c:v>
                </c:pt>
                <c:pt idx="3">
                  <c:v>516</c:v>
                </c:pt>
                <c:pt idx="4">
                  <c:v>700</c:v>
                </c:pt>
                <c:pt idx="5">
                  <c:v>619</c:v>
                </c:pt>
                <c:pt idx="6">
                  <c:v>439</c:v>
                </c:pt>
                <c:pt idx="7">
                  <c:v>356</c:v>
                </c:pt>
                <c:pt idx="8">
                  <c:v>350</c:v>
                </c:pt>
                <c:pt idx="9">
                  <c:v>403</c:v>
                </c:pt>
                <c:pt idx="10">
                  <c:v>451</c:v>
                </c:pt>
                <c:pt idx="11">
                  <c:v>450</c:v>
                </c:pt>
                <c:pt idx="12">
                  <c:v>272</c:v>
                </c:pt>
                <c:pt idx="13">
                  <c:v>148</c:v>
                </c:pt>
                <c:pt idx="14">
                  <c:v>82</c:v>
                </c:pt>
                <c:pt idx="15">
                  <c:v>40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9-4E70-AFB7-08EFC99CF9D0}"/>
            </c:ext>
          </c:extLst>
        </c:ser>
        <c:ser>
          <c:idx val="1"/>
          <c:order val="1"/>
          <c:tx>
            <c:strRef>
              <c:f>'Table 8.58'!$S$62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8.58'!$Z$63:$Z$79</c:f>
              <c:numCache>
                <c:formatCode>#,##0</c:formatCode>
                <c:ptCount val="17"/>
                <c:pt idx="0">
                  <c:v>10</c:v>
                </c:pt>
                <c:pt idx="1">
                  <c:v>146</c:v>
                </c:pt>
                <c:pt idx="2">
                  <c:v>323</c:v>
                </c:pt>
                <c:pt idx="3">
                  <c:v>488</c:v>
                </c:pt>
                <c:pt idx="4">
                  <c:v>654</c:v>
                </c:pt>
                <c:pt idx="5">
                  <c:v>547</c:v>
                </c:pt>
                <c:pt idx="6">
                  <c:v>404</c:v>
                </c:pt>
                <c:pt idx="7">
                  <c:v>339</c:v>
                </c:pt>
                <c:pt idx="8">
                  <c:v>348</c:v>
                </c:pt>
                <c:pt idx="9">
                  <c:v>443</c:v>
                </c:pt>
                <c:pt idx="10">
                  <c:v>497</c:v>
                </c:pt>
                <c:pt idx="11">
                  <c:v>436</c:v>
                </c:pt>
                <c:pt idx="12">
                  <c:v>221</c:v>
                </c:pt>
                <c:pt idx="13">
                  <c:v>106</c:v>
                </c:pt>
                <c:pt idx="14">
                  <c:v>37</c:v>
                </c:pt>
                <c:pt idx="15">
                  <c:v>28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9-4E70-AFB7-08EFC99C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8.58'!$Z$83:$Z$90</c:f>
              <c:numCache>
                <c:formatCode>#,##0</c:formatCode>
                <c:ptCount val="8"/>
                <c:pt idx="0">
                  <c:v>346</c:v>
                </c:pt>
                <c:pt idx="1">
                  <c:v>196</c:v>
                </c:pt>
                <c:pt idx="2">
                  <c:v>500</c:v>
                </c:pt>
                <c:pt idx="3">
                  <c:v>265</c:v>
                </c:pt>
                <c:pt idx="4">
                  <c:v>80</c:v>
                </c:pt>
                <c:pt idx="5">
                  <c:v>138</c:v>
                </c:pt>
                <c:pt idx="6">
                  <c:v>407</c:v>
                </c:pt>
                <c:pt idx="7">
                  <c:v>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B-4F33-9502-18680EE439BD}"/>
            </c:ext>
          </c:extLst>
        </c:ser>
        <c:ser>
          <c:idx val="1"/>
          <c:order val="1"/>
          <c:tx>
            <c:strRef>
              <c:f>'Table 8.58'!$S$92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8.58'!$Z$93:$Z$100</c:f>
              <c:numCache>
                <c:formatCode>#,##0</c:formatCode>
                <c:ptCount val="8"/>
                <c:pt idx="0">
                  <c:v>225</c:v>
                </c:pt>
                <c:pt idx="1">
                  <c:v>521</c:v>
                </c:pt>
                <c:pt idx="2">
                  <c:v>108</c:v>
                </c:pt>
                <c:pt idx="3">
                  <c:v>624</c:v>
                </c:pt>
                <c:pt idx="4">
                  <c:v>385</c:v>
                </c:pt>
                <c:pt idx="5">
                  <c:v>270</c:v>
                </c:pt>
                <c:pt idx="6">
                  <c:v>43</c:v>
                </c:pt>
                <c:pt idx="7">
                  <c:v>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B-4F33-9502-18680EE4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8.6'!$Z$44:$Z$60</c:f>
              <c:numCache>
                <c:formatCode>#,##0</c:formatCode>
                <c:ptCount val="17"/>
                <c:pt idx="0">
                  <c:v>16</c:v>
                </c:pt>
                <c:pt idx="1">
                  <c:v>802</c:v>
                </c:pt>
                <c:pt idx="2">
                  <c:v>1491</c:v>
                </c:pt>
                <c:pt idx="3">
                  <c:v>1964</c:v>
                </c:pt>
                <c:pt idx="4">
                  <c:v>2815</c:v>
                </c:pt>
                <c:pt idx="5">
                  <c:v>2770</c:v>
                </c:pt>
                <c:pt idx="6">
                  <c:v>2620</c:v>
                </c:pt>
                <c:pt idx="7">
                  <c:v>2133</c:v>
                </c:pt>
                <c:pt idx="8">
                  <c:v>1931</c:v>
                </c:pt>
                <c:pt idx="9">
                  <c:v>2081</c:v>
                </c:pt>
                <c:pt idx="10">
                  <c:v>1921</c:v>
                </c:pt>
                <c:pt idx="11">
                  <c:v>1812</c:v>
                </c:pt>
                <c:pt idx="12">
                  <c:v>1132</c:v>
                </c:pt>
                <c:pt idx="13">
                  <c:v>502</c:v>
                </c:pt>
                <c:pt idx="14">
                  <c:v>256</c:v>
                </c:pt>
                <c:pt idx="15">
                  <c:v>126</c:v>
                </c:pt>
                <c:pt idx="16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2-487F-9EBB-976E922598E8}"/>
            </c:ext>
          </c:extLst>
        </c:ser>
        <c:ser>
          <c:idx val="1"/>
          <c:order val="1"/>
          <c:tx>
            <c:strRef>
              <c:f>'Table 8.6'!$S$62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8.6'!$Z$63:$Z$79</c:f>
              <c:numCache>
                <c:formatCode>#,##0</c:formatCode>
                <c:ptCount val="17"/>
                <c:pt idx="0">
                  <c:v>19</c:v>
                </c:pt>
                <c:pt idx="1">
                  <c:v>880</c:v>
                </c:pt>
                <c:pt idx="2">
                  <c:v>1734</c:v>
                </c:pt>
                <c:pt idx="3">
                  <c:v>2240</c:v>
                </c:pt>
                <c:pt idx="4">
                  <c:v>3000</c:v>
                </c:pt>
                <c:pt idx="5">
                  <c:v>2861</c:v>
                </c:pt>
                <c:pt idx="6">
                  <c:v>2735</c:v>
                </c:pt>
                <c:pt idx="7">
                  <c:v>2281</c:v>
                </c:pt>
                <c:pt idx="8">
                  <c:v>2205</c:v>
                </c:pt>
                <c:pt idx="9">
                  <c:v>2338</c:v>
                </c:pt>
                <c:pt idx="10">
                  <c:v>2110</c:v>
                </c:pt>
                <c:pt idx="11">
                  <c:v>1782</c:v>
                </c:pt>
                <c:pt idx="12">
                  <c:v>983</c:v>
                </c:pt>
                <c:pt idx="13">
                  <c:v>383</c:v>
                </c:pt>
                <c:pt idx="14">
                  <c:v>164</c:v>
                </c:pt>
                <c:pt idx="15">
                  <c:v>97</c:v>
                </c:pt>
                <c:pt idx="16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2-487F-9EBB-976E92259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8.58'!$S$1</c:f>
              <c:strCache>
                <c:ptCount val="1"/>
                <c:pt idx="0">
                  <c:v>Northern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8.58'!$V$8:$Z$8</c:f>
              <c:numCache>
                <c:formatCode>#,##0</c:formatCode>
                <c:ptCount val="5"/>
                <c:pt idx="0">
                  <c:v>36769</c:v>
                </c:pt>
                <c:pt idx="1">
                  <c:v>35128.76</c:v>
                </c:pt>
                <c:pt idx="2">
                  <c:v>39153.43</c:v>
                </c:pt>
                <c:pt idx="3">
                  <c:v>37773.980000000003</c:v>
                </c:pt>
                <c:pt idx="4">
                  <c:v>42900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B-4805-8279-016712C3A0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B-4805-8279-016712C3A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8.59'!$U$4:$Y$4</c:f>
              <c:numCache>
                <c:formatCode>#,##0</c:formatCode>
                <c:ptCount val="5"/>
                <c:pt idx="1">
                  <c:v>120482</c:v>
                </c:pt>
                <c:pt idx="2">
                  <c:v>117281</c:v>
                </c:pt>
                <c:pt idx="3">
                  <c:v>106938</c:v>
                </c:pt>
                <c:pt idx="4">
                  <c:v>113070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5-403C-9788-60640DB05832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8.59'!$U$7:$Y$7</c:f>
              <c:numCache>
                <c:formatCode>#,##0</c:formatCode>
                <c:ptCount val="5"/>
                <c:pt idx="1">
                  <c:v>78207</c:v>
                </c:pt>
                <c:pt idx="2">
                  <c:v>77764</c:v>
                </c:pt>
                <c:pt idx="3">
                  <c:v>71250</c:v>
                </c:pt>
                <c:pt idx="4">
                  <c:v>71007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5-403C-9788-60640DB05832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8.59'!$U$11:$Y$11</c:f>
              <c:numCache>
                <c:formatCode>#,##0</c:formatCode>
                <c:ptCount val="5"/>
                <c:pt idx="1">
                  <c:v>108711</c:v>
                </c:pt>
                <c:pt idx="2">
                  <c:v>105434</c:v>
                </c:pt>
                <c:pt idx="3">
                  <c:v>95321</c:v>
                </c:pt>
                <c:pt idx="4">
                  <c:v>101680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5-403C-9788-60640DB05832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8.59'!$U$12:$Y$12</c:f>
              <c:numCache>
                <c:formatCode>#,##0</c:formatCode>
                <c:ptCount val="5"/>
                <c:pt idx="1">
                  <c:v>11771</c:v>
                </c:pt>
                <c:pt idx="2">
                  <c:v>11851</c:v>
                </c:pt>
                <c:pt idx="3">
                  <c:v>11617</c:v>
                </c:pt>
                <c:pt idx="4">
                  <c:v>11391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5-403C-9788-60640DB0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8.4687092463492774E-3</c:v>
                </c:pt>
                <c:pt idx="1">
                  <c:v>1.7227222231166782E-3</c:v>
                </c:pt>
                <c:pt idx="2">
                  <c:v>2.8626169277583682E-2</c:v>
                </c:pt>
                <c:pt idx="3">
                  <c:v>6.0295277809083734E-3</c:v>
                </c:pt>
                <c:pt idx="4">
                  <c:v>4.4879328943343372E-2</c:v>
                </c:pt>
                <c:pt idx="5">
                  <c:v>3.0018837243000435E-2</c:v>
                </c:pt>
                <c:pt idx="6">
                  <c:v>7.1267569351644633E-2</c:v>
                </c:pt>
                <c:pt idx="7">
                  <c:v>0.1200672988681554</c:v>
                </c:pt>
                <c:pt idx="8">
                  <c:v>2.549467888135757E-2</c:v>
                </c:pt>
                <c:pt idx="9">
                  <c:v>3.5017951731577339E-2</c:v>
                </c:pt>
                <c:pt idx="10">
                  <c:v>5.2543027805058685E-2</c:v>
                </c:pt>
                <c:pt idx="11">
                  <c:v>2.1727230281270628E-2</c:v>
                </c:pt>
                <c:pt idx="12">
                  <c:v>0.13360757353769864</c:v>
                </c:pt>
                <c:pt idx="13">
                  <c:v>0.12108966205664053</c:v>
                </c:pt>
                <c:pt idx="14">
                  <c:v>3.9783613208610388E-2</c:v>
                </c:pt>
                <c:pt idx="15">
                  <c:v>7.2732688251678446E-2</c:v>
                </c:pt>
                <c:pt idx="16">
                  <c:v>0.10242952134082529</c:v>
                </c:pt>
                <c:pt idx="17">
                  <c:v>3.9171805316288583E-2</c:v>
                </c:pt>
                <c:pt idx="18">
                  <c:v>3.0026887346846776E-2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9-4CCB-8C71-5CADD645BE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9-4CCB-8C71-5CADD645B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8.59'!$Y$44:$Y$60</c:f>
              <c:numCache>
                <c:formatCode>#,##0</c:formatCode>
                <c:ptCount val="17"/>
                <c:pt idx="0">
                  <c:v>34</c:v>
                </c:pt>
                <c:pt idx="1">
                  <c:v>573</c:v>
                </c:pt>
                <c:pt idx="2">
                  <c:v>1808</c:v>
                </c:pt>
                <c:pt idx="3">
                  <c:v>4115</c:v>
                </c:pt>
                <c:pt idx="4">
                  <c:v>8826</c:v>
                </c:pt>
                <c:pt idx="5">
                  <c:v>9389</c:v>
                </c:pt>
                <c:pt idx="6">
                  <c:v>7392</c:v>
                </c:pt>
                <c:pt idx="7">
                  <c:v>5322</c:v>
                </c:pt>
                <c:pt idx="8">
                  <c:v>4356</c:v>
                </c:pt>
                <c:pt idx="9">
                  <c:v>4057</c:v>
                </c:pt>
                <c:pt idx="10">
                  <c:v>3312</c:v>
                </c:pt>
                <c:pt idx="11">
                  <c:v>2663</c:v>
                </c:pt>
                <c:pt idx="12">
                  <c:v>1399</c:v>
                </c:pt>
                <c:pt idx="13">
                  <c:v>715</c:v>
                </c:pt>
                <c:pt idx="14">
                  <c:v>335</c:v>
                </c:pt>
                <c:pt idx="15">
                  <c:v>125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E-41FB-924C-591E479EF169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8.59'!$Y$63:$Y$79</c:f>
              <c:numCache>
                <c:formatCode>#,##0</c:formatCode>
                <c:ptCount val="17"/>
                <c:pt idx="0">
                  <c:v>24</c:v>
                </c:pt>
                <c:pt idx="1">
                  <c:v>673</c:v>
                </c:pt>
                <c:pt idx="2">
                  <c:v>2166</c:v>
                </c:pt>
                <c:pt idx="3">
                  <c:v>4684</c:v>
                </c:pt>
                <c:pt idx="4">
                  <c:v>10310</c:v>
                </c:pt>
                <c:pt idx="5">
                  <c:v>10060</c:v>
                </c:pt>
                <c:pt idx="6">
                  <c:v>7322</c:v>
                </c:pt>
                <c:pt idx="7">
                  <c:v>5447</c:v>
                </c:pt>
                <c:pt idx="8">
                  <c:v>4634</c:v>
                </c:pt>
                <c:pt idx="9">
                  <c:v>4677</c:v>
                </c:pt>
                <c:pt idx="10">
                  <c:v>3656</c:v>
                </c:pt>
                <c:pt idx="11">
                  <c:v>2586</c:v>
                </c:pt>
                <c:pt idx="12">
                  <c:v>1360</c:v>
                </c:pt>
                <c:pt idx="13">
                  <c:v>594</c:v>
                </c:pt>
                <c:pt idx="14">
                  <c:v>238</c:v>
                </c:pt>
                <c:pt idx="15">
                  <c:v>81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E-41FB-924C-591E479EF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8.59'!$Y$83:$Y$90</c:f>
              <c:numCache>
                <c:formatCode>#,##0</c:formatCode>
                <c:ptCount val="8"/>
                <c:pt idx="0">
                  <c:v>6434</c:v>
                </c:pt>
                <c:pt idx="1">
                  <c:v>9398</c:v>
                </c:pt>
                <c:pt idx="2">
                  <c:v>3241</c:v>
                </c:pt>
                <c:pt idx="3">
                  <c:v>2326</c:v>
                </c:pt>
                <c:pt idx="4">
                  <c:v>2249</c:v>
                </c:pt>
                <c:pt idx="5">
                  <c:v>1870</c:v>
                </c:pt>
                <c:pt idx="6">
                  <c:v>771</c:v>
                </c:pt>
                <c:pt idx="7">
                  <c:v>1907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4-4687-8BCD-5D2A7B9E99E4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8.59'!$Y$93:$Y$100</c:f>
              <c:numCache>
                <c:formatCode>#,##0</c:formatCode>
                <c:ptCount val="8"/>
                <c:pt idx="0">
                  <c:v>5478</c:v>
                </c:pt>
                <c:pt idx="1">
                  <c:v>11087</c:v>
                </c:pt>
                <c:pt idx="2">
                  <c:v>1013</c:v>
                </c:pt>
                <c:pt idx="3">
                  <c:v>3475</c:v>
                </c:pt>
                <c:pt idx="4">
                  <c:v>5185</c:v>
                </c:pt>
                <c:pt idx="5">
                  <c:v>2531</c:v>
                </c:pt>
                <c:pt idx="6">
                  <c:v>131</c:v>
                </c:pt>
                <c:pt idx="7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4-4687-8BCD-5D2A7B9E9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8.59'!$U$8:$Y$8</c:f>
              <c:numCache>
                <c:formatCode>#,##0</c:formatCode>
                <c:ptCount val="5"/>
                <c:pt idx="1">
                  <c:v>51394</c:v>
                </c:pt>
                <c:pt idx="2">
                  <c:v>51160.33</c:v>
                </c:pt>
                <c:pt idx="3">
                  <c:v>57430.48</c:v>
                </c:pt>
                <c:pt idx="4">
                  <c:v>58910.27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9-46D4-B0DF-F1618AFF13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9-46D4-B0DF-F1618AFF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8.59'!$V$4:$Z$4</c:f>
              <c:numCache>
                <c:formatCode>#,##0</c:formatCode>
                <c:ptCount val="5"/>
                <c:pt idx="0">
                  <c:v>120482</c:v>
                </c:pt>
                <c:pt idx="1">
                  <c:v>117281</c:v>
                </c:pt>
                <c:pt idx="2">
                  <c:v>106938</c:v>
                </c:pt>
                <c:pt idx="3">
                  <c:v>113070</c:v>
                </c:pt>
                <c:pt idx="4">
                  <c:v>124228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B-4605-9B29-A2A809A7CA14}"/>
            </c:ext>
          </c:extLst>
        </c:ser>
        <c:ser>
          <c:idx val="1"/>
          <c:order val="1"/>
          <c:tx>
            <c:strRef>
              <c:f>'Table 8.59'!$S$7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8.59'!$V$7:$Z$7</c:f>
              <c:numCache>
                <c:formatCode>#,##0</c:formatCode>
                <c:ptCount val="5"/>
                <c:pt idx="0">
                  <c:v>78207</c:v>
                </c:pt>
                <c:pt idx="1">
                  <c:v>77764</c:v>
                </c:pt>
                <c:pt idx="2">
                  <c:v>71250</c:v>
                </c:pt>
                <c:pt idx="3">
                  <c:v>71007</c:v>
                </c:pt>
                <c:pt idx="4">
                  <c:v>76518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B-4605-9B29-A2A809A7CA14}"/>
            </c:ext>
          </c:extLst>
        </c:ser>
        <c:ser>
          <c:idx val="2"/>
          <c:order val="2"/>
          <c:tx>
            <c:strRef>
              <c:f>'Table 8.59'!$S$11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8.59'!$V$11:$Z$11</c:f>
              <c:numCache>
                <c:formatCode>#,##0</c:formatCode>
                <c:ptCount val="5"/>
                <c:pt idx="0">
                  <c:v>108711</c:v>
                </c:pt>
                <c:pt idx="1">
                  <c:v>105434</c:v>
                </c:pt>
                <c:pt idx="2">
                  <c:v>95321</c:v>
                </c:pt>
                <c:pt idx="3">
                  <c:v>101680</c:v>
                </c:pt>
                <c:pt idx="4">
                  <c:v>112155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B-4605-9B29-A2A809A7CA14}"/>
            </c:ext>
          </c:extLst>
        </c:ser>
        <c:ser>
          <c:idx val="3"/>
          <c:order val="3"/>
          <c:tx>
            <c:strRef>
              <c:f>'Table 8.59'!$S$12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8.59'!$V$12:$Z$12</c:f>
              <c:numCache>
                <c:formatCode>#,##0</c:formatCode>
                <c:ptCount val="5"/>
                <c:pt idx="0">
                  <c:v>11771</c:v>
                </c:pt>
                <c:pt idx="1">
                  <c:v>11851</c:v>
                </c:pt>
                <c:pt idx="2">
                  <c:v>11617</c:v>
                </c:pt>
                <c:pt idx="3">
                  <c:v>11391</c:v>
                </c:pt>
                <c:pt idx="4">
                  <c:v>12068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2B-4605-9B29-A2A809A7C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8.59'!$AB$15:$AB$33</c:f>
              <c:numCache>
                <c:formatCode>0.0%</c:formatCode>
                <c:ptCount val="19"/>
                <c:pt idx="0">
                  <c:v>8.4687092463492774E-3</c:v>
                </c:pt>
                <c:pt idx="1">
                  <c:v>1.7227222231166782E-3</c:v>
                </c:pt>
                <c:pt idx="2">
                  <c:v>2.8626169277583682E-2</c:v>
                </c:pt>
                <c:pt idx="3">
                  <c:v>6.0295277809083734E-3</c:v>
                </c:pt>
                <c:pt idx="4">
                  <c:v>4.4879328943343372E-2</c:v>
                </c:pt>
                <c:pt idx="5">
                  <c:v>3.0018837243000435E-2</c:v>
                </c:pt>
                <c:pt idx="6">
                  <c:v>7.1267569351644633E-2</c:v>
                </c:pt>
                <c:pt idx="7">
                  <c:v>0.1200672988681554</c:v>
                </c:pt>
                <c:pt idx="8">
                  <c:v>2.549467888135757E-2</c:v>
                </c:pt>
                <c:pt idx="9">
                  <c:v>3.5017951731577339E-2</c:v>
                </c:pt>
                <c:pt idx="10">
                  <c:v>5.2543027805058685E-2</c:v>
                </c:pt>
                <c:pt idx="11">
                  <c:v>2.1727230281270628E-2</c:v>
                </c:pt>
                <c:pt idx="12">
                  <c:v>0.13360757353769864</c:v>
                </c:pt>
                <c:pt idx="13">
                  <c:v>0.12108966205664053</c:v>
                </c:pt>
                <c:pt idx="14">
                  <c:v>3.9783613208610388E-2</c:v>
                </c:pt>
                <c:pt idx="15">
                  <c:v>7.2732688251678446E-2</c:v>
                </c:pt>
                <c:pt idx="16">
                  <c:v>0.10242952134082529</c:v>
                </c:pt>
                <c:pt idx="17">
                  <c:v>3.9171805316288583E-2</c:v>
                </c:pt>
                <c:pt idx="18">
                  <c:v>3.0026887346846776E-2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2-442A-9C24-E6D89A362F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2-442A-9C24-E6D89A362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8.59'!$Z$44:$Z$60</c:f>
              <c:numCache>
                <c:formatCode>#,##0</c:formatCode>
                <c:ptCount val="17"/>
                <c:pt idx="0">
                  <c:v>50</c:v>
                </c:pt>
                <c:pt idx="1">
                  <c:v>557</c:v>
                </c:pt>
                <c:pt idx="2">
                  <c:v>2103</c:v>
                </c:pt>
                <c:pt idx="3">
                  <c:v>5600</c:v>
                </c:pt>
                <c:pt idx="4">
                  <c:v>11195</c:v>
                </c:pt>
                <c:pt idx="5">
                  <c:v>10094</c:v>
                </c:pt>
                <c:pt idx="6">
                  <c:v>7150</c:v>
                </c:pt>
                <c:pt idx="7">
                  <c:v>5334</c:v>
                </c:pt>
                <c:pt idx="8">
                  <c:v>4210</c:v>
                </c:pt>
                <c:pt idx="9">
                  <c:v>4039</c:v>
                </c:pt>
                <c:pt idx="10">
                  <c:v>3426</c:v>
                </c:pt>
                <c:pt idx="11">
                  <c:v>2703</c:v>
                </c:pt>
                <c:pt idx="12">
                  <c:v>1562</c:v>
                </c:pt>
                <c:pt idx="13">
                  <c:v>759</c:v>
                </c:pt>
                <c:pt idx="14">
                  <c:v>361</c:v>
                </c:pt>
                <c:pt idx="15">
                  <c:v>128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8-4EAB-A26C-C42E7BD39AC3}"/>
            </c:ext>
          </c:extLst>
        </c:ser>
        <c:ser>
          <c:idx val="1"/>
          <c:order val="1"/>
          <c:tx>
            <c:strRef>
              <c:f>'Table 8.59'!$S$62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8.59'!$Z$63:$Z$79</c:f>
              <c:numCache>
                <c:formatCode>#,##0</c:formatCode>
                <c:ptCount val="17"/>
                <c:pt idx="0">
                  <c:v>26</c:v>
                </c:pt>
                <c:pt idx="1">
                  <c:v>653</c:v>
                </c:pt>
                <c:pt idx="2">
                  <c:v>2519</c:v>
                </c:pt>
                <c:pt idx="3">
                  <c:v>6405</c:v>
                </c:pt>
                <c:pt idx="4">
                  <c:v>13297</c:v>
                </c:pt>
                <c:pt idx="5">
                  <c:v>10684</c:v>
                </c:pt>
                <c:pt idx="6">
                  <c:v>7406</c:v>
                </c:pt>
                <c:pt idx="7">
                  <c:v>5546</c:v>
                </c:pt>
                <c:pt idx="8">
                  <c:v>4663</c:v>
                </c:pt>
                <c:pt idx="9">
                  <c:v>4602</c:v>
                </c:pt>
                <c:pt idx="10">
                  <c:v>3731</c:v>
                </c:pt>
                <c:pt idx="11">
                  <c:v>2784</c:v>
                </c:pt>
                <c:pt idx="12">
                  <c:v>1505</c:v>
                </c:pt>
                <c:pt idx="13">
                  <c:v>586</c:v>
                </c:pt>
                <c:pt idx="14">
                  <c:v>306</c:v>
                </c:pt>
                <c:pt idx="15">
                  <c:v>82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8-4EAB-A26C-C42E7BD39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8.59'!$Z$83:$Z$90</c:f>
              <c:numCache>
                <c:formatCode>#,##0</c:formatCode>
                <c:ptCount val="8"/>
                <c:pt idx="0">
                  <c:v>6481</c:v>
                </c:pt>
                <c:pt idx="1">
                  <c:v>9728</c:v>
                </c:pt>
                <c:pt idx="2">
                  <c:v>3438</c:v>
                </c:pt>
                <c:pt idx="3">
                  <c:v>2627</c:v>
                </c:pt>
                <c:pt idx="4">
                  <c:v>2357</c:v>
                </c:pt>
                <c:pt idx="5">
                  <c:v>1922</c:v>
                </c:pt>
                <c:pt idx="6">
                  <c:v>874</c:v>
                </c:pt>
                <c:pt idx="7">
                  <c:v>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5-4809-B8DB-0040A09FAAA2}"/>
            </c:ext>
          </c:extLst>
        </c:ser>
        <c:ser>
          <c:idx val="1"/>
          <c:order val="1"/>
          <c:tx>
            <c:strRef>
              <c:f>'Table 8.59'!$S$92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8.59'!$Z$93:$Z$100</c:f>
              <c:numCache>
                <c:formatCode>#,##0</c:formatCode>
                <c:ptCount val="8"/>
                <c:pt idx="0">
                  <c:v>5655</c:v>
                </c:pt>
                <c:pt idx="1">
                  <c:v>11567</c:v>
                </c:pt>
                <c:pt idx="2">
                  <c:v>1138</c:v>
                </c:pt>
                <c:pt idx="3">
                  <c:v>4089</c:v>
                </c:pt>
                <c:pt idx="4">
                  <c:v>5366</c:v>
                </c:pt>
                <c:pt idx="5">
                  <c:v>2653</c:v>
                </c:pt>
                <c:pt idx="6">
                  <c:v>217</c:v>
                </c:pt>
                <c:pt idx="7">
                  <c:v>1258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95-4809-B8DB-0040A09F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8.6'!$Z$83:$Z$90</c:f>
              <c:numCache>
                <c:formatCode>#,##0</c:formatCode>
                <c:ptCount val="8"/>
                <c:pt idx="0">
                  <c:v>1917</c:v>
                </c:pt>
                <c:pt idx="1">
                  <c:v>1821</c:v>
                </c:pt>
                <c:pt idx="2">
                  <c:v>3441</c:v>
                </c:pt>
                <c:pt idx="3">
                  <c:v>878</c:v>
                </c:pt>
                <c:pt idx="4">
                  <c:v>588</c:v>
                </c:pt>
                <c:pt idx="5">
                  <c:v>768</c:v>
                </c:pt>
                <c:pt idx="6">
                  <c:v>1715</c:v>
                </c:pt>
                <c:pt idx="7">
                  <c:v>2345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78-47C5-9747-AA4656103E98}"/>
            </c:ext>
          </c:extLst>
        </c:ser>
        <c:ser>
          <c:idx val="1"/>
          <c:order val="1"/>
          <c:tx>
            <c:strRef>
              <c:f>'Table 8.6'!$S$92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8.6'!$Z$93:$Z$100</c:f>
              <c:numCache>
                <c:formatCode>#,##0</c:formatCode>
                <c:ptCount val="8"/>
                <c:pt idx="0">
                  <c:v>1333</c:v>
                </c:pt>
                <c:pt idx="1">
                  <c:v>3325</c:v>
                </c:pt>
                <c:pt idx="2">
                  <c:v>682</c:v>
                </c:pt>
                <c:pt idx="3">
                  <c:v>2851</c:v>
                </c:pt>
                <c:pt idx="4">
                  <c:v>2671</c:v>
                </c:pt>
                <c:pt idx="5">
                  <c:v>1516</c:v>
                </c:pt>
                <c:pt idx="6">
                  <c:v>230</c:v>
                </c:pt>
                <c:pt idx="7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78-47C5-9747-AA465610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8.59'!$S$1</c:f>
              <c:strCache>
                <c:ptCount val="1"/>
                <c:pt idx="0">
                  <c:v>Port Phillip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8.59'!$V$8:$Z$8</c:f>
              <c:numCache>
                <c:formatCode>#,##0</c:formatCode>
                <c:ptCount val="5"/>
                <c:pt idx="0">
                  <c:v>51394</c:v>
                </c:pt>
                <c:pt idx="1">
                  <c:v>51160.33</c:v>
                </c:pt>
                <c:pt idx="2">
                  <c:v>57430.48</c:v>
                </c:pt>
                <c:pt idx="3">
                  <c:v>58910.27</c:v>
                </c:pt>
                <c:pt idx="4">
                  <c:v>56473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8-4A57-B970-8FB05FCC46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8-4A57-B970-8FB05FCC4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8.60'!$U$4:$Y$4</c:f>
              <c:numCache>
                <c:formatCode>#,##0</c:formatCode>
                <c:ptCount val="5"/>
                <c:pt idx="1">
                  <c:v>5117</c:v>
                </c:pt>
                <c:pt idx="2">
                  <c:v>5368</c:v>
                </c:pt>
                <c:pt idx="3">
                  <c:v>5631</c:v>
                </c:pt>
                <c:pt idx="4">
                  <c:v>5940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06-4FDD-9B2D-73A82F43E24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8.60'!$U$7:$Y$7</c:f>
              <c:numCache>
                <c:formatCode>#,##0</c:formatCode>
                <c:ptCount val="5"/>
                <c:pt idx="1">
                  <c:v>3404</c:v>
                </c:pt>
                <c:pt idx="2">
                  <c:v>3667</c:v>
                </c:pt>
                <c:pt idx="3">
                  <c:v>3759</c:v>
                </c:pt>
                <c:pt idx="4">
                  <c:v>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06-4FDD-9B2D-73A82F43E24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8.60'!$U$11:$Y$11</c:f>
              <c:numCache>
                <c:formatCode>#,##0</c:formatCode>
                <c:ptCount val="5"/>
                <c:pt idx="1">
                  <c:v>4168</c:v>
                </c:pt>
                <c:pt idx="2">
                  <c:v>4363</c:v>
                </c:pt>
                <c:pt idx="3">
                  <c:v>4588</c:v>
                </c:pt>
                <c:pt idx="4">
                  <c:v>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6-4FDD-9B2D-73A82F43E24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8.60'!$U$12:$Y$12</c:f>
              <c:numCache>
                <c:formatCode>#,##0</c:formatCode>
                <c:ptCount val="5"/>
                <c:pt idx="1">
                  <c:v>948</c:v>
                </c:pt>
                <c:pt idx="2">
                  <c:v>1009</c:v>
                </c:pt>
                <c:pt idx="3">
                  <c:v>1043</c:v>
                </c:pt>
                <c:pt idx="4">
                  <c:v>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06-4FDD-9B2D-73A82F43E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0.13439865433137091</c:v>
                </c:pt>
                <c:pt idx="1">
                  <c:v>5.7190916736753576E-3</c:v>
                </c:pt>
                <c:pt idx="2">
                  <c:v>6.6442388561816654E-2</c:v>
                </c:pt>
                <c:pt idx="3">
                  <c:v>6.3919259882253996E-3</c:v>
                </c:pt>
                <c:pt idx="4">
                  <c:v>7.0984020185029431E-2</c:v>
                </c:pt>
                <c:pt idx="5">
                  <c:v>2.4558452481076534E-2</c:v>
                </c:pt>
                <c:pt idx="6">
                  <c:v>7.0311185870479395E-2</c:v>
                </c:pt>
                <c:pt idx="7">
                  <c:v>6.5433137089991586E-2</c:v>
                </c:pt>
                <c:pt idx="8">
                  <c:v>4.4238856181665266E-2</c:v>
                </c:pt>
                <c:pt idx="9">
                  <c:v>6.8965517241379309E-3</c:v>
                </c:pt>
                <c:pt idx="10">
                  <c:v>2.640874684608915E-2</c:v>
                </c:pt>
                <c:pt idx="11">
                  <c:v>1.6652649285113542E-2</c:v>
                </c:pt>
                <c:pt idx="12">
                  <c:v>3.4482758620689655E-2</c:v>
                </c:pt>
                <c:pt idx="13">
                  <c:v>5.2481076534903283E-2</c:v>
                </c:pt>
                <c:pt idx="14">
                  <c:v>7.0311185870479395E-2</c:v>
                </c:pt>
                <c:pt idx="15">
                  <c:v>6.6105971404541636E-2</c:v>
                </c:pt>
                <c:pt idx="16">
                  <c:v>0.11808242220353238</c:v>
                </c:pt>
                <c:pt idx="17">
                  <c:v>2.4558452481076534E-2</c:v>
                </c:pt>
                <c:pt idx="18">
                  <c:v>2.3885618166526491E-2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B-4079-9A05-3CF8400F12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B-4079-9A05-3CF8400F1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8.60'!$Y$44:$Y$60</c:f>
              <c:numCache>
                <c:formatCode>#,##0</c:formatCode>
                <c:ptCount val="17"/>
                <c:pt idx="0">
                  <c:v>5</c:v>
                </c:pt>
                <c:pt idx="1">
                  <c:v>114</c:v>
                </c:pt>
                <c:pt idx="2">
                  <c:v>178</c:v>
                </c:pt>
                <c:pt idx="3">
                  <c:v>223</c:v>
                </c:pt>
                <c:pt idx="4">
                  <c:v>288</c:v>
                </c:pt>
                <c:pt idx="5">
                  <c:v>221</c:v>
                </c:pt>
                <c:pt idx="6">
                  <c:v>230</c:v>
                </c:pt>
                <c:pt idx="7">
                  <c:v>194</c:v>
                </c:pt>
                <c:pt idx="8">
                  <c:v>272</c:v>
                </c:pt>
                <c:pt idx="9">
                  <c:v>323</c:v>
                </c:pt>
                <c:pt idx="10">
                  <c:v>305</c:v>
                </c:pt>
                <c:pt idx="11">
                  <c:v>296</c:v>
                </c:pt>
                <c:pt idx="12">
                  <c:v>219</c:v>
                </c:pt>
                <c:pt idx="13">
                  <c:v>84</c:v>
                </c:pt>
                <c:pt idx="14">
                  <c:v>44</c:v>
                </c:pt>
                <c:pt idx="15">
                  <c:v>22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3-4398-9065-855A121E6F78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8.60'!$Y$63:$Y$79</c:f>
              <c:numCache>
                <c:formatCode>#,##0</c:formatCode>
                <c:ptCount val="17"/>
                <c:pt idx="0">
                  <c:v>8</c:v>
                </c:pt>
                <c:pt idx="1">
                  <c:v>92</c:v>
                </c:pt>
                <c:pt idx="2">
                  <c:v>185</c:v>
                </c:pt>
                <c:pt idx="3">
                  <c:v>215</c:v>
                </c:pt>
                <c:pt idx="4">
                  <c:v>265</c:v>
                </c:pt>
                <c:pt idx="5">
                  <c:v>228</c:v>
                </c:pt>
                <c:pt idx="6">
                  <c:v>229</c:v>
                </c:pt>
                <c:pt idx="7">
                  <c:v>263</c:v>
                </c:pt>
                <c:pt idx="8">
                  <c:v>283</c:v>
                </c:pt>
                <c:pt idx="9">
                  <c:v>326</c:v>
                </c:pt>
                <c:pt idx="10">
                  <c:v>279</c:v>
                </c:pt>
                <c:pt idx="11">
                  <c:v>241</c:v>
                </c:pt>
                <c:pt idx="12">
                  <c:v>163</c:v>
                </c:pt>
                <c:pt idx="13">
                  <c:v>64</c:v>
                </c:pt>
                <c:pt idx="14">
                  <c:v>47</c:v>
                </c:pt>
                <c:pt idx="15">
                  <c:v>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3-4398-9065-855A121E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8.60'!$Y$83:$Y$90</c:f>
              <c:numCache>
                <c:formatCode>#,##0</c:formatCode>
                <c:ptCount val="8"/>
                <c:pt idx="0">
                  <c:v>193</c:v>
                </c:pt>
                <c:pt idx="1">
                  <c:v>120</c:v>
                </c:pt>
                <c:pt idx="2">
                  <c:v>346</c:v>
                </c:pt>
                <c:pt idx="3">
                  <c:v>116</c:v>
                </c:pt>
                <c:pt idx="4">
                  <c:v>41</c:v>
                </c:pt>
                <c:pt idx="5">
                  <c:v>70</c:v>
                </c:pt>
                <c:pt idx="6">
                  <c:v>258</c:v>
                </c:pt>
                <c:pt idx="7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2-416A-830E-BC7758D0B8CD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8.60'!$Y$93:$Y$100</c:f>
              <c:numCache>
                <c:formatCode>#,##0</c:formatCode>
                <c:ptCount val="8"/>
                <c:pt idx="0">
                  <c:v>138</c:v>
                </c:pt>
                <c:pt idx="1">
                  <c:v>329</c:v>
                </c:pt>
                <c:pt idx="2">
                  <c:v>85</c:v>
                </c:pt>
                <c:pt idx="3">
                  <c:v>306</c:v>
                </c:pt>
                <c:pt idx="4">
                  <c:v>245</c:v>
                </c:pt>
                <c:pt idx="5">
                  <c:v>139</c:v>
                </c:pt>
                <c:pt idx="6">
                  <c:v>21</c:v>
                </c:pt>
                <c:pt idx="7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2-416A-830E-BC7758D0B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8.60'!$U$8:$Y$8</c:f>
              <c:numCache>
                <c:formatCode>#,##0</c:formatCode>
                <c:ptCount val="5"/>
                <c:pt idx="1">
                  <c:v>35968</c:v>
                </c:pt>
                <c:pt idx="2">
                  <c:v>36266.639999999999</c:v>
                </c:pt>
                <c:pt idx="3">
                  <c:v>37254</c:v>
                </c:pt>
                <c:pt idx="4">
                  <c:v>37636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6-47C8-918E-B0153596B0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6-47C8-918E-B0153596B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8.60'!$V$4:$Z$4</c:f>
              <c:numCache>
                <c:formatCode>#,##0</c:formatCode>
                <c:ptCount val="5"/>
                <c:pt idx="0">
                  <c:v>5117</c:v>
                </c:pt>
                <c:pt idx="1">
                  <c:v>5368</c:v>
                </c:pt>
                <c:pt idx="2">
                  <c:v>5631</c:v>
                </c:pt>
                <c:pt idx="3">
                  <c:v>5940</c:v>
                </c:pt>
                <c:pt idx="4">
                  <c:v>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8-4827-B6EA-020815D36186}"/>
            </c:ext>
          </c:extLst>
        </c:ser>
        <c:ser>
          <c:idx val="1"/>
          <c:order val="1"/>
          <c:tx>
            <c:strRef>
              <c:f>'Table 8.60'!$S$7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8.60'!$V$7:$Z$7</c:f>
              <c:numCache>
                <c:formatCode>#,##0</c:formatCode>
                <c:ptCount val="5"/>
                <c:pt idx="0">
                  <c:v>3404</c:v>
                </c:pt>
                <c:pt idx="1">
                  <c:v>3667</c:v>
                </c:pt>
                <c:pt idx="2">
                  <c:v>3759</c:v>
                </c:pt>
                <c:pt idx="3">
                  <c:v>3886</c:v>
                </c:pt>
                <c:pt idx="4">
                  <c:v>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8-4827-B6EA-020815D36186}"/>
            </c:ext>
          </c:extLst>
        </c:ser>
        <c:ser>
          <c:idx val="2"/>
          <c:order val="2"/>
          <c:tx>
            <c:strRef>
              <c:f>'Table 8.60'!$S$11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8.60'!$V$11:$Z$11</c:f>
              <c:numCache>
                <c:formatCode>#,##0</c:formatCode>
                <c:ptCount val="5"/>
                <c:pt idx="0">
                  <c:v>4168</c:v>
                </c:pt>
                <c:pt idx="1">
                  <c:v>4363</c:v>
                </c:pt>
                <c:pt idx="2">
                  <c:v>4588</c:v>
                </c:pt>
                <c:pt idx="3">
                  <c:v>4888</c:v>
                </c:pt>
                <c:pt idx="4">
                  <c:v>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8-4827-B6EA-020815D36186}"/>
            </c:ext>
          </c:extLst>
        </c:ser>
        <c:ser>
          <c:idx val="3"/>
          <c:order val="3"/>
          <c:tx>
            <c:strRef>
              <c:f>'Table 8.60'!$S$12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8.60'!$V$12:$Z$12</c:f>
              <c:numCache>
                <c:formatCode>#,##0</c:formatCode>
                <c:ptCount val="5"/>
                <c:pt idx="0">
                  <c:v>948</c:v>
                </c:pt>
                <c:pt idx="1">
                  <c:v>1009</c:v>
                </c:pt>
                <c:pt idx="2">
                  <c:v>1043</c:v>
                </c:pt>
                <c:pt idx="3">
                  <c:v>1048</c:v>
                </c:pt>
                <c:pt idx="4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8-4827-B6EA-020815D36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8.60'!$AB$15:$AB$33</c:f>
              <c:numCache>
                <c:formatCode>0.0%</c:formatCode>
                <c:ptCount val="19"/>
                <c:pt idx="0">
                  <c:v>0.13439865433137091</c:v>
                </c:pt>
                <c:pt idx="1">
                  <c:v>5.7190916736753576E-3</c:v>
                </c:pt>
                <c:pt idx="2">
                  <c:v>6.6442388561816654E-2</c:v>
                </c:pt>
                <c:pt idx="3">
                  <c:v>6.3919259882253996E-3</c:v>
                </c:pt>
                <c:pt idx="4">
                  <c:v>7.0984020185029431E-2</c:v>
                </c:pt>
                <c:pt idx="5">
                  <c:v>2.4558452481076534E-2</c:v>
                </c:pt>
                <c:pt idx="6">
                  <c:v>7.0311185870479395E-2</c:v>
                </c:pt>
                <c:pt idx="7">
                  <c:v>6.5433137089991586E-2</c:v>
                </c:pt>
                <c:pt idx="8">
                  <c:v>4.4238856181665266E-2</c:v>
                </c:pt>
                <c:pt idx="9">
                  <c:v>6.8965517241379309E-3</c:v>
                </c:pt>
                <c:pt idx="10">
                  <c:v>2.640874684608915E-2</c:v>
                </c:pt>
                <c:pt idx="11">
                  <c:v>1.6652649285113542E-2</c:v>
                </c:pt>
                <c:pt idx="12">
                  <c:v>3.4482758620689655E-2</c:v>
                </c:pt>
                <c:pt idx="13">
                  <c:v>5.2481076534903283E-2</c:v>
                </c:pt>
                <c:pt idx="14">
                  <c:v>7.0311185870479395E-2</c:v>
                </c:pt>
                <c:pt idx="15">
                  <c:v>6.6105971404541636E-2</c:v>
                </c:pt>
                <c:pt idx="16">
                  <c:v>0.11808242220353238</c:v>
                </c:pt>
                <c:pt idx="17">
                  <c:v>2.4558452481076534E-2</c:v>
                </c:pt>
                <c:pt idx="18">
                  <c:v>2.3885618166526491E-2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7-49DF-8030-DB56F01FA5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7-49DF-8030-DB56F01F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8.60'!$Z$44:$Z$60</c:f>
              <c:numCache>
                <c:formatCode>#,##0</c:formatCode>
                <c:ptCount val="17"/>
                <c:pt idx="0">
                  <c:v>3</c:v>
                </c:pt>
                <c:pt idx="1">
                  <c:v>109</c:v>
                </c:pt>
                <c:pt idx="2">
                  <c:v>196</c:v>
                </c:pt>
                <c:pt idx="3">
                  <c:v>251</c:v>
                </c:pt>
                <c:pt idx="4">
                  <c:v>279</c:v>
                </c:pt>
                <c:pt idx="5">
                  <c:v>230</c:v>
                </c:pt>
                <c:pt idx="6">
                  <c:v>224</c:v>
                </c:pt>
                <c:pt idx="7">
                  <c:v>204</c:v>
                </c:pt>
                <c:pt idx="8">
                  <c:v>246</c:v>
                </c:pt>
                <c:pt idx="9">
                  <c:v>311</c:v>
                </c:pt>
                <c:pt idx="10">
                  <c:v>283</c:v>
                </c:pt>
                <c:pt idx="11">
                  <c:v>294</c:v>
                </c:pt>
                <c:pt idx="12">
                  <c:v>213</c:v>
                </c:pt>
                <c:pt idx="13">
                  <c:v>107</c:v>
                </c:pt>
                <c:pt idx="14">
                  <c:v>46</c:v>
                </c:pt>
                <c:pt idx="15">
                  <c:v>20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A-4993-A2CC-5DF39A569DB6}"/>
            </c:ext>
          </c:extLst>
        </c:ser>
        <c:ser>
          <c:idx val="1"/>
          <c:order val="1"/>
          <c:tx>
            <c:strRef>
              <c:f>'Table 8.60'!$S$62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8.60'!$Z$63:$Z$79</c:f>
              <c:numCache>
                <c:formatCode>#,##0</c:formatCode>
                <c:ptCount val="17"/>
                <c:pt idx="0">
                  <c:v>4</c:v>
                </c:pt>
                <c:pt idx="1">
                  <c:v>89</c:v>
                </c:pt>
                <c:pt idx="2">
                  <c:v>197</c:v>
                </c:pt>
                <c:pt idx="3">
                  <c:v>218</c:v>
                </c:pt>
                <c:pt idx="4">
                  <c:v>235</c:v>
                </c:pt>
                <c:pt idx="5">
                  <c:v>248</c:v>
                </c:pt>
                <c:pt idx="6">
                  <c:v>247</c:v>
                </c:pt>
                <c:pt idx="7">
                  <c:v>257</c:v>
                </c:pt>
                <c:pt idx="8">
                  <c:v>242</c:v>
                </c:pt>
                <c:pt idx="9">
                  <c:v>339</c:v>
                </c:pt>
                <c:pt idx="10">
                  <c:v>282</c:v>
                </c:pt>
                <c:pt idx="11">
                  <c:v>254</c:v>
                </c:pt>
                <c:pt idx="12">
                  <c:v>148</c:v>
                </c:pt>
                <c:pt idx="13">
                  <c:v>84</c:v>
                </c:pt>
                <c:pt idx="14">
                  <c:v>33</c:v>
                </c:pt>
                <c:pt idx="15">
                  <c:v>14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3A-4993-A2CC-5DF39A56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8.60'!$Z$83:$Z$90</c:f>
              <c:numCache>
                <c:formatCode>#,##0</c:formatCode>
                <c:ptCount val="8"/>
                <c:pt idx="0">
                  <c:v>218</c:v>
                </c:pt>
                <c:pt idx="1">
                  <c:v>130</c:v>
                </c:pt>
                <c:pt idx="2">
                  <c:v>340</c:v>
                </c:pt>
                <c:pt idx="3">
                  <c:v>105</c:v>
                </c:pt>
                <c:pt idx="4">
                  <c:v>37</c:v>
                </c:pt>
                <c:pt idx="5">
                  <c:v>72</c:v>
                </c:pt>
                <c:pt idx="6">
                  <c:v>301</c:v>
                </c:pt>
                <c:pt idx="7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C-4E76-B97B-865C621D8765}"/>
            </c:ext>
          </c:extLst>
        </c:ser>
        <c:ser>
          <c:idx val="1"/>
          <c:order val="1"/>
          <c:tx>
            <c:strRef>
              <c:f>'Table 8.60'!$S$92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8.60'!$Z$93:$Z$100</c:f>
              <c:numCache>
                <c:formatCode>#,##0</c:formatCode>
                <c:ptCount val="8"/>
                <c:pt idx="0">
                  <c:v>150</c:v>
                </c:pt>
                <c:pt idx="1">
                  <c:v>325</c:v>
                </c:pt>
                <c:pt idx="2">
                  <c:v>79</c:v>
                </c:pt>
                <c:pt idx="3">
                  <c:v>327</c:v>
                </c:pt>
                <c:pt idx="4">
                  <c:v>247</c:v>
                </c:pt>
                <c:pt idx="5">
                  <c:v>144</c:v>
                </c:pt>
                <c:pt idx="6">
                  <c:v>25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C-4E76-B97B-865C621D8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8.1'!$V$4:$Z$4</c:f>
              <c:numCache>
                <c:formatCode>#,##0</c:formatCode>
                <c:ptCount val="5"/>
                <c:pt idx="0">
                  <c:v>11181</c:v>
                </c:pt>
                <c:pt idx="1">
                  <c:v>11238</c:v>
                </c:pt>
                <c:pt idx="2">
                  <c:v>11858</c:v>
                </c:pt>
                <c:pt idx="3">
                  <c:v>12589</c:v>
                </c:pt>
                <c:pt idx="4">
                  <c:v>12875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0-45BA-B08E-6C07B21BB1F6}"/>
            </c:ext>
          </c:extLst>
        </c:ser>
        <c:ser>
          <c:idx val="1"/>
          <c:order val="1"/>
          <c:tx>
            <c:strRef>
              <c:f>'Table 8.1'!$S$7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8.1'!$V$7:$Z$7</c:f>
              <c:numCache>
                <c:formatCode>#,##0</c:formatCode>
                <c:ptCount val="5"/>
                <c:pt idx="0">
                  <c:v>7215</c:v>
                </c:pt>
                <c:pt idx="1">
                  <c:v>7551</c:v>
                </c:pt>
                <c:pt idx="2">
                  <c:v>7733</c:v>
                </c:pt>
                <c:pt idx="3">
                  <c:v>7997</c:v>
                </c:pt>
                <c:pt idx="4">
                  <c:v>8033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0-45BA-B08E-6C07B21BB1F6}"/>
            </c:ext>
          </c:extLst>
        </c:ser>
        <c:ser>
          <c:idx val="2"/>
          <c:order val="2"/>
          <c:tx>
            <c:strRef>
              <c:f>'Table 8.1'!$S$11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8.1'!$V$11:$Z$11</c:f>
              <c:numCache>
                <c:formatCode>#,##0</c:formatCode>
                <c:ptCount val="5"/>
                <c:pt idx="0">
                  <c:v>9373</c:v>
                </c:pt>
                <c:pt idx="1">
                  <c:v>9341</c:v>
                </c:pt>
                <c:pt idx="2">
                  <c:v>9879</c:v>
                </c:pt>
                <c:pt idx="3">
                  <c:v>10612</c:v>
                </c:pt>
                <c:pt idx="4">
                  <c:v>10905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0-45BA-B08E-6C07B21BB1F6}"/>
            </c:ext>
          </c:extLst>
        </c:ser>
        <c:ser>
          <c:idx val="3"/>
          <c:order val="3"/>
          <c:tx>
            <c:strRef>
              <c:f>'Table 8.1'!$S$12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8.1'!$V$12:$Z$12</c:f>
              <c:numCache>
                <c:formatCode>#,##0</c:formatCode>
                <c:ptCount val="5"/>
                <c:pt idx="0">
                  <c:v>1807</c:v>
                </c:pt>
                <c:pt idx="1">
                  <c:v>1905</c:v>
                </c:pt>
                <c:pt idx="2">
                  <c:v>1979</c:v>
                </c:pt>
                <c:pt idx="3">
                  <c:v>1982</c:v>
                </c:pt>
                <c:pt idx="4">
                  <c:v>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0-45BA-B08E-6C07B21B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8.6'!$S$1</c:f>
              <c:strCache>
                <c:ptCount val="1"/>
                <c:pt idx="0">
                  <c:v>Baw Baw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8.6'!$V$8:$Z$8</c:f>
              <c:numCache>
                <c:formatCode>#,##0</c:formatCode>
                <c:ptCount val="5"/>
                <c:pt idx="0">
                  <c:v>41635</c:v>
                </c:pt>
                <c:pt idx="1">
                  <c:v>42932.01</c:v>
                </c:pt>
                <c:pt idx="2">
                  <c:v>45708.93</c:v>
                </c:pt>
                <c:pt idx="3">
                  <c:v>45930</c:v>
                </c:pt>
                <c:pt idx="4">
                  <c:v>48692.5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0-47B3-98B6-1514E2F241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0-47B3-98B6-1514E2F24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8.60'!$S$1</c:f>
              <c:strCache>
                <c:ptCount val="1"/>
                <c:pt idx="0">
                  <c:v>Pyrenees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8.60'!$V$8:$Z$8</c:f>
              <c:numCache>
                <c:formatCode>#,##0</c:formatCode>
                <c:ptCount val="5"/>
                <c:pt idx="0">
                  <c:v>35968</c:v>
                </c:pt>
                <c:pt idx="1">
                  <c:v>36266.639999999999</c:v>
                </c:pt>
                <c:pt idx="2">
                  <c:v>37254</c:v>
                </c:pt>
                <c:pt idx="3">
                  <c:v>37636</c:v>
                </c:pt>
                <c:pt idx="4">
                  <c:v>40732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4-4155-B7E0-4D110CEF0F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4-4155-B7E0-4D110CEF0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8.61'!$U$4:$Y$4</c:f>
              <c:numCache>
                <c:formatCode>#,##0</c:formatCode>
                <c:ptCount val="5"/>
                <c:pt idx="1">
                  <c:v>2102</c:v>
                </c:pt>
                <c:pt idx="2">
                  <c:v>2106</c:v>
                </c:pt>
                <c:pt idx="3">
                  <c:v>2186</c:v>
                </c:pt>
                <c:pt idx="4">
                  <c:v>2285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56-491F-83E2-37CFFB6090F0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8.61'!$U$7:$Y$7</c:f>
              <c:numCache>
                <c:formatCode>#,##0</c:formatCode>
                <c:ptCount val="5"/>
                <c:pt idx="1">
                  <c:v>1500</c:v>
                </c:pt>
                <c:pt idx="2">
                  <c:v>1519</c:v>
                </c:pt>
                <c:pt idx="3">
                  <c:v>1547</c:v>
                </c:pt>
                <c:pt idx="4">
                  <c:v>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56-491F-83E2-37CFFB6090F0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8.61'!$U$11:$Y$11</c:f>
              <c:numCache>
                <c:formatCode>#,##0</c:formatCode>
                <c:ptCount val="5"/>
                <c:pt idx="1">
                  <c:v>1761</c:v>
                </c:pt>
                <c:pt idx="2">
                  <c:v>1768</c:v>
                </c:pt>
                <c:pt idx="3">
                  <c:v>1845</c:v>
                </c:pt>
                <c:pt idx="4">
                  <c:v>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56-491F-83E2-37CFFB6090F0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8.61'!$U$12:$Y$12</c:f>
              <c:numCache>
                <c:formatCode>#,##0</c:formatCode>
                <c:ptCount val="5"/>
                <c:pt idx="1">
                  <c:v>341</c:v>
                </c:pt>
                <c:pt idx="2">
                  <c:v>339</c:v>
                </c:pt>
                <c:pt idx="3">
                  <c:v>341</c:v>
                </c:pt>
                <c:pt idx="4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56-491F-83E2-37CFFB60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2.3381294964028777E-2</c:v>
                </c:pt>
                <c:pt idx="1">
                  <c:v>0</c:v>
                </c:pt>
                <c:pt idx="2">
                  <c:v>2.4280575539568347E-2</c:v>
                </c:pt>
                <c:pt idx="3">
                  <c:v>3.5971223021582736E-3</c:v>
                </c:pt>
                <c:pt idx="4">
                  <c:v>6.83453237410072E-2</c:v>
                </c:pt>
                <c:pt idx="5">
                  <c:v>1.5287769784172662E-2</c:v>
                </c:pt>
                <c:pt idx="6">
                  <c:v>6.9694244604316544E-2</c:v>
                </c:pt>
                <c:pt idx="7">
                  <c:v>9.577338129496403E-2</c:v>
                </c:pt>
                <c:pt idx="8">
                  <c:v>3.327338129496403E-2</c:v>
                </c:pt>
                <c:pt idx="9">
                  <c:v>1.70863309352518E-2</c:v>
                </c:pt>
                <c:pt idx="10">
                  <c:v>3.8669064748201441E-2</c:v>
                </c:pt>
                <c:pt idx="11">
                  <c:v>2.6978417266187049E-2</c:v>
                </c:pt>
                <c:pt idx="12">
                  <c:v>0.10386690647482015</c:v>
                </c:pt>
                <c:pt idx="13">
                  <c:v>5.6654676258992807E-2</c:v>
                </c:pt>
                <c:pt idx="14">
                  <c:v>7.059352517985612E-2</c:v>
                </c:pt>
                <c:pt idx="15">
                  <c:v>0.11330935251798561</c:v>
                </c:pt>
                <c:pt idx="16">
                  <c:v>0.13758992805755396</c:v>
                </c:pt>
                <c:pt idx="17">
                  <c:v>4.3165467625899283E-2</c:v>
                </c:pt>
                <c:pt idx="18">
                  <c:v>2.6079136690647483E-2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F-48B7-81EB-4D4712564C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F-48B7-81EB-4D4712564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8.61'!$Y$44:$Y$60</c:f>
              <c:numCache>
                <c:formatCode>#,##0</c:formatCode>
                <c:ptCount val="17"/>
                <c:pt idx="0">
                  <c:v>0</c:v>
                </c:pt>
                <c:pt idx="1">
                  <c:v>46</c:v>
                </c:pt>
                <c:pt idx="2">
                  <c:v>58</c:v>
                </c:pt>
                <c:pt idx="3">
                  <c:v>96</c:v>
                </c:pt>
                <c:pt idx="4">
                  <c:v>94</c:v>
                </c:pt>
                <c:pt idx="5">
                  <c:v>50</c:v>
                </c:pt>
                <c:pt idx="6">
                  <c:v>104</c:v>
                </c:pt>
                <c:pt idx="7">
                  <c:v>61</c:v>
                </c:pt>
                <c:pt idx="8">
                  <c:v>64</c:v>
                </c:pt>
                <c:pt idx="9">
                  <c:v>84</c:v>
                </c:pt>
                <c:pt idx="10">
                  <c:v>80</c:v>
                </c:pt>
                <c:pt idx="11">
                  <c:v>113</c:v>
                </c:pt>
                <c:pt idx="12">
                  <c:v>115</c:v>
                </c:pt>
                <c:pt idx="13">
                  <c:v>59</c:v>
                </c:pt>
                <c:pt idx="14">
                  <c:v>30</c:v>
                </c:pt>
                <c:pt idx="15">
                  <c:v>17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7-4866-A7F1-0F524631B95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8.61'!$Y$63:$Y$79</c:f>
              <c:numCache>
                <c:formatCode>#,##0</c:formatCode>
                <c:ptCount val="17"/>
                <c:pt idx="0">
                  <c:v>0</c:v>
                </c:pt>
                <c:pt idx="1">
                  <c:v>28</c:v>
                </c:pt>
                <c:pt idx="2">
                  <c:v>60</c:v>
                </c:pt>
                <c:pt idx="3">
                  <c:v>99</c:v>
                </c:pt>
                <c:pt idx="4">
                  <c:v>84</c:v>
                </c:pt>
                <c:pt idx="5">
                  <c:v>77</c:v>
                </c:pt>
                <c:pt idx="6">
                  <c:v>95</c:v>
                </c:pt>
                <c:pt idx="7">
                  <c:v>86</c:v>
                </c:pt>
                <c:pt idx="8">
                  <c:v>87</c:v>
                </c:pt>
                <c:pt idx="9">
                  <c:v>128</c:v>
                </c:pt>
                <c:pt idx="10">
                  <c:v>157</c:v>
                </c:pt>
                <c:pt idx="11">
                  <c:v>115</c:v>
                </c:pt>
                <c:pt idx="12">
                  <c:v>117</c:v>
                </c:pt>
                <c:pt idx="13">
                  <c:v>37</c:v>
                </c:pt>
                <c:pt idx="14">
                  <c:v>19</c:v>
                </c:pt>
                <c:pt idx="15">
                  <c:v>17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E7-4866-A7F1-0F524631B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8.61'!$Y$83:$Y$90</c:f>
              <c:numCache>
                <c:formatCode>#,##0</c:formatCode>
                <c:ptCount val="8"/>
                <c:pt idx="0">
                  <c:v>105</c:v>
                </c:pt>
                <c:pt idx="1">
                  <c:v>171</c:v>
                </c:pt>
                <c:pt idx="2">
                  <c:v>97</c:v>
                </c:pt>
                <c:pt idx="3">
                  <c:v>59</c:v>
                </c:pt>
                <c:pt idx="4">
                  <c:v>31</c:v>
                </c:pt>
                <c:pt idx="5">
                  <c:v>50</c:v>
                </c:pt>
                <c:pt idx="6">
                  <c:v>20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3-4F6B-9519-06AD1EB8ED18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8.61'!$Y$93:$Y$100</c:f>
              <c:numCache>
                <c:formatCode>#,##0</c:formatCode>
                <c:ptCount val="8"/>
                <c:pt idx="0">
                  <c:v>100</c:v>
                </c:pt>
                <c:pt idx="1">
                  <c:v>232</c:v>
                </c:pt>
                <c:pt idx="2">
                  <c:v>24</c:v>
                </c:pt>
                <c:pt idx="3">
                  <c:v>87</c:v>
                </c:pt>
                <c:pt idx="4">
                  <c:v>123</c:v>
                </c:pt>
                <c:pt idx="5">
                  <c:v>54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13-4F6B-9519-06AD1EB8E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8.61'!$U$8:$Y$8</c:f>
              <c:numCache>
                <c:formatCode>#,##0</c:formatCode>
                <c:ptCount val="5"/>
                <c:pt idx="1">
                  <c:v>34253</c:v>
                </c:pt>
                <c:pt idx="2">
                  <c:v>37005.61</c:v>
                </c:pt>
                <c:pt idx="3">
                  <c:v>41462</c:v>
                </c:pt>
                <c:pt idx="4">
                  <c:v>40701.769999999997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2-4480-9E14-029CC2CEE9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2-4480-9E14-029CC2CEE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8.61'!$V$4:$Z$4</c:f>
              <c:numCache>
                <c:formatCode>#,##0</c:formatCode>
                <c:ptCount val="5"/>
                <c:pt idx="0">
                  <c:v>2102</c:v>
                </c:pt>
                <c:pt idx="1">
                  <c:v>2106</c:v>
                </c:pt>
                <c:pt idx="2">
                  <c:v>2186</c:v>
                </c:pt>
                <c:pt idx="3">
                  <c:v>2285</c:v>
                </c:pt>
                <c:pt idx="4">
                  <c:v>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5-4CD1-A343-E5788035679E}"/>
            </c:ext>
          </c:extLst>
        </c:ser>
        <c:ser>
          <c:idx val="1"/>
          <c:order val="1"/>
          <c:tx>
            <c:strRef>
              <c:f>'Table 8.61'!$S$7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8.61'!$V$7:$Z$7</c:f>
              <c:numCache>
                <c:formatCode>#,##0</c:formatCode>
                <c:ptCount val="5"/>
                <c:pt idx="0">
                  <c:v>1500</c:v>
                </c:pt>
                <c:pt idx="1">
                  <c:v>1519</c:v>
                </c:pt>
                <c:pt idx="2">
                  <c:v>1547</c:v>
                </c:pt>
                <c:pt idx="3">
                  <c:v>1607</c:v>
                </c:pt>
                <c:pt idx="4">
                  <c:v>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5-4CD1-A343-E5788035679E}"/>
            </c:ext>
          </c:extLst>
        </c:ser>
        <c:ser>
          <c:idx val="2"/>
          <c:order val="2"/>
          <c:tx>
            <c:strRef>
              <c:f>'Table 8.61'!$S$11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8.61'!$V$11:$Z$11</c:f>
              <c:numCache>
                <c:formatCode>#,##0</c:formatCode>
                <c:ptCount val="5"/>
                <c:pt idx="0">
                  <c:v>1761</c:v>
                </c:pt>
                <c:pt idx="1">
                  <c:v>1768</c:v>
                </c:pt>
                <c:pt idx="2">
                  <c:v>1845</c:v>
                </c:pt>
                <c:pt idx="3">
                  <c:v>1935</c:v>
                </c:pt>
                <c:pt idx="4">
                  <c:v>1884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5-4CD1-A343-E5788035679E}"/>
            </c:ext>
          </c:extLst>
        </c:ser>
        <c:ser>
          <c:idx val="3"/>
          <c:order val="3"/>
          <c:tx>
            <c:strRef>
              <c:f>'Table 8.61'!$S$12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8.61'!$V$12:$Z$12</c:f>
              <c:numCache>
                <c:formatCode>#,##0</c:formatCode>
                <c:ptCount val="5"/>
                <c:pt idx="0">
                  <c:v>341</c:v>
                </c:pt>
                <c:pt idx="1">
                  <c:v>339</c:v>
                </c:pt>
                <c:pt idx="2">
                  <c:v>341</c:v>
                </c:pt>
                <c:pt idx="3">
                  <c:v>349</c:v>
                </c:pt>
                <c:pt idx="4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5-4CD1-A343-E57880356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8.61'!$AB$15:$AB$33</c:f>
              <c:numCache>
                <c:formatCode>0.0%</c:formatCode>
                <c:ptCount val="19"/>
                <c:pt idx="0">
                  <c:v>2.3381294964028777E-2</c:v>
                </c:pt>
                <c:pt idx="1">
                  <c:v>0</c:v>
                </c:pt>
                <c:pt idx="2">
                  <c:v>2.4280575539568347E-2</c:v>
                </c:pt>
                <c:pt idx="3">
                  <c:v>3.5971223021582736E-3</c:v>
                </c:pt>
                <c:pt idx="4">
                  <c:v>6.83453237410072E-2</c:v>
                </c:pt>
                <c:pt idx="5">
                  <c:v>1.5287769784172662E-2</c:v>
                </c:pt>
                <c:pt idx="6">
                  <c:v>6.9694244604316544E-2</c:v>
                </c:pt>
                <c:pt idx="7">
                  <c:v>9.577338129496403E-2</c:v>
                </c:pt>
                <c:pt idx="8">
                  <c:v>3.327338129496403E-2</c:v>
                </c:pt>
                <c:pt idx="9">
                  <c:v>1.70863309352518E-2</c:v>
                </c:pt>
                <c:pt idx="10">
                  <c:v>3.8669064748201441E-2</c:v>
                </c:pt>
                <c:pt idx="11">
                  <c:v>2.6978417266187049E-2</c:v>
                </c:pt>
                <c:pt idx="12">
                  <c:v>0.10386690647482015</c:v>
                </c:pt>
                <c:pt idx="13">
                  <c:v>5.6654676258992807E-2</c:v>
                </c:pt>
                <c:pt idx="14">
                  <c:v>7.059352517985612E-2</c:v>
                </c:pt>
                <c:pt idx="15">
                  <c:v>0.11330935251798561</c:v>
                </c:pt>
                <c:pt idx="16">
                  <c:v>0.13758992805755396</c:v>
                </c:pt>
                <c:pt idx="17">
                  <c:v>4.3165467625899283E-2</c:v>
                </c:pt>
                <c:pt idx="18">
                  <c:v>2.6079136690647483E-2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6-49EE-AFAC-2FBB04305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6-49EE-AFAC-2FBB04305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8.61'!$Z$44:$Z$60</c:f>
              <c:numCache>
                <c:formatCode>#,##0</c:formatCode>
                <c:ptCount val="17"/>
                <c:pt idx="0">
                  <c:v>5</c:v>
                </c:pt>
                <c:pt idx="1">
                  <c:v>27</c:v>
                </c:pt>
                <c:pt idx="2">
                  <c:v>66</c:v>
                </c:pt>
                <c:pt idx="3">
                  <c:v>77</c:v>
                </c:pt>
                <c:pt idx="4">
                  <c:v>97</c:v>
                </c:pt>
                <c:pt idx="5">
                  <c:v>64</c:v>
                </c:pt>
                <c:pt idx="6">
                  <c:v>74</c:v>
                </c:pt>
                <c:pt idx="7">
                  <c:v>74</c:v>
                </c:pt>
                <c:pt idx="8">
                  <c:v>62</c:v>
                </c:pt>
                <c:pt idx="9">
                  <c:v>57</c:v>
                </c:pt>
                <c:pt idx="10">
                  <c:v>88</c:v>
                </c:pt>
                <c:pt idx="11">
                  <c:v>104</c:v>
                </c:pt>
                <c:pt idx="12">
                  <c:v>99</c:v>
                </c:pt>
                <c:pt idx="13">
                  <c:v>60</c:v>
                </c:pt>
                <c:pt idx="14">
                  <c:v>34</c:v>
                </c:pt>
                <c:pt idx="15">
                  <c:v>10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C-4166-B80A-F4252E9C75DA}"/>
            </c:ext>
          </c:extLst>
        </c:ser>
        <c:ser>
          <c:idx val="1"/>
          <c:order val="1"/>
          <c:tx>
            <c:strRef>
              <c:f>'Table 8.61'!$S$62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8.61'!$Z$63:$Z$79</c:f>
              <c:numCache>
                <c:formatCode>#,##0</c:formatCode>
                <c:ptCount val="17"/>
                <c:pt idx="0">
                  <c:v>0</c:v>
                </c:pt>
                <c:pt idx="1">
                  <c:v>39</c:v>
                </c:pt>
                <c:pt idx="2">
                  <c:v>54</c:v>
                </c:pt>
                <c:pt idx="3">
                  <c:v>104</c:v>
                </c:pt>
                <c:pt idx="4">
                  <c:v>64</c:v>
                </c:pt>
                <c:pt idx="5">
                  <c:v>64</c:v>
                </c:pt>
                <c:pt idx="6">
                  <c:v>87</c:v>
                </c:pt>
                <c:pt idx="7">
                  <c:v>92</c:v>
                </c:pt>
                <c:pt idx="8">
                  <c:v>86</c:v>
                </c:pt>
                <c:pt idx="9">
                  <c:v>139</c:v>
                </c:pt>
                <c:pt idx="10">
                  <c:v>140</c:v>
                </c:pt>
                <c:pt idx="11">
                  <c:v>127</c:v>
                </c:pt>
                <c:pt idx="12">
                  <c:v>108</c:v>
                </c:pt>
                <c:pt idx="13">
                  <c:v>47</c:v>
                </c:pt>
                <c:pt idx="14">
                  <c:v>25</c:v>
                </c:pt>
                <c:pt idx="15">
                  <c:v>19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C-4166-B80A-F4252E9C7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8.61'!$Z$83:$Z$90</c:f>
              <c:numCache>
                <c:formatCode>#,##0</c:formatCode>
                <c:ptCount val="8"/>
                <c:pt idx="0">
                  <c:v>107</c:v>
                </c:pt>
                <c:pt idx="1">
                  <c:v>165</c:v>
                </c:pt>
                <c:pt idx="2">
                  <c:v>89</c:v>
                </c:pt>
                <c:pt idx="3">
                  <c:v>49</c:v>
                </c:pt>
                <c:pt idx="4">
                  <c:v>33</c:v>
                </c:pt>
                <c:pt idx="5">
                  <c:v>46</c:v>
                </c:pt>
                <c:pt idx="6">
                  <c:v>22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CF-42F0-9828-3D45A51E8BC0}"/>
            </c:ext>
          </c:extLst>
        </c:ser>
        <c:ser>
          <c:idx val="1"/>
          <c:order val="1"/>
          <c:tx>
            <c:strRef>
              <c:f>'Table 8.61'!$S$92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8.61'!$Z$93:$Z$100</c:f>
              <c:numCache>
                <c:formatCode>#,##0</c:formatCode>
                <c:ptCount val="8"/>
                <c:pt idx="0">
                  <c:v>96</c:v>
                </c:pt>
                <c:pt idx="1">
                  <c:v>220</c:v>
                </c:pt>
                <c:pt idx="2">
                  <c:v>18</c:v>
                </c:pt>
                <c:pt idx="3">
                  <c:v>99</c:v>
                </c:pt>
                <c:pt idx="4">
                  <c:v>115</c:v>
                </c:pt>
                <c:pt idx="5">
                  <c:v>46</c:v>
                </c:pt>
                <c:pt idx="6">
                  <c:v>5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F-42F0-9828-3D45A51E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8.7'!$U$4:$Y$4</c:f>
              <c:numCache>
                <c:formatCode>#,##0</c:formatCode>
                <c:ptCount val="5"/>
                <c:pt idx="1">
                  <c:v>81155</c:v>
                </c:pt>
                <c:pt idx="2">
                  <c:v>79530</c:v>
                </c:pt>
                <c:pt idx="3">
                  <c:v>79523</c:v>
                </c:pt>
                <c:pt idx="4">
                  <c:v>85882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F-4D1C-B065-DC2310AE8FE8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8.7'!$U$7:$Y$7</c:f>
              <c:numCache>
                <c:formatCode>#,##0</c:formatCode>
                <c:ptCount val="5"/>
                <c:pt idx="1">
                  <c:v>57641</c:v>
                </c:pt>
                <c:pt idx="2">
                  <c:v>57939</c:v>
                </c:pt>
                <c:pt idx="3">
                  <c:v>57494</c:v>
                </c:pt>
                <c:pt idx="4">
                  <c:v>58582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F-4D1C-B065-DC2310AE8FE8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8.7'!$U$11:$Y$11</c:f>
              <c:numCache>
                <c:formatCode>#,##0</c:formatCode>
                <c:ptCount val="5"/>
                <c:pt idx="1">
                  <c:v>71875</c:v>
                </c:pt>
                <c:pt idx="2">
                  <c:v>70297</c:v>
                </c:pt>
                <c:pt idx="3">
                  <c:v>70335</c:v>
                </c:pt>
                <c:pt idx="4">
                  <c:v>76827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F-4D1C-B065-DC2310AE8FE8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8.7'!$U$12:$Y$12</c:f>
              <c:numCache>
                <c:formatCode>#,##0</c:formatCode>
                <c:ptCount val="5"/>
                <c:pt idx="1">
                  <c:v>9278</c:v>
                </c:pt>
                <c:pt idx="2">
                  <c:v>9232</c:v>
                </c:pt>
                <c:pt idx="3">
                  <c:v>9188</c:v>
                </c:pt>
                <c:pt idx="4">
                  <c:v>9051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5F-4D1C-B065-DC2310AE8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8.61'!$S$1</c:f>
              <c:strCache>
                <c:ptCount val="1"/>
                <c:pt idx="0">
                  <c:v>Queenscliffe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8.61'!$V$8:$Z$8</c:f>
              <c:numCache>
                <c:formatCode>#,##0</c:formatCode>
                <c:ptCount val="5"/>
                <c:pt idx="0">
                  <c:v>34253</c:v>
                </c:pt>
                <c:pt idx="1">
                  <c:v>37005.61</c:v>
                </c:pt>
                <c:pt idx="2">
                  <c:v>41462</c:v>
                </c:pt>
                <c:pt idx="3">
                  <c:v>40701.769999999997</c:v>
                </c:pt>
                <c:pt idx="4">
                  <c:v>39796.769999999997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E-4713-91E4-7D837678518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E-4713-91E4-7D837678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8.62'!$U$4:$Y$4</c:f>
              <c:numCache>
                <c:formatCode>#,##0</c:formatCode>
                <c:ptCount val="5"/>
                <c:pt idx="1">
                  <c:v>22598</c:v>
                </c:pt>
                <c:pt idx="2">
                  <c:v>22596</c:v>
                </c:pt>
                <c:pt idx="3">
                  <c:v>23294</c:v>
                </c:pt>
                <c:pt idx="4">
                  <c:v>24830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9-4B7C-AA92-4E6771ECFF23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8.62'!$U$7:$Y$7</c:f>
              <c:numCache>
                <c:formatCode>#,##0</c:formatCode>
                <c:ptCount val="5"/>
                <c:pt idx="1">
                  <c:v>15718</c:v>
                </c:pt>
                <c:pt idx="2">
                  <c:v>16284</c:v>
                </c:pt>
                <c:pt idx="3">
                  <c:v>16487</c:v>
                </c:pt>
                <c:pt idx="4">
                  <c:v>16871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9-4B7C-AA92-4E6771ECFF23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8.62'!$U$11:$Y$11</c:f>
              <c:numCache>
                <c:formatCode>#,##0</c:formatCode>
                <c:ptCount val="5"/>
                <c:pt idx="1">
                  <c:v>17728</c:v>
                </c:pt>
                <c:pt idx="2">
                  <c:v>17554</c:v>
                </c:pt>
                <c:pt idx="3">
                  <c:v>18242</c:v>
                </c:pt>
                <c:pt idx="4">
                  <c:v>19700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9-4B7C-AA92-4E6771ECFF23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8.62'!$U$12:$Y$12</c:f>
              <c:numCache>
                <c:formatCode>#,##0</c:formatCode>
                <c:ptCount val="5"/>
                <c:pt idx="1">
                  <c:v>4870</c:v>
                </c:pt>
                <c:pt idx="2">
                  <c:v>5041</c:v>
                </c:pt>
                <c:pt idx="3">
                  <c:v>5052</c:v>
                </c:pt>
                <c:pt idx="4">
                  <c:v>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9-4B7C-AA92-4E6771ECF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8.7619426751592358E-2</c:v>
                </c:pt>
                <c:pt idx="1">
                  <c:v>4.6178343949044584E-3</c:v>
                </c:pt>
                <c:pt idx="2">
                  <c:v>5.9832802547770701E-2</c:v>
                </c:pt>
                <c:pt idx="3">
                  <c:v>9.5541401273885346E-3</c:v>
                </c:pt>
                <c:pt idx="4">
                  <c:v>8.1329617834394907E-2</c:v>
                </c:pt>
                <c:pt idx="5">
                  <c:v>2.8304140127388536E-2</c:v>
                </c:pt>
                <c:pt idx="6">
                  <c:v>8.3359872611464964E-2</c:v>
                </c:pt>
                <c:pt idx="7">
                  <c:v>7.1457006369426757E-2</c:v>
                </c:pt>
                <c:pt idx="8">
                  <c:v>3.1648089171974522E-2</c:v>
                </c:pt>
                <c:pt idx="9">
                  <c:v>7.8423566878980892E-3</c:v>
                </c:pt>
                <c:pt idx="10">
                  <c:v>3.0971337579617834E-2</c:v>
                </c:pt>
                <c:pt idx="11">
                  <c:v>1.4689490445859873E-2</c:v>
                </c:pt>
                <c:pt idx="12">
                  <c:v>4.5939490445859869E-2</c:v>
                </c:pt>
                <c:pt idx="13">
                  <c:v>5.8479299363057326E-2</c:v>
                </c:pt>
                <c:pt idx="14">
                  <c:v>4.128184713375796E-2</c:v>
                </c:pt>
                <c:pt idx="15">
                  <c:v>7.8184713375796175E-2</c:v>
                </c:pt>
                <c:pt idx="16">
                  <c:v>0.1213375796178344</c:v>
                </c:pt>
                <c:pt idx="17">
                  <c:v>2.4044585987261148E-2</c:v>
                </c:pt>
                <c:pt idx="18">
                  <c:v>3.8256369426751591E-2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7-4B39-AAD3-7DDE8C432E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7-4B39-AAD3-7DDE8C43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8.62'!$Y$44:$Y$60</c:f>
              <c:numCache>
                <c:formatCode>#,##0</c:formatCode>
                <c:ptCount val="17"/>
                <c:pt idx="0">
                  <c:v>9</c:v>
                </c:pt>
                <c:pt idx="1">
                  <c:v>380</c:v>
                </c:pt>
                <c:pt idx="2">
                  <c:v>689</c:v>
                </c:pt>
                <c:pt idx="3">
                  <c:v>942</c:v>
                </c:pt>
                <c:pt idx="4">
                  <c:v>1008</c:v>
                </c:pt>
                <c:pt idx="5">
                  <c:v>1006</c:v>
                </c:pt>
                <c:pt idx="6">
                  <c:v>1077</c:v>
                </c:pt>
                <c:pt idx="7">
                  <c:v>950</c:v>
                </c:pt>
                <c:pt idx="8">
                  <c:v>1026</c:v>
                </c:pt>
                <c:pt idx="9">
                  <c:v>1219</c:v>
                </c:pt>
                <c:pt idx="10">
                  <c:v>1148</c:v>
                </c:pt>
                <c:pt idx="11">
                  <c:v>1082</c:v>
                </c:pt>
                <c:pt idx="12">
                  <c:v>731</c:v>
                </c:pt>
                <c:pt idx="13">
                  <c:v>382</c:v>
                </c:pt>
                <c:pt idx="14">
                  <c:v>199</c:v>
                </c:pt>
                <c:pt idx="15">
                  <c:v>75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6-4858-AC15-9FCF10DD66B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8.62'!$Y$63:$Y$79</c:f>
              <c:numCache>
                <c:formatCode>#,##0</c:formatCode>
                <c:ptCount val="17"/>
                <c:pt idx="0">
                  <c:v>5</c:v>
                </c:pt>
                <c:pt idx="1">
                  <c:v>408</c:v>
                </c:pt>
                <c:pt idx="2">
                  <c:v>909</c:v>
                </c:pt>
                <c:pt idx="3">
                  <c:v>918</c:v>
                </c:pt>
                <c:pt idx="4">
                  <c:v>1033</c:v>
                </c:pt>
                <c:pt idx="5">
                  <c:v>1093</c:v>
                </c:pt>
                <c:pt idx="6">
                  <c:v>1130</c:v>
                </c:pt>
                <c:pt idx="7">
                  <c:v>1052</c:v>
                </c:pt>
                <c:pt idx="8">
                  <c:v>1271</c:v>
                </c:pt>
                <c:pt idx="9">
                  <c:v>1424</c:v>
                </c:pt>
                <c:pt idx="10">
                  <c:v>1267</c:v>
                </c:pt>
                <c:pt idx="11">
                  <c:v>1128</c:v>
                </c:pt>
                <c:pt idx="12">
                  <c:v>670</c:v>
                </c:pt>
                <c:pt idx="13">
                  <c:v>285</c:v>
                </c:pt>
                <c:pt idx="14">
                  <c:v>121</c:v>
                </c:pt>
                <c:pt idx="15">
                  <c:v>71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6-4858-AC15-9FCF10DD6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8.62'!$Y$83:$Y$90</c:f>
              <c:numCache>
                <c:formatCode>#,##0</c:formatCode>
                <c:ptCount val="8"/>
                <c:pt idx="0">
                  <c:v>815</c:v>
                </c:pt>
                <c:pt idx="1">
                  <c:v>728</c:v>
                </c:pt>
                <c:pt idx="2">
                  <c:v>1478</c:v>
                </c:pt>
                <c:pt idx="3">
                  <c:v>396</c:v>
                </c:pt>
                <c:pt idx="4">
                  <c:v>216</c:v>
                </c:pt>
                <c:pt idx="5">
                  <c:v>376</c:v>
                </c:pt>
                <c:pt idx="6">
                  <c:v>817</c:v>
                </c:pt>
                <c:pt idx="7">
                  <c:v>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3-4DB9-A245-58E3FE710B4B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8.62'!$Y$93:$Y$100</c:f>
              <c:numCache>
                <c:formatCode>#,##0</c:formatCode>
                <c:ptCount val="8"/>
                <c:pt idx="0">
                  <c:v>645</c:v>
                </c:pt>
                <c:pt idx="1">
                  <c:v>1518</c:v>
                </c:pt>
                <c:pt idx="2">
                  <c:v>328</c:v>
                </c:pt>
                <c:pt idx="3">
                  <c:v>1212</c:v>
                </c:pt>
                <c:pt idx="4">
                  <c:v>1136</c:v>
                </c:pt>
                <c:pt idx="5">
                  <c:v>802</c:v>
                </c:pt>
                <c:pt idx="6">
                  <c:v>58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3-4DB9-A245-58E3FE710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8.62'!$U$8:$Y$8</c:f>
              <c:numCache>
                <c:formatCode>#,##0</c:formatCode>
                <c:ptCount val="5"/>
                <c:pt idx="1">
                  <c:v>35575</c:v>
                </c:pt>
                <c:pt idx="2">
                  <c:v>38462.339999999997</c:v>
                </c:pt>
                <c:pt idx="3">
                  <c:v>39867.03</c:v>
                </c:pt>
                <c:pt idx="4">
                  <c:v>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2-48A9-B3E8-4469226943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2-48A9-B3E8-446922694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8.62'!$V$4:$Z$4</c:f>
              <c:numCache>
                <c:formatCode>#,##0</c:formatCode>
                <c:ptCount val="5"/>
                <c:pt idx="0">
                  <c:v>22598</c:v>
                </c:pt>
                <c:pt idx="1">
                  <c:v>22596</c:v>
                </c:pt>
                <c:pt idx="2">
                  <c:v>23294</c:v>
                </c:pt>
                <c:pt idx="3">
                  <c:v>24830</c:v>
                </c:pt>
                <c:pt idx="4">
                  <c:v>25120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5-4AFA-B388-FB97FADFB8AE}"/>
            </c:ext>
          </c:extLst>
        </c:ser>
        <c:ser>
          <c:idx val="1"/>
          <c:order val="1"/>
          <c:tx>
            <c:strRef>
              <c:f>'Table 8.62'!$S$7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8.62'!$V$7:$Z$7</c:f>
              <c:numCache>
                <c:formatCode>#,##0</c:formatCode>
                <c:ptCount val="5"/>
                <c:pt idx="0">
                  <c:v>15718</c:v>
                </c:pt>
                <c:pt idx="1">
                  <c:v>16284</c:v>
                </c:pt>
                <c:pt idx="2">
                  <c:v>16487</c:v>
                </c:pt>
                <c:pt idx="3">
                  <c:v>16871</c:v>
                </c:pt>
                <c:pt idx="4">
                  <c:v>17074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FA-B388-FB97FADFB8AE}"/>
            </c:ext>
          </c:extLst>
        </c:ser>
        <c:ser>
          <c:idx val="2"/>
          <c:order val="2"/>
          <c:tx>
            <c:strRef>
              <c:f>'Table 8.62'!$S$11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8.62'!$V$11:$Z$11</c:f>
              <c:numCache>
                <c:formatCode>#,##0</c:formatCode>
                <c:ptCount val="5"/>
                <c:pt idx="0">
                  <c:v>17728</c:v>
                </c:pt>
                <c:pt idx="1">
                  <c:v>17554</c:v>
                </c:pt>
                <c:pt idx="2">
                  <c:v>18242</c:v>
                </c:pt>
                <c:pt idx="3">
                  <c:v>19700</c:v>
                </c:pt>
                <c:pt idx="4">
                  <c:v>19972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FA-B388-FB97FADFB8AE}"/>
            </c:ext>
          </c:extLst>
        </c:ser>
        <c:ser>
          <c:idx val="3"/>
          <c:order val="3"/>
          <c:tx>
            <c:strRef>
              <c:f>'Table 8.62'!$S$12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8.62'!$V$12:$Z$12</c:f>
              <c:numCache>
                <c:formatCode>#,##0</c:formatCode>
                <c:ptCount val="5"/>
                <c:pt idx="0">
                  <c:v>4870</c:v>
                </c:pt>
                <c:pt idx="1">
                  <c:v>5041</c:v>
                </c:pt>
                <c:pt idx="2">
                  <c:v>5052</c:v>
                </c:pt>
                <c:pt idx="3">
                  <c:v>5132</c:v>
                </c:pt>
                <c:pt idx="4">
                  <c:v>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5-4AFA-B388-FB97FADFB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8.62'!$AB$15:$AB$33</c:f>
              <c:numCache>
                <c:formatCode>0.0%</c:formatCode>
                <c:ptCount val="19"/>
                <c:pt idx="0">
                  <c:v>8.7619426751592358E-2</c:v>
                </c:pt>
                <c:pt idx="1">
                  <c:v>4.6178343949044584E-3</c:v>
                </c:pt>
                <c:pt idx="2">
                  <c:v>5.9832802547770701E-2</c:v>
                </c:pt>
                <c:pt idx="3">
                  <c:v>9.5541401273885346E-3</c:v>
                </c:pt>
                <c:pt idx="4">
                  <c:v>8.1329617834394907E-2</c:v>
                </c:pt>
                <c:pt idx="5">
                  <c:v>2.8304140127388536E-2</c:v>
                </c:pt>
                <c:pt idx="6">
                  <c:v>8.3359872611464964E-2</c:v>
                </c:pt>
                <c:pt idx="7">
                  <c:v>7.1457006369426757E-2</c:v>
                </c:pt>
                <c:pt idx="8">
                  <c:v>3.1648089171974522E-2</c:v>
                </c:pt>
                <c:pt idx="9">
                  <c:v>7.8423566878980892E-3</c:v>
                </c:pt>
                <c:pt idx="10">
                  <c:v>3.0971337579617834E-2</c:v>
                </c:pt>
                <c:pt idx="11">
                  <c:v>1.4689490445859873E-2</c:v>
                </c:pt>
                <c:pt idx="12">
                  <c:v>4.5939490445859869E-2</c:v>
                </c:pt>
                <c:pt idx="13">
                  <c:v>5.8479299363057326E-2</c:v>
                </c:pt>
                <c:pt idx="14">
                  <c:v>4.128184713375796E-2</c:v>
                </c:pt>
                <c:pt idx="15">
                  <c:v>7.8184713375796175E-2</c:v>
                </c:pt>
                <c:pt idx="16">
                  <c:v>0.1213375796178344</c:v>
                </c:pt>
                <c:pt idx="17">
                  <c:v>2.4044585987261148E-2</c:v>
                </c:pt>
                <c:pt idx="18">
                  <c:v>3.8256369426751591E-2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8-43D4-B09A-AF4E397E362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8-43D4-B09A-AF4E397E3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8.62'!$Z$44:$Z$60</c:f>
              <c:numCache>
                <c:formatCode>#,##0</c:formatCode>
                <c:ptCount val="17"/>
                <c:pt idx="0">
                  <c:v>4</c:v>
                </c:pt>
                <c:pt idx="1">
                  <c:v>430</c:v>
                </c:pt>
                <c:pt idx="2">
                  <c:v>781</c:v>
                </c:pt>
                <c:pt idx="3">
                  <c:v>916</c:v>
                </c:pt>
                <c:pt idx="4">
                  <c:v>1007</c:v>
                </c:pt>
                <c:pt idx="5">
                  <c:v>977</c:v>
                </c:pt>
                <c:pt idx="6">
                  <c:v>1048</c:v>
                </c:pt>
                <c:pt idx="7">
                  <c:v>955</c:v>
                </c:pt>
                <c:pt idx="8">
                  <c:v>994</c:v>
                </c:pt>
                <c:pt idx="9">
                  <c:v>1194</c:v>
                </c:pt>
                <c:pt idx="10">
                  <c:v>1121</c:v>
                </c:pt>
                <c:pt idx="11">
                  <c:v>1095</c:v>
                </c:pt>
                <c:pt idx="12">
                  <c:v>739</c:v>
                </c:pt>
                <c:pt idx="13">
                  <c:v>396</c:v>
                </c:pt>
                <c:pt idx="14">
                  <c:v>212</c:v>
                </c:pt>
                <c:pt idx="15">
                  <c:v>87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9-43FC-9044-C5A09441C676}"/>
            </c:ext>
          </c:extLst>
        </c:ser>
        <c:ser>
          <c:idx val="1"/>
          <c:order val="1"/>
          <c:tx>
            <c:strRef>
              <c:f>'Table 8.62'!$S$62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8.62'!$Z$63:$Z$79</c:f>
              <c:numCache>
                <c:formatCode>#,##0</c:formatCode>
                <c:ptCount val="17"/>
                <c:pt idx="0">
                  <c:v>13</c:v>
                </c:pt>
                <c:pt idx="1">
                  <c:v>425</c:v>
                </c:pt>
                <c:pt idx="2">
                  <c:v>875</c:v>
                </c:pt>
                <c:pt idx="3">
                  <c:v>918</c:v>
                </c:pt>
                <c:pt idx="4">
                  <c:v>1115</c:v>
                </c:pt>
                <c:pt idx="5">
                  <c:v>1167</c:v>
                </c:pt>
                <c:pt idx="6">
                  <c:v>1208</c:v>
                </c:pt>
                <c:pt idx="7">
                  <c:v>1098</c:v>
                </c:pt>
                <c:pt idx="8">
                  <c:v>1205</c:v>
                </c:pt>
                <c:pt idx="9">
                  <c:v>1460</c:v>
                </c:pt>
                <c:pt idx="10">
                  <c:v>1233</c:v>
                </c:pt>
                <c:pt idx="11">
                  <c:v>1150</c:v>
                </c:pt>
                <c:pt idx="12">
                  <c:v>675</c:v>
                </c:pt>
                <c:pt idx="13">
                  <c:v>297</c:v>
                </c:pt>
                <c:pt idx="14">
                  <c:v>135</c:v>
                </c:pt>
                <c:pt idx="15">
                  <c:v>72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C9-43FC-9044-C5A09441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8.62'!$Z$83:$Z$90</c:f>
              <c:numCache>
                <c:formatCode>#,##0</c:formatCode>
                <c:ptCount val="8"/>
                <c:pt idx="0">
                  <c:v>853</c:v>
                </c:pt>
                <c:pt idx="1">
                  <c:v>755</c:v>
                </c:pt>
                <c:pt idx="2">
                  <c:v>1464</c:v>
                </c:pt>
                <c:pt idx="3">
                  <c:v>386</c:v>
                </c:pt>
                <c:pt idx="4">
                  <c:v>198</c:v>
                </c:pt>
                <c:pt idx="5">
                  <c:v>395</c:v>
                </c:pt>
                <c:pt idx="6">
                  <c:v>916</c:v>
                </c:pt>
                <c:pt idx="7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0-4120-9F68-347A2966FB65}"/>
            </c:ext>
          </c:extLst>
        </c:ser>
        <c:ser>
          <c:idx val="1"/>
          <c:order val="1"/>
          <c:tx>
            <c:strRef>
              <c:f>'Table 8.62'!$S$92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8.62'!$Z$93:$Z$100</c:f>
              <c:numCache>
                <c:formatCode>#,##0</c:formatCode>
                <c:ptCount val="8"/>
                <c:pt idx="0">
                  <c:v>684</c:v>
                </c:pt>
                <c:pt idx="1">
                  <c:v>1536</c:v>
                </c:pt>
                <c:pt idx="2">
                  <c:v>341</c:v>
                </c:pt>
                <c:pt idx="3">
                  <c:v>1239</c:v>
                </c:pt>
                <c:pt idx="4">
                  <c:v>1132</c:v>
                </c:pt>
                <c:pt idx="5">
                  <c:v>800</c:v>
                </c:pt>
                <c:pt idx="6">
                  <c:v>92</c:v>
                </c:pt>
                <c:pt idx="7">
                  <c:v>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0-4120-9F68-347A2966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3.9566270619448606E-3</c:v>
                </c:pt>
                <c:pt idx="1">
                  <c:v>2.3532125966086053E-3</c:v>
                </c:pt>
                <c:pt idx="2">
                  <c:v>3.7512977275348948E-2</c:v>
                </c:pt>
                <c:pt idx="3">
                  <c:v>5.7446072211327723E-3</c:v>
                </c:pt>
                <c:pt idx="4">
                  <c:v>5.1170838620371438E-2</c:v>
                </c:pt>
                <c:pt idx="5">
                  <c:v>4.0973584035067484E-2</c:v>
                </c:pt>
                <c:pt idx="6">
                  <c:v>9.4935978774945209E-2</c:v>
                </c:pt>
                <c:pt idx="7">
                  <c:v>8.3631330026531323E-2</c:v>
                </c:pt>
                <c:pt idx="8">
                  <c:v>1.9921559580113046E-2</c:v>
                </c:pt>
                <c:pt idx="9">
                  <c:v>2.7950167262660051E-2</c:v>
                </c:pt>
                <c:pt idx="10">
                  <c:v>6.0987426462106357E-2</c:v>
                </c:pt>
                <c:pt idx="11">
                  <c:v>2.4005075556580921E-2</c:v>
                </c:pt>
                <c:pt idx="12">
                  <c:v>0.14236936209482062</c:v>
                </c:pt>
                <c:pt idx="13">
                  <c:v>6.8739185603875874E-2</c:v>
                </c:pt>
                <c:pt idx="14">
                  <c:v>4.0858230476410198E-2</c:v>
                </c:pt>
                <c:pt idx="15">
                  <c:v>9.2294382281693385E-2</c:v>
                </c:pt>
                <c:pt idx="16">
                  <c:v>0.1128503864344215</c:v>
                </c:pt>
                <c:pt idx="17">
                  <c:v>3.5482754642980736E-2</c:v>
                </c:pt>
                <c:pt idx="18">
                  <c:v>2.722343984311916E-2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D-4A68-9C64-0E6FB9275B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D-4A68-9C64-0E6FB927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8.62'!$S$1</c:f>
              <c:strCache>
                <c:ptCount val="1"/>
                <c:pt idx="0">
                  <c:v>South Gippsland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8.62'!$V$8:$Z$8</c:f>
              <c:numCache>
                <c:formatCode>#,##0</c:formatCode>
                <c:ptCount val="5"/>
                <c:pt idx="0">
                  <c:v>35575</c:v>
                </c:pt>
                <c:pt idx="1">
                  <c:v>38462.339999999997</c:v>
                </c:pt>
                <c:pt idx="2">
                  <c:v>39867.03</c:v>
                </c:pt>
                <c:pt idx="3">
                  <c:v>39999</c:v>
                </c:pt>
                <c:pt idx="4">
                  <c:v>41809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52C-BEC1-AE51416021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9-452C-BEC1-AE5141602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8.63'!$U$4:$Y$4</c:f>
              <c:numCache>
                <c:formatCode>#,##0</c:formatCode>
                <c:ptCount val="5"/>
                <c:pt idx="1">
                  <c:v>14290</c:v>
                </c:pt>
                <c:pt idx="2">
                  <c:v>14688</c:v>
                </c:pt>
                <c:pt idx="3">
                  <c:v>14864</c:v>
                </c:pt>
                <c:pt idx="4">
                  <c:v>15279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E80-A7AC-23B901E9E51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8.63'!$U$7:$Y$7</c:f>
              <c:numCache>
                <c:formatCode>#,##0</c:formatCode>
                <c:ptCount val="5"/>
                <c:pt idx="1">
                  <c:v>8968</c:v>
                </c:pt>
                <c:pt idx="2">
                  <c:v>9350</c:v>
                </c:pt>
                <c:pt idx="3">
                  <c:v>9354</c:v>
                </c:pt>
                <c:pt idx="4">
                  <c:v>9470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E80-A7AC-23B901E9E51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8.63'!$U$11:$Y$11</c:f>
              <c:numCache>
                <c:formatCode>#,##0</c:formatCode>
                <c:ptCount val="5"/>
                <c:pt idx="1">
                  <c:v>11722</c:v>
                </c:pt>
                <c:pt idx="2">
                  <c:v>11989</c:v>
                </c:pt>
                <c:pt idx="3">
                  <c:v>12135</c:v>
                </c:pt>
                <c:pt idx="4">
                  <c:v>12516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7-4E80-A7AC-23B901E9E51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8.63'!$U$12:$Y$12</c:f>
              <c:numCache>
                <c:formatCode>#,##0</c:formatCode>
                <c:ptCount val="5"/>
                <c:pt idx="1">
                  <c:v>2567</c:v>
                </c:pt>
                <c:pt idx="2">
                  <c:v>2702</c:v>
                </c:pt>
                <c:pt idx="3">
                  <c:v>2729</c:v>
                </c:pt>
                <c:pt idx="4">
                  <c:v>2764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7-4E80-A7AC-23B901E9E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0.21331345605392793</c:v>
                </c:pt>
                <c:pt idx="1">
                  <c:v>4.9261083743842365E-3</c:v>
                </c:pt>
                <c:pt idx="2">
                  <c:v>3.2603059372569354E-2</c:v>
                </c:pt>
                <c:pt idx="3">
                  <c:v>4.7964739434793882E-3</c:v>
                </c:pt>
                <c:pt idx="4">
                  <c:v>5.0687062483795696E-2</c:v>
                </c:pt>
                <c:pt idx="5">
                  <c:v>2.4371273010111487E-2</c:v>
                </c:pt>
                <c:pt idx="6">
                  <c:v>8.4780917811770801E-2</c:v>
                </c:pt>
                <c:pt idx="7">
                  <c:v>6.7215452424163852E-2</c:v>
                </c:pt>
                <c:pt idx="8">
                  <c:v>2.0547057298418461E-2</c:v>
                </c:pt>
                <c:pt idx="9">
                  <c:v>6.6113559761472648E-3</c:v>
                </c:pt>
                <c:pt idx="10">
                  <c:v>2.1454498314752397E-2</c:v>
                </c:pt>
                <c:pt idx="11">
                  <c:v>9.9818511796733213E-3</c:v>
                </c:pt>
                <c:pt idx="12">
                  <c:v>3.2732693803474204E-2</c:v>
                </c:pt>
                <c:pt idx="13">
                  <c:v>3.7399533316048741E-2</c:v>
                </c:pt>
                <c:pt idx="14">
                  <c:v>5.5807622504537205E-2</c:v>
                </c:pt>
                <c:pt idx="15">
                  <c:v>6.7928441794140523E-2</c:v>
                </c:pt>
                <c:pt idx="16">
                  <c:v>0.1349494425719471</c:v>
                </c:pt>
                <c:pt idx="17">
                  <c:v>1.4065335753176044E-2</c:v>
                </c:pt>
                <c:pt idx="18">
                  <c:v>2.9880736323567539E-2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60-40C2-99FA-95D117ABE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60-40C2-99FA-95D117ABE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8.63'!$Y$44:$Y$60</c:f>
              <c:numCache>
                <c:formatCode>#,##0</c:formatCode>
                <c:ptCount val="17"/>
                <c:pt idx="0">
                  <c:v>8</c:v>
                </c:pt>
                <c:pt idx="1">
                  <c:v>273</c:v>
                </c:pt>
                <c:pt idx="2">
                  <c:v>538</c:v>
                </c:pt>
                <c:pt idx="3">
                  <c:v>689</c:v>
                </c:pt>
                <c:pt idx="4">
                  <c:v>820</c:v>
                </c:pt>
                <c:pt idx="5">
                  <c:v>716</c:v>
                </c:pt>
                <c:pt idx="6">
                  <c:v>573</c:v>
                </c:pt>
                <c:pt idx="7">
                  <c:v>566</c:v>
                </c:pt>
                <c:pt idx="8">
                  <c:v>615</c:v>
                </c:pt>
                <c:pt idx="9">
                  <c:v>677</c:v>
                </c:pt>
                <c:pt idx="10">
                  <c:v>665</c:v>
                </c:pt>
                <c:pt idx="11">
                  <c:v>684</c:v>
                </c:pt>
                <c:pt idx="12">
                  <c:v>461</c:v>
                </c:pt>
                <c:pt idx="13">
                  <c:v>220</c:v>
                </c:pt>
                <c:pt idx="14">
                  <c:v>114</c:v>
                </c:pt>
                <c:pt idx="15">
                  <c:v>50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4-4894-B8B6-96FAB517963D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8.63'!$Y$63:$Y$79</c:f>
              <c:numCache>
                <c:formatCode>#,##0</c:formatCode>
                <c:ptCount val="17"/>
                <c:pt idx="0">
                  <c:v>3</c:v>
                </c:pt>
                <c:pt idx="1">
                  <c:v>205</c:v>
                </c:pt>
                <c:pt idx="2">
                  <c:v>594</c:v>
                </c:pt>
                <c:pt idx="3">
                  <c:v>643</c:v>
                </c:pt>
                <c:pt idx="4">
                  <c:v>711</c:v>
                </c:pt>
                <c:pt idx="5">
                  <c:v>616</c:v>
                </c:pt>
                <c:pt idx="6">
                  <c:v>662</c:v>
                </c:pt>
                <c:pt idx="7">
                  <c:v>650</c:v>
                </c:pt>
                <c:pt idx="8">
                  <c:v>677</c:v>
                </c:pt>
                <c:pt idx="9">
                  <c:v>741</c:v>
                </c:pt>
                <c:pt idx="10">
                  <c:v>769</c:v>
                </c:pt>
                <c:pt idx="11">
                  <c:v>615</c:v>
                </c:pt>
                <c:pt idx="12">
                  <c:v>399</c:v>
                </c:pt>
                <c:pt idx="13">
                  <c:v>175</c:v>
                </c:pt>
                <c:pt idx="14">
                  <c:v>68</c:v>
                </c:pt>
                <c:pt idx="15">
                  <c:v>41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4-4894-B8B6-96FAB5179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8.63'!$Y$83:$Y$90</c:f>
              <c:numCache>
                <c:formatCode>#,##0</c:formatCode>
                <c:ptCount val="8"/>
                <c:pt idx="0">
                  <c:v>449</c:v>
                </c:pt>
                <c:pt idx="1">
                  <c:v>440</c:v>
                </c:pt>
                <c:pt idx="2">
                  <c:v>845</c:v>
                </c:pt>
                <c:pt idx="3">
                  <c:v>225</c:v>
                </c:pt>
                <c:pt idx="4">
                  <c:v>134</c:v>
                </c:pt>
                <c:pt idx="5">
                  <c:v>267</c:v>
                </c:pt>
                <c:pt idx="6">
                  <c:v>363</c:v>
                </c:pt>
                <c:pt idx="7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9-4E5C-9D64-6376132A0D95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8.63'!$Y$93:$Y$100</c:f>
              <c:numCache>
                <c:formatCode>#,##0</c:formatCode>
                <c:ptCount val="8"/>
                <c:pt idx="0">
                  <c:v>297</c:v>
                </c:pt>
                <c:pt idx="1">
                  <c:v>902</c:v>
                </c:pt>
                <c:pt idx="2">
                  <c:v>165</c:v>
                </c:pt>
                <c:pt idx="3">
                  <c:v>675</c:v>
                </c:pt>
                <c:pt idx="4">
                  <c:v>647</c:v>
                </c:pt>
                <c:pt idx="5">
                  <c:v>427</c:v>
                </c:pt>
                <c:pt idx="6">
                  <c:v>31</c:v>
                </c:pt>
                <c:pt idx="7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89-4E5C-9D64-6376132A0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8.63'!$U$8:$Y$8</c:f>
              <c:numCache>
                <c:formatCode>#,##0</c:formatCode>
                <c:ptCount val="5"/>
                <c:pt idx="1">
                  <c:v>29955.83</c:v>
                </c:pt>
                <c:pt idx="2">
                  <c:v>27926.93</c:v>
                </c:pt>
                <c:pt idx="3">
                  <c:v>31156.17</c:v>
                </c:pt>
                <c:pt idx="4">
                  <c:v>32294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0-4AA1-9926-24625EF900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0-4AA1-9926-24625EF90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8.63'!$V$4:$Z$4</c:f>
              <c:numCache>
                <c:formatCode>#,##0</c:formatCode>
                <c:ptCount val="5"/>
                <c:pt idx="0">
                  <c:v>14290</c:v>
                </c:pt>
                <c:pt idx="1">
                  <c:v>14688</c:v>
                </c:pt>
                <c:pt idx="2">
                  <c:v>14864</c:v>
                </c:pt>
                <c:pt idx="3">
                  <c:v>15279</c:v>
                </c:pt>
                <c:pt idx="4">
                  <c:v>15427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D-461B-8DBE-5BC2C187F6AE}"/>
            </c:ext>
          </c:extLst>
        </c:ser>
        <c:ser>
          <c:idx val="1"/>
          <c:order val="1"/>
          <c:tx>
            <c:strRef>
              <c:f>'Table 8.63'!$S$7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8.63'!$V$7:$Z$7</c:f>
              <c:numCache>
                <c:formatCode>#,##0</c:formatCode>
                <c:ptCount val="5"/>
                <c:pt idx="0">
                  <c:v>8968</c:v>
                </c:pt>
                <c:pt idx="1">
                  <c:v>9350</c:v>
                </c:pt>
                <c:pt idx="2">
                  <c:v>9354</c:v>
                </c:pt>
                <c:pt idx="3">
                  <c:v>9470</c:v>
                </c:pt>
                <c:pt idx="4">
                  <c:v>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D-461B-8DBE-5BC2C187F6AE}"/>
            </c:ext>
          </c:extLst>
        </c:ser>
        <c:ser>
          <c:idx val="2"/>
          <c:order val="2"/>
          <c:tx>
            <c:strRef>
              <c:f>'Table 8.63'!$S$11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8.63'!$V$11:$Z$11</c:f>
              <c:numCache>
                <c:formatCode>#,##0</c:formatCode>
                <c:ptCount val="5"/>
                <c:pt idx="0">
                  <c:v>11722</c:v>
                </c:pt>
                <c:pt idx="1">
                  <c:v>11989</c:v>
                </c:pt>
                <c:pt idx="2">
                  <c:v>12135</c:v>
                </c:pt>
                <c:pt idx="3">
                  <c:v>12516</c:v>
                </c:pt>
                <c:pt idx="4">
                  <c:v>12674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D-461B-8DBE-5BC2C187F6AE}"/>
            </c:ext>
          </c:extLst>
        </c:ser>
        <c:ser>
          <c:idx val="3"/>
          <c:order val="3"/>
          <c:tx>
            <c:strRef>
              <c:f>'Table 8.63'!$S$12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8.63'!$V$12:$Z$12</c:f>
              <c:numCache>
                <c:formatCode>#,##0</c:formatCode>
                <c:ptCount val="5"/>
                <c:pt idx="0">
                  <c:v>2567</c:v>
                </c:pt>
                <c:pt idx="1">
                  <c:v>2702</c:v>
                </c:pt>
                <c:pt idx="2">
                  <c:v>2729</c:v>
                </c:pt>
                <c:pt idx="3">
                  <c:v>2764</c:v>
                </c:pt>
                <c:pt idx="4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D-461B-8DBE-5BC2C187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8.63'!$AB$15:$AB$33</c:f>
              <c:numCache>
                <c:formatCode>0.0%</c:formatCode>
                <c:ptCount val="19"/>
                <c:pt idx="0">
                  <c:v>0.21331345605392793</c:v>
                </c:pt>
                <c:pt idx="1">
                  <c:v>4.9261083743842365E-3</c:v>
                </c:pt>
                <c:pt idx="2">
                  <c:v>3.2603059372569354E-2</c:v>
                </c:pt>
                <c:pt idx="3">
                  <c:v>4.7964739434793882E-3</c:v>
                </c:pt>
                <c:pt idx="4">
                  <c:v>5.0687062483795696E-2</c:v>
                </c:pt>
                <c:pt idx="5">
                  <c:v>2.4371273010111487E-2</c:v>
                </c:pt>
                <c:pt idx="6">
                  <c:v>8.4780917811770801E-2</c:v>
                </c:pt>
                <c:pt idx="7">
                  <c:v>6.7215452424163852E-2</c:v>
                </c:pt>
                <c:pt idx="8">
                  <c:v>2.0547057298418461E-2</c:v>
                </c:pt>
                <c:pt idx="9">
                  <c:v>6.6113559761472648E-3</c:v>
                </c:pt>
                <c:pt idx="10">
                  <c:v>2.1454498314752397E-2</c:v>
                </c:pt>
                <c:pt idx="11">
                  <c:v>9.9818511796733213E-3</c:v>
                </c:pt>
                <c:pt idx="12">
                  <c:v>3.2732693803474204E-2</c:v>
                </c:pt>
                <c:pt idx="13">
                  <c:v>3.7399533316048741E-2</c:v>
                </c:pt>
                <c:pt idx="14">
                  <c:v>5.5807622504537205E-2</c:v>
                </c:pt>
                <c:pt idx="15">
                  <c:v>6.7928441794140523E-2</c:v>
                </c:pt>
                <c:pt idx="16">
                  <c:v>0.1349494425719471</c:v>
                </c:pt>
                <c:pt idx="17">
                  <c:v>1.4065335753176044E-2</c:v>
                </c:pt>
                <c:pt idx="18">
                  <c:v>2.9880736323567539E-2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0-4F10-AD1D-318BF5885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0-4F10-AD1D-318BF5885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8.63'!$Z$44:$Z$60</c:f>
              <c:numCache>
                <c:formatCode>#,##0</c:formatCode>
                <c:ptCount val="17"/>
                <c:pt idx="0">
                  <c:v>8</c:v>
                </c:pt>
                <c:pt idx="1">
                  <c:v>256</c:v>
                </c:pt>
                <c:pt idx="2">
                  <c:v>542</c:v>
                </c:pt>
                <c:pt idx="3">
                  <c:v>699</c:v>
                </c:pt>
                <c:pt idx="4">
                  <c:v>820</c:v>
                </c:pt>
                <c:pt idx="5">
                  <c:v>713</c:v>
                </c:pt>
                <c:pt idx="6">
                  <c:v>621</c:v>
                </c:pt>
                <c:pt idx="7">
                  <c:v>582</c:v>
                </c:pt>
                <c:pt idx="8">
                  <c:v>612</c:v>
                </c:pt>
                <c:pt idx="9">
                  <c:v>646</c:v>
                </c:pt>
                <c:pt idx="10">
                  <c:v>638</c:v>
                </c:pt>
                <c:pt idx="11">
                  <c:v>750</c:v>
                </c:pt>
                <c:pt idx="12">
                  <c:v>467</c:v>
                </c:pt>
                <c:pt idx="13">
                  <c:v>231</c:v>
                </c:pt>
                <c:pt idx="14">
                  <c:v>114</c:v>
                </c:pt>
                <c:pt idx="15">
                  <c:v>51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D-49A0-AFE3-3BEC837B3985}"/>
            </c:ext>
          </c:extLst>
        </c:ser>
        <c:ser>
          <c:idx val="1"/>
          <c:order val="1"/>
          <c:tx>
            <c:strRef>
              <c:f>'Table 8.63'!$S$62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8.63'!$Z$63:$Z$79</c:f>
              <c:numCache>
                <c:formatCode>#,##0</c:formatCode>
                <c:ptCount val="17"/>
                <c:pt idx="0">
                  <c:v>11</c:v>
                </c:pt>
                <c:pt idx="1">
                  <c:v>227</c:v>
                </c:pt>
                <c:pt idx="2">
                  <c:v>561</c:v>
                </c:pt>
                <c:pt idx="3">
                  <c:v>660</c:v>
                </c:pt>
                <c:pt idx="4">
                  <c:v>729</c:v>
                </c:pt>
                <c:pt idx="5">
                  <c:v>643</c:v>
                </c:pt>
                <c:pt idx="6">
                  <c:v>661</c:v>
                </c:pt>
                <c:pt idx="7">
                  <c:v>684</c:v>
                </c:pt>
                <c:pt idx="8">
                  <c:v>568</c:v>
                </c:pt>
                <c:pt idx="9">
                  <c:v>804</c:v>
                </c:pt>
                <c:pt idx="10">
                  <c:v>718</c:v>
                </c:pt>
                <c:pt idx="11">
                  <c:v>665</c:v>
                </c:pt>
                <c:pt idx="12">
                  <c:v>396</c:v>
                </c:pt>
                <c:pt idx="13">
                  <c:v>186</c:v>
                </c:pt>
                <c:pt idx="14">
                  <c:v>68</c:v>
                </c:pt>
                <c:pt idx="15">
                  <c:v>46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D-49A0-AFE3-3BEC837B3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8.63'!$Z$83:$Z$90</c:f>
              <c:numCache>
                <c:formatCode>#,##0</c:formatCode>
                <c:ptCount val="8"/>
                <c:pt idx="0">
                  <c:v>482</c:v>
                </c:pt>
                <c:pt idx="1">
                  <c:v>442</c:v>
                </c:pt>
                <c:pt idx="2">
                  <c:v>886</c:v>
                </c:pt>
                <c:pt idx="3">
                  <c:v>217</c:v>
                </c:pt>
                <c:pt idx="4">
                  <c:v>132</c:v>
                </c:pt>
                <c:pt idx="5">
                  <c:v>274</c:v>
                </c:pt>
                <c:pt idx="6">
                  <c:v>432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4-4E36-BDBE-2A2291B48562}"/>
            </c:ext>
          </c:extLst>
        </c:ser>
        <c:ser>
          <c:idx val="1"/>
          <c:order val="1"/>
          <c:tx>
            <c:strRef>
              <c:f>'Table 8.63'!$S$92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8.63'!$Z$93:$Z$100</c:f>
              <c:numCache>
                <c:formatCode>#,##0</c:formatCode>
                <c:ptCount val="8"/>
                <c:pt idx="0">
                  <c:v>318</c:v>
                </c:pt>
                <c:pt idx="1">
                  <c:v>900</c:v>
                </c:pt>
                <c:pt idx="2">
                  <c:v>163</c:v>
                </c:pt>
                <c:pt idx="3">
                  <c:v>728</c:v>
                </c:pt>
                <c:pt idx="4">
                  <c:v>626</c:v>
                </c:pt>
                <c:pt idx="5">
                  <c:v>432</c:v>
                </c:pt>
                <c:pt idx="6">
                  <c:v>60</c:v>
                </c:pt>
                <c:pt idx="7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94-4E36-BDBE-2A2291B48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8.7'!$Y$44:$Y$60</c:f>
              <c:numCache>
                <c:formatCode>#,##0</c:formatCode>
                <c:ptCount val="17"/>
                <c:pt idx="0">
                  <c:v>20</c:v>
                </c:pt>
                <c:pt idx="1">
                  <c:v>1082</c:v>
                </c:pt>
                <c:pt idx="2">
                  <c:v>3588</c:v>
                </c:pt>
                <c:pt idx="3">
                  <c:v>4209</c:v>
                </c:pt>
                <c:pt idx="4">
                  <c:v>3449</c:v>
                </c:pt>
                <c:pt idx="5">
                  <c:v>3054</c:v>
                </c:pt>
                <c:pt idx="6">
                  <c:v>3233</c:v>
                </c:pt>
                <c:pt idx="7">
                  <c:v>3498</c:v>
                </c:pt>
                <c:pt idx="8">
                  <c:v>4043</c:v>
                </c:pt>
                <c:pt idx="9">
                  <c:v>4489</c:v>
                </c:pt>
                <c:pt idx="10">
                  <c:v>3750</c:v>
                </c:pt>
                <c:pt idx="11">
                  <c:v>3091</c:v>
                </c:pt>
                <c:pt idx="12">
                  <c:v>1752</c:v>
                </c:pt>
                <c:pt idx="13">
                  <c:v>1023</c:v>
                </c:pt>
                <c:pt idx="14">
                  <c:v>501</c:v>
                </c:pt>
                <c:pt idx="15">
                  <c:v>181</c:v>
                </c:pt>
                <c:pt idx="16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2-424C-9B2E-988B244B34DB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8.7'!$Y$63:$Y$79</c:f>
              <c:numCache>
                <c:formatCode>#,##0</c:formatCode>
                <c:ptCount val="17"/>
                <c:pt idx="0">
                  <c:v>36</c:v>
                </c:pt>
                <c:pt idx="1">
                  <c:v>1540</c:v>
                </c:pt>
                <c:pt idx="2">
                  <c:v>3852</c:v>
                </c:pt>
                <c:pt idx="3">
                  <c:v>4383</c:v>
                </c:pt>
                <c:pt idx="4">
                  <c:v>3720</c:v>
                </c:pt>
                <c:pt idx="5">
                  <c:v>3378</c:v>
                </c:pt>
                <c:pt idx="6">
                  <c:v>3504</c:v>
                </c:pt>
                <c:pt idx="7">
                  <c:v>4016</c:v>
                </c:pt>
                <c:pt idx="8">
                  <c:v>4699</c:v>
                </c:pt>
                <c:pt idx="9">
                  <c:v>5234</c:v>
                </c:pt>
                <c:pt idx="10">
                  <c:v>4226</c:v>
                </c:pt>
                <c:pt idx="11">
                  <c:v>3163</c:v>
                </c:pt>
                <c:pt idx="12">
                  <c:v>1547</c:v>
                </c:pt>
                <c:pt idx="13">
                  <c:v>868</c:v>
                </c:pt>
                <c:pt idx="14">
                  <c:v>306</c:v>
                </c:pt>
                <c:pt idx="15">
                  <c:v>126</c:v>
                </c:pt>
                <c:pt idx="16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2-424C-9B2E-988B244B3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8.63'!$S$1</c:f>
              <c:strCache>
                <c:ptCount val="1"/>
                <c:pt idx="0">
                  <c:v>Southern Grampians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8.63'!$V$8:$Z$8</c:f>
              <c:numCache>
                <c:formatCode>#,##0</c:formatCode>
                <c:ptCount val="5"/>
                <c:pt idx="0">
                  <c:v>29955.83</c:v>
                </c:pt>
                <c:pt idx="1">
                  <c:v>27926.93</c:v>
                </c:pt>
                <c:pt idx="2">
                  <c:v>31156.17</c:v>
                </c:pt>
                <c:pt idx="3">
                  <c:v>32294</c:v>
                </c:pt>
                <c:pt idx="4">
                  <c:v>33813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F-4245-BA73-E64732B0C9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F-4245-BA73-E64732B0C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8.64'!$U$4:$Y$4</c:f>
              <c:numCache>
                <c:formatCode>#,##0</c:formatCode>
                <c:ptCount val="5"/>
                <c:pt idx="1">
                  <c:v>107198</c:v>
                </c:pt>
                <c:pt idx="2">
                  <c:v>104788</c:v>
                </c:pt>
                <c:pt idx="3">
                  <c:v>100575</c:v>
                </c:pt>
                <c:pt idx="4">
                  <c:v>108272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E-4575-B3E2-8CBB80EC79C8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8.64'!$U$7:$Y$7</c:f>
              <c:numCache>
                <c:formatCode>#,##0</c:formatCode>
                <c:ptCount val="5"/>
                <c:pt idx="1">
                  <c:v>72303</c:v>
                </c:pt>
                <c:pt idx="2">
                  <c:v>71868</c:v>
                </c:pt>
                <c:pt idx="3">
                  <c:v>68333</c:v>
                </c:pt>
                <c:pt idx="4">
                  <c:v>68922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E-4575-B3E2-8CBB80EC79C8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8.64'!$U$11:$Y$11</c:f>
              <c:numCache>
                <c:formatCode>#,##0</c:formatCode>
                <c:ptCount val="5"/>
                <c:pt idx="1">
                  <c:v>96221</c:v>
                </c:pt>
                <c:pt idx="2">
                  <c:v>93790</c:v>
                </c:pt>
                <c:pt idx="3">
                  <c:v>89708</c:v>
                </c:pt>
                <c:pt idx="4">
                  <c:v>97513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E-4575-B3E2-8CBB80EC79C8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8.64'!$U$12:$Y$12</c:f>
              <c:numCache>
                <c:formatCode>#,##0</c:formatCode>
                <c:ptCount val="5"/>
                <c:pt idx="1">
                  <c:v>10979</c:v>
                </c:pt>
                <c:pt idx="2">
                  <c:v>10992</c:v>
                </c:pt>
                <c:pt idx="3">
                  <c:v>10867</c:v>
                </c:pt>
                <c:pt idx="4">
                  <c:v>10757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E-4575-B3E2-8CBB80EC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6.5618652300627042E-3</c:v>
                </c:pt>
                <c:pt idx="1">
                  <c:v>1.8104742559392386E-3</c:v>
                </c:pt>
                <c:pt idx="2">
                  <c:v>2.8808619623774619E-2</c:v>
                </c:pt>
                <c:pt idx="3">
                  <c:v>5.5020754217080282E-3</c:v>
                </c:pt>
                <c:pt idx="4">
                  <c:v>3.5273337454738145E-2</c:v>
                </c:pt>
                <c:pt idx="5">
                  <c:v>3.1502252053342755E-2</c:v>
                </c:pt>
                <c:pt idx="6">
                  <c:v>8.8527775324560631E-2</c:v>
                </c:pt>
                <c:pt idx="7">
                  <c:v>0.1055197385851806</c:v>
                </c:pt>
                <c:pt idx="8">
                  <c:v>2.0480438046454118E-2</c:v>
                </c:pt>
                <c:pt idx="9">
                  <c:v>3.0089198975536517E-2</c:v>
                </c:pt>
                <c:pt idx="10">
                  <c:v>6.0240219023227057E-2</c:v>
                </c:pt>
                <c:pt idx="11">
                  <c:v>2.4816744678972005E-2</c:v>
                </c:pt>
                <c:pt idx="12">
                  <c:v>0.14913892078071184</c:v>
                </c:pt>
                <c:pt idx="13">
                  <c:v>9.28729135388148E-2</c:v>
                </c:pt>
                <c:pt idx="14">
                  <c:v>3.5829727104124347E-2</c:v>
                </c:pt>
                <c:pt idx="15">
                  <c:v>7.9042656539786274E-2</c:v>
                </c:pt>
                <c:pt idx="16">
                  <c:v>0.12297977567782389</c:v>
                </c:pt>
                <c:pt idx="17">
                  <c:v>3.5343990108628452E-2</c:v>
                </c:pt>
                <c:pt idx="18">
                  <c:v>2.545261856398481E-2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9-4BDB-83D9-467963A419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9-4BDB-83D9-467963A4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8.64'!$Y$44:$Y$60</c:f>
              <c:numCache>
                <c:formatCode>#,##0</c:formatCode>
                <c:ptCount val="17"/>
                <c:pt idx="0">
                  <c:v>25</c:v>
                </c:pt>
                <c:pt idx="1">
                  <c:v>568</c:v>
                </c:pt>
                <c:pt idx="2">
                  <c:v>2381</c:v>
                </c:pt>
                <c:pt idx="3">
                  <c:v>5188</c:v>
                </c:pt>
                <c:pt idx="4">
                  <c:v>9208</c:v>
                </c:pt>
                <c:pt idx="5">
                  <c:v>8687</c:v>
                </c:pt>
                <c:pt idx="6">
                  <c:v>6115</c:v>
                </c:pt>
                <c:pt idx="7">
                  <c:v>4319</c:v>
                </c:pt>
                <c:pt idx="8">
                  <c:v>3436</c:v>
                </c:pt>
                <c:pt idx="9">
                  <c:v>3570</c:v>
                </c:pt>
                <c:pt idx="10">
                  <c:v>2875</c:v>
                </c:pt>
                <c:pt idx="11">
                  <c:v>2256</c:v>
                </c:pt>
                <c:pt idx="12">
                  <c:v>1522</c:v>
                </c:pt>
                <c:pt idx="13">
                  <c:v>1033</c:v>
                </c:pt>
                <c:pt idx="14">
                  <c:v>533</c:v>
                </c:pt>
                <c:pt idx="15">
                  <c:v>233</c:v>
                </c:pt>
                <c:pt idx="16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A-40A4-B9EC-20CA5A73A7AA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8.64'!$Y$63:$Y$79</c:f>
              <c:numCache>
                <c:formatCode>#,##0</c:formatCode>
                <c:ptCount val="17"/>
                <c:pt idx="0">
                  <c:v>36</c:v>
                </c:pt>
                <c:pt idx="1">
                  <c:v>796</c:v>
                </c:pt>
                <c:pt idx="2">
                  <c:v>3076</c:v>
                </c:pt>
                <c:pt idx="3">
                  <c:v>6576</c:v>
                </c:pt>
                <c:pt idx="4">
                  <c:v>10993</c:v>
                </c:pt>
                <c:pt idx="5">
                  <c:v>8825</c:v>
                </c:pt>
                <c:pt idx="6">
                  <c:v>5971</c:v>
                </c:pt>
                <c:pt idx="7">
                  <c:v>4153</c:v>
                </c:pt>
                <c:pt idx="8">
                  <c:v>3526</c:v>
                </c:pt>
                <c:pt idx="9">
                  <c:v>3727</c:v>
                </c:pt>
                <c:pt idx="10">
                  <c:v>3121</c:v>
                </c:pt>
                <c:pt idx="11">
                  <c:v>2422</c:v>
                </c:pt>
                <c:pt idx="12">
                  <c:v>1417</c:v>
                </c:pt>
                <c:pt idx="13">
                  <c:v>880</c:v>
                </c:pt>
                <c:pt idx="14">
                  <c:v>358</c:v>
                </c:pt>
                <c:pt idx="15">
                  <c:v>135</c:v>
                </c:pt>
                <c:pt idx="1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5A-40A4-B9EC-20CA5A73A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8.64'!$Y$83:$Y$90</c:f>
              <c:numCache>
                <c:formatCode>#,##0</c:formatCode>
                <c:ptCount val="8"/>
                <c:pt idx="0">
                  <c:v>6538</c:v>
                </c:pt>
                <c:pt idx="1">
                  <c:v>10363</c:v>
                </c:pt>
                <c:pt idx="2">
                  <c:v>2314</c:v>
                </c:pt>
                <c:pt idx="3">
                  <c:v>1964</c:v>
                </c:pt>
                <c:pt idx="4">
                  <c:v>2413</c:v>
                </c:pt>
                <c:pt idx="5">
                  <c:v>2250</c:v>
                </c:pt>
                <c:pt idx="6">
                  <c:v>579</c:v>
                </c:pt>
                <c:pt idx="7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A-40E5-93C4-FF417ED3AFD7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8.64'!$Y$93:$Y$100</c:f>
              <c:numCache>
                <c:formatCode>#,##0</c:formatCode>
                <c:ptCount val="8"/>
                <c:pt idx="0">
                  <c:v>4972</c:v>
                </c:pt>
                <c:pt idx="1">
                  <c:v>11420</c:v>
                </c:pt>
                <c:pt idx="2">
                  <c:v>811</c:v>
                </c:pt>
                <c:pt idx="3">
                  <c:v>3075</c:v>
                </c:pt>
                <c:pt idx="4">
                  <c:v>5279</c:v>
                </c:pt>
                <c:pt idx="5">
                  <c:v>2813</c:v>
                </c:pt>
                <c:pt idx="6">
                  <c:v>117</c:v>
                </c:pt>
                <c:pt idx="7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A-40E5-93C4-FF417ED3A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8.64'!$U$8:$Y$8</c:f>
              <c:numCache>
                <c:formatCode>#,##0</c:formatCode>
                <c:ptCount val="5"/>
                <c:pt idx="1">
                  <c:v>53572.5</c:v>
                </c:pt>
                <c:pt idx="2">
                  <c:v>54251.37</c:v>
                </c:pt>
                <c:pt idx="3">
                  <c:v>58008.03</c:v>
                </c:pt>
                <c:pt idx="4">
                  <c:v>58216.54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5-4DC7-BD30-F576C8BCB9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5-4DC7-BD30-F576C8BC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8.64'!$V$4:$Z$4</c:f>
              <c:numCache>
                <c:formatCode>#,##0</c:formatCode>
                <c:ptCount val="5"/>
                <c:pt idx="0">
                  <c:v>107198</c:v>
                </c:pt>
                <c:pt idx="1">
                  <c:v>104788</c:v>
                </c:pt>
                <c:pt idx="2">
                  <c:v>100575</c:v>
                </c:pt>
                <c:pt idx="3">
                  <c:v>108272</c:v>
                </c:pt>
                <c:pt idx="4">
                  <c:v>113232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53B-9E41-CF577CC0886A}"/>
            </c:ext>
          </c:extLst>
        </c:ser>
        <c:ser>
          <c:idx val="1"/>
          <c:order val="1"/>
          <c:tx>
            <c:strRef>
              <c:f>'Table 8.64'!$S$7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8.64'!$V$7:$Z$7</c:f>
              <c:numCache>
                <c:formatCode>#,##0</c:formatCode>
                <c:ptCount val="5"/>
                <c:pt idx="0">
                  <c:v>72303</c:v>
                </c:pt>
                <c:pt idx="1">
                  <c:v>71868</c:v>
                </c:pt>
                <c:pt idx="2">
                  <c:v>68333</c:v>
                </c:pt>
                <c:pt idx="3">
                  <c:v>68922</c:v>
                </c:pt>
                <c:pt idx="4">
                  <c:v>72243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D-453B-9E41-CF577CC0886A}"/>
            </c:ext>
          </c:extLst>
        </c:ser>
        <c:ser>
          <c:idx val="2"/>
          <c:order val="2"/>
          <c:tx>
            <c:strRef>
              <c:f>'Table 8.64'!$S$11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8.64'!$V$11:$Z$11</c:f>
              <c:numCache>
                <c:formatCode>#,##0</c:formatCode>
                <c:ptCount val="5"/>
                <c:pt idx="0">
                  <c:v>96221</c:v>
                </c:pt>
                <c:pt idx="1">
                  <c:v>93790</c:v>
                </c:pt>
                <c:pt idx="2">
                  <c:v>89708</c:v>
                </c:pt>
                <c:pt idx="3">
                  <c:v>97513</c:v>
                </c:pt>
                <c:pt idx="4">
                  <c:v>102125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D-453B-9E41-CF577CC0886A}"/>
            </c:ext>
          </c:extLst>
        </c:ser>
        <c:ser>
          <c:idx val="3"/>
          <c:order val="3"/>
          <c:tx>
            <c:strRef>
              <c:f>'Table 8.64'!$S$12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8.64'!$V$12:$Z$12</c:f>
              <c:numCache>
                <c:formatCode>#,##0</c:formatCode>
                <c:ptCount val="5"/>
                <c:pt idx="0">
                  <c:v>10979</c:v>
                </c:pt>
                <c:pt idx="1">
                  <c:v>10992</c:v>
                </c:pt>
                <c:pt idx="2">
                  <c:v>10867</c:v>
                </c:pt>
                <c:pt idx="3">
                  <c:v>10757</c:v>
                </c:pt>
                <c:pt idx="4">
                  <c:v>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4D-453B-9E41-CF577CC08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8.64'!$AB$15:$AB$33</c:f>
              <c:numCache>
                <c:formatCode>0.0%</c:formatCode>
                <c:ptCount val="19"/>
                <c:pt idx="0">
                  <c:v>6.5618652300627042E-3</c:v>
                </c:pt>
                <c:pt idx="1">
                  <c:v>1.8104742559392386E-3</c:v>
                </c:pt>
                <c:pt idx="2">
                  <c:v>2.8808619623774619E-2</c:v>
                </c:pt>
                <c:pt idx="3">
                  <c:v>5.5020754217080282E-3</c:v>
                </c:pt>
                <c:pt idx="4">
                  <c:v>3.5273337454738145E-2</c:v>
                </c:pt>
                <c:pt idx="5">
                  <c:v>3.1502252053342755E-2</c:v>
                </c:pt>
                <c:pt idx="6">
                  <c:v>8.8527775324560631E-2</c:v>
                </c:pt>
                <c:pt idx="7">
                  <c:v>0.1055197385851806</c:v>
                </c:pt>
                <c:pt idx="8">
                  <c:v>2.0480438046454118E-2</c:v>
                </c:pt>
                <c:pt idx="9">
                  <c:v>3.0089198975536517E-2</c:v>
                </c:pt>
                <c:pt idx="10">
                  <c:v>6.0240219023227057E-2</c:v>
                </c:pt>
                <c:pt idx="11">
                  <c:v>2.4816744678972005E-2</c:v>
                </c:pt>
                <c:pt idx="12">
                  <c:v>0.14913892078071184</c:v>
                </c:pt>
                <c:pt idx="13">
                  <c:v>9.28729135388148E-2</c:v>
                </c:pt>
                <c:pt idx="14">
                  <c:v>3.5829727104124347E-2</c:v>
                </c:pt>
                <c:pt idx="15">
                  <c:v>7.9042656539786274E-2</c:v>
                </c:pt>
                <c:pt idx="16">
                  <c:v>0.12297977567782389</c:v>
                </c:pt>
                <c:pt idx="17">
                  <c:v>3.5343990108628452E-2</c:v>
                </c:pt>
                <c:pt idx="18">
                  <c:v>2.545261856398481E-2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B-40BF-BB6C-3B114227AD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B-40BF-BB6C-3B114227A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8.64'!$Z$44:$Z$60</c:f>
              <c:numCache>
                <c:formatCode>#,##0</c:formatCode>
                <c:ptCount val="17"/>
                <c:pt idx="0">
                  <c:v>29</c:v>
                </c:pt>
                <c:pt idx="1">
                  <c:v>577</c:v>
                </c:pt>
                <c:pt idx="2">
                  <c:v>2615</c:v>
                </c:pt>
                <c:pt idx="3">
                  <c:v>5807</c:v>
                </c:pt>
                <c:pt idx="4">
                  <c:v>10147</c:v>
                </c:pt>
                <c:pt idx="5">
                  <c:v>8827</c:v>
                </c:pt>
                <c:pt idx="6">
                  <c:v>6110</c:v>
                </c:pt>
                <c:pt idx="7">
                  <c:v>4409</c:v>
                </c:pt>
                <c:pt idx="8">
                  <c:v>3328</c:v>
                </c:pt>
                <c:pt idx="9">
                  <c:v>3491</c:v>
                </c:pt>
                <c:pt idx="10">
                  <c:v>2913</c:v>
                </c:pt>
                <c:pt idx="11">
                  <c:v>2375</c:v>
                </c:pt>
                <c:pt idx="12">
                  <c:v>1574</c:v>
                </c:pt>
                <c:pt idx="13">
                  <c:v>1006</c:v>
                </c:pt>
                <c:pt idx="14">
                  <c:v>587</c:v>
                </c:pt>
                <c:pt idx="15">
                  <c:v>239</c:v>
                </c:pt>
                <c:pt idx="16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5-475E-BF36-0DE50B81A0CF}"/>
            </c:ext>
          </c:extLst>
        </c:ser>
        <c:ser>
          <c:idx val="1"/>
          <c:order val="1"/>
          <c:tx>
            <c:strRef>
              <c:f>'Table 8.64'!$S$62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8.64'!$Z$63:$Z$79</c:f>
              <c:numCache>
                <c:formatCode>#,##0</c:formatCode>
                <c:ptCount val="17"/>
                <c:pt idx="0">
                  <c:v>48</c:v>
                </c:pt>
                <c:pt idx="1">
                  <c:v>808</c:v>
                </c:pt>
                <c:pt idx="2">
                  <c:v>3122</c:v>
                </c:pt>
                <c:pt idx="3">
                  <c:v>7520</c:v>
                </c:pt>
                <c:pt idx="4">
                  <c:v>12309</c:v>
                </c:pt>
                <c:pt idx="5">
                  <c:v>9115</c:v>
                </c:pt>
                <c:pt idx="6">
                  <c:v>5931</c:v>
                </c:pt>
                <c:pt idx="7">
                  <c:v>4202</c:v>
                </c:pt>
                <c:pt idx="8">
                  <c:v>3508</c:v>
                </c:pt>
                <c:pt idx="9">
                  <c:v>3860</c:v>
                </c:pt>
                <c:pt idx="10">
                  <c:v>3095</c:v>
                </c:pt>
                <c:pt idx="11">
                  <c:v>2389</c:v>
                </c:pt>
                <c:pt idx="12">
                  <c:v>1557</c:v>
                </c:pt>
                <c:pt idx="13">
                  <c:v>868</c:v>
                </c:pt>
                <c:pt idx="14">
                  <c:v>411</c:v>
                </c:pt>
                <c:pt idx="15">
                  <c:v>127</c:v>
                </c:pt>
                <c:pt idx="16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5-475E-BF36-0DE50B81A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8.64'!$Z$83:$Z$90</c:f>
              <c:numCache>
                <c:formatCode>#,##0</c:formatCode>
                <c:ptCount val="8"/>
                <c:pt idx="0">
                  <c:v>6507</c:v>
                </c:pt>
                <c:pt idx="1">
                  <c:v>10601</c:v>
                </c:pt>
                <c:pt idx="2">
                  <c:v>2441</c:v>
                </c:pt>
                <c:pt idx="3">
                  <c:v>2198</c:v>
                </c:pt>
                <c:pt idx="4">
                  <c:v>2554</c:v>
                </c:pt>
                <c:pt idx="5">
                  <c:v>2323</c:v>
                </c:pt>
                <c:pt idx="6">
                  <c:v>638</c:v>
                </c:pt>
                <c:pt idx="7">
                  <c:v>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C-43C0-9495-B9E0247607D5}"/>
            </c:ext>
          </c:extLst>
        </c:ser>
        <c:ser>
          <c:idx val="1"/>
          <c:order val="1"/>
          <c:tx>
            <c:strRef>
              <c:f>'Table 8.64'!$S$92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8.64'!$Z$93:$Z$100</c:f>
              <c:numCache>
                <c:formatCode>#,##0</c:formatCode>
                <c:ptCount val="8"/>
                <c:pt idx="0">
                  <c:v>5090</c:v>
                </c:pt>
                <c:pt idx="1">
                  <c:v>11955</c:v>
                </c:pt>
                <c:pt idx="2">
                  <c:v>888</c:v>
                </c:pt>
                <c:pt idx="3">
                  <c:v>3407</c:v>
                </c:pt>
                <c:pt idx="4">
                  <c:v>5259</c:v>
                </c:pt>
                <c:pt idx="5">
                  <c:v>3032</c:v>
                </c:pt>
                <c:pt idx="6">
                  <c:v>122</c:v>
                </c:pt>
                <c:pt idx="7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C-43C0-9495-B9E024760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8.7'!$Y$83:$Y$90</c:f>
              <c:numCache>
                <c:formatCode>#,##0</c:formatCode>
                <c:ptCount val="8"/>
                <c:pt idx="0">
                  <c:v>7107</c:v>
                </c:pt>
                <c:pt idx="1">
                  <c:v>6857</c:v>
                </c:pt>
                <c:pt idx="2">
                  <c:v>2248</c:v>
                </c:pt>
                <c:pt idx="3">
                  <c:v>1644</c:v>
                </c:pt>
                <c:pt idx="4">
                  <c:v>1793</c:v>
                </c:pt>
                <c:pt idx="5">
                  <c:v>1922</c:v>
                </c:pt>
                <c:pt idx="6">
                  <c:v>525</c:v>
                </c:pt>
                <c:pt idx="7">
                  <c:v>1046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C4-45F6-B600-EAB8E8D3F9FC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8.7'!$Y$93:$Y$100</c:f>
              <c:numCache>
                <c:formatCode>#,##0</c:formatCode>
                <c:ptCount val="8"/>
                <c:pt idx="0">
                  <c:v>4546</c:v>
                </c:pt>
                <c:pt idx="1">
                  <c:v>8447</c:v>
                </c:pt>
                <c:pt idx="2">
                  <c:v>531</c:v>
                </c:pt>
                <c:pt idx="3">
                  <c:v>2579</c:v>
                </c:pt>
                <c:pt idx="4">
                  <c:v>4988</c:v>
                </c:pt>
                <c:pt idx="5">
                  <c:v>2598</c:v>
                </c:pt>
                <c:pt idx="6">
                  <c:v>68</c:v>
                </c:pt>
                <c:pt idx="7">
                  <c:v>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C4-45F6-B600-EAB8E8D3F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8.64'!$S$1</c:f>
              <c:strCache>
                <c:ptCount val="1"/>
                <c:pt idx="0">
                  <c:v>Stonnington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8.64'!$V$8:$Z$8</c:f>
              <c:numCache>
                <c:formatCode>#,##0</c:formatCode>
                <c:ptCount val="5"/>
                <c:pt idx="0">
                  <c:v>53572.5</c:v>
                </c:pt>
                <c:pt idx="1">
                  <c:v>54251.37</c:v>
                </c:pt>
                <c:pt idx="2">
                  <c:v>58008.03</c:v>
                </c:pt>
                <c:pt idx="3">
                  <c:v>58216.54</c:v>
                </c:pt>
                <c:pt idx="4">
                  <c:v>59047.3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5-40AD-B1EA-900D1D452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5-40AD-B1EA-900D1D45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8.65'!$U$4:$Y$4</c:f>
              <c:numCache>
                <c:formatCode>#,##0</c:formatCode>
                <c:ptCount val="5"/>
                <c:pt idx="1">
                  <c:v>8515</c:v>
                </c:pt>
                <c:pt idx="2">
                  <c:v>8550</c:v>
                </c:pt>
                <c:pt idx="3">
                  <c:v>8867</c:v>
                </c:pt>
                <c:pt idx="4">
                  <c:v>9412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E-4FDC-B222-C5879A26DC2A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8.65'!$U$7:$Y$7</c:f>
              <c:numCache>
                <c:formatCode>#,##0</c:formatCode>
                <c:ptCount val="5"/>
                <c:pt idx="1">
                  <c:v>5774</c:v>
                </c:pt>
                <c:pt idx="2">
                  <c:v>5941</c:v>
                </c:pt>
                <c:pt idx="3">
                  <c:v>6025</c:v>
                </c:pt>
                <c:pt idx="4">
                  <c:v>6213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E-4FDC-B222-C5879A26DC2A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8.65'!$U$11:$Y$11</c:f>
              <c:numCache>
                <c:formatCode>#,##0</c:formatCode>
                <c:ptCount val="5"/>
                <c:pt idx="1">
                  <c:v>6906</c:v>
                </c:pt>
                <c:pt idx="2">
                  <c:v>6853</c:v>
                </c:pt>
                <c:pt idx="3">
                  <c:v>7131</c:v>
                </c:pt>
                <c:pt idx="4">
                  <c:v>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E-4FDC-B222-C5879A26DC2A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8.65'!$U$12:$Y$12</c:f>
              <c:numCache>
                <c:formatCode>#,##0</c:formatCode>
                <c:ptCount val="5"/>
                <c:pt idx="1">
                  <c:v>1609</c:v>
                </c:pt>
                <c:pt idx="2">
                  <c:v>1690</c:v>
                </c:pt>
                <c:pt idx="3">
                  <c:v>1736</c:v>
                </c:pt>
                <c:pt idx="4">
                  <c:v>1783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E-4FDC-B222-C5879A26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0.13510114243789959</c:v>
                </c:pt>
                <c:pt idx="1">
                  <c:v>3.8780002096216329E-3</c:v>
                </c:pt>
                <c:pt idx="2">
                  <c:v>5.4082381301750339E-2</c:v>
                </c:pt>
                <c:pt idx="3">
                  <c:v>5.1357300073367569E-3</c:v>
                </c:pt>
                <c:pt idx="4">
                  <c:v>7.3577193166334764E-2</c:v>
                </c:pt>
                <c:pt idx="5">
                  <c:v>2.4420920238968663E-2</c:v>
                </c:pt>
                <c:pt idx="6">
                  <c:v>6.4249030499947596E-2</c:v>
                </c:pt>
                <c:pt idx="7">
                  <c:v>8.2905355832721933E-2</c:v>
                </c:pt>
                <c:pt idx="8">
                  <c:v>3.8465569646787545E-2</c:v>
                </c:pt>
                <c:pt idx="9">
                  <c:v>9.6425951158159526E-3</c:v>
                </c:pt>
                <c:pt idx="10">
                  <c:v>2.4525731055444921E-2</c:v>
                </c:pt>
                <c:pt idx="11">
                  <c:v>2.4420920238968663E-2</c:v>
                </c:pt>
                <c:pt idx="12">
                  <c:v>5.0833245990986271E-2</c:v>
                </c:pt>
                <c:pt idx="13">
                  <c:v>5.1147678440415054E-2</c:v>
                </c:pt>
                <c:pt idx="14">
                  <c:v>5.7121894979561889E-2</c:v>
                </c:pt>
                <c:pt idx="15">
                  <c:v>6.6659679278901582E-2</c:v>
                </c:pt>
                <c:pt idx="16">
                  <c:v>0.11330049261083744</c:v>
                </c:pt>
                <c:pt idx="17">
                  <c:v>2.4211298606016139E-2</c:v>
                </c:pt>
                <c:pt idx="18">
                  <c:v>2.6621947384970129E-2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A-4351-8BA0-9D8245999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A-4351-8BA0-9D824599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8.65'!$Y$44:$Y$60</c:f>
              <c:numCache>
                <c:formatCode>#,##0</c:formatCode>
                <c:ptCount val="17"/>
                <c:pt idx="0">
                  <c:v>5</c:v>
                </c:pt>
                <c:pt idx="1">
                  <c:v>131</c:v>
                </c:pt>
                <c:pt idx="2">
                  <c:v>235</c:v>
                </c:pt>
                <c:pt idx="3">
                  <c:v>305</c:v>
                </c:pt>
                <c:pt idx="4">
                  <c:v>388</c:v>
                </c:pt>
                <c:pt idx="5">
                  <c:v>404</c:v>
                </c:pt>
                <c:pt idx="6">
                  <c:v>400</c:v>
                </c:pt>
                <c:pt idx="7">
                  <c:v>344</c:v>
                </c:pt>
                <c:pt idx="8">
                  <c:v>361</c:v>
                </c:pt>
                <c:pt idx="9">
                  <c:v>411</c:v>
                </c:pt>
                <c:pt idx="10">
                  <c:v>432</c:v>
                </c:pt>
                <c:pt idx="11">
                  <c:v>453</c:v>
                </c:pt>
                <c:pt idx="12">
                  <c:v>349</c:v>
                </c:pt>
                <c:pt idx="13">
                  <c:v>190</c:v>
                </c:pt>
                <c:pt idx="14">
                  <c:v>90</c:v>
                </c:pt>
                <c:pt idx="15">
                  <c:v>38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F2-4486-9920-68AE2D500ED1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8.65'!$Y$63:$Y$79</c:f>
              <c:numCache>
                <c:formatCode>#,##0</c:formatCode>
                <c:ptCount val="17"/>
                <c:pt idx="0">
                  <c:v>4</c:v>
                </c:pt>
                <c:pt idx="1">
                  <c:v>171</c:v>
                </c:pt>
                <c:pt idx="2">
                  <c:v>299</c:v>
                </c:pt>
                <c:pt idx="3">
                  <c:v>333</c:v>
                </c:pt>
                <c:pt idx="4">
                  <c:v>390</c:v>
                </c:pt>
                <c:pt idx="5">
                  <c:v>398</c:v>
                </c:pt>
                <c:pt idx="6">
                  <c:v>437</c:v>
                </c:pt>
                <c:pt idx="7">
                  <c:v>383</c:v>
                </c:pt>
                <c:pt idx="8">
                  <c:v>410</c:v>
                </c:pt>
                <c:pt idx="9">
                  <c:v>487</c:v>
                </c:pt>
                <c:pt idx="10">
                  <c:v>462</c:v>
                </c:pt>
                <c:pt idx="11">
                  <c:v>536</c:v>
                </c:pt>
                <c:pt idx="12">
                  <c:v>288</c:v>
                </c:pt>
                <c:pt idx="13">
                  <c:v>140</c:v>
                </c:pt>
                <c:pt idx="14">
                  <c:v>62</c:v>
                </c:pt>
                <c:pt idx="15">
                  <c:v>28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F2-4486-9920-68AE2D50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8.65'!$Y$83:$Y$90</c:f>
              <c:numCache>
                <c:formatCode>#,##0</c:formatCode>
                <c:ptCount val="8"/>
                <c:pt idx="0">
                  <c:v>352</c:v>
                </c:pt>
                <c:pt idx="1">
                  <c:v>228</c:v>
                </c:pt>
                <c:pt idx="2">
                  <c:v>513</c:v>
                </c:pt>
                <c:pt idx="3">
                  <c:v>157</c:v>
                </c:pt>
                <c:pt idx="4">
                  <c:v>80</c:v>
                </c:pt>
                <c:pt idx="5">
                  <c:v>109</c:v>
                </c:pt>
                <c:pt idx="6">
                  <c:v>305</c:v>
                </c:pt>
                <c:pt idx="7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C-490A-A739-BDAEB04148EE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8.65'!$Y$93:$Y$100</c:f>
              <c:numCache>
                <c:formatCode>#,##0</c:formatCode>
                <c:ptCount val="8"/>
                <c:pt idx="0">
                  <c:v>232</c:v>
                </c:pt>
                <c:pt idx="1">
                  <c:v>554</c:v>
                </c:pt>
                <c:pt idx="2">
                  <c:v>126</c:v>
                </c:pt>
                <c:pt idx="3">
                  <c:v>431</c:v>
                </c:pt>
                <c:pt idx="4">
                  <c:v>451</c:v>
                </c:pt>
                <c:pt idx="5">
                  <c:v>222</c:v>
                </c:pt>
                <c:pt idx="6">
                  <c:v>33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C-490A-A739-BDAEB0414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8.65'!$U$8:$Y$8</c:f>
              <c:numCache>
                <c:formatCode>#,##0</c:formatCode>
                <c:ptCount val="5"/>
                <c:pt idx="1">
                  <c:v>36660</c:v>
                </c:pt>
                <c:pt idx="2">
                  <c:v>38368.449999999997</c:v>
                </c:pt>
                <c:pt idx="3">
                  <c:v>39875.99</c:v>
                </c:pt>
                <c:pt idx="4">
                  <c:v>41045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F-4E91-9C19-D034140537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F-4E91-9C19-D03414053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8.65'!$V$4:$Z$4</c:f>
              <c:numCache>
                <c:formatCode>#,##0</c:formatCode>
                <c:ptCount val="5"/>
                <c:pt idx="0">
                  <c:v>8515</c:v>
                </c:pt>
                <c:pt idx="1">
                  <c:v>8550</c:v>
                </c:pt>
                <c:pt idx="2">
                  <c:v>8867</c:v>
                </c:pt>
                <c:pt idx="3">
                  <c:v>9412</c:v>
                </c:pt>
                <c:pt idx="4">
                  <c:v>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74-4837-9653-0EED1C152FD6}"/>
            </c:ext>
          </c:extLst>
        </c:ser>
        <c:ser>
          <c:idx val="1"/>
          <c:order val="1"/>
          <c:tx>
            <c:strRef>
              <c:f>'Table 8.65'!$S$7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8.65'!$V$7:$Z$7</c:f>
              <c:numCache>
                <c:formatCode>#,##0</c:formatCode>
                <c:ptCount val="5"/>
                <c:pt idx="0">
                  <c:v>5774</c:v>
                </c:pt>
                <c:pt idx="1">
                  <c:v>5941</c:v>
                </c:pt>
                <c:pt idx="2">
                  <c:v>6025</c:v>
                </c:pt>
                <c:pt idx="3">
                  <c:v>6213</c:v>
                </c:pt>
                <c:pt idx="4">
                  <c:v>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74-4837-9653-0EED1C152FD6}"/>
            </c:ext>
          </c:extLst>
        </c:ser>
        <c:ser>
          <c:idx val="2"/>
          <c:order val="2"/>
          <c:tx>
            <c:strRef>
              <c:f>'Table 8.65'!$S$11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8.65'!$V$11:$Z$11</c:f>
              <c:numCache>
                <c:formatCode>#,##0</c:formatCode>
                <c:ptCount val="5"/>
                <c:pt idx="0">
                  <c:v>6906</c:v>
                </c:pt>
                <c:pt idx="1">
                  <c:v>6853</c:v>
                </c:pt>
                <c:pt idx="2">
                  <c:v>7131</c:v>
                </c:pt>
                <c:pt idx="3">
                  <c:v>7633</c:v>
                </c:pt>
                <c:pt idx="4">
                  <c:v>7788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4-4837-9653-0EED1C152FD6}"/>
            </c:ext>
          </c:extLst>
        </c:ser>
        <c:ser>
          <c:idx val="3"/>
          <c:order val="3"/>
          <c:tx>
            <c:strRef>
              <c:f>'Table 8.65'!$S$12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8.65'!$V$12:$Z$12</c:f>
              <c:numCache>
                <c:formatCode>#,##0</c:formatCode>
                <c:ptCount val="5"/>
                <c:pt idx="0">
                  <c:v>1609</c:v>
                </c:pt>
                <c:pt idx="1">
                  <c:v>1690</c:v>
                </c:pt>
                <c:pt idx="2">
                  <c:v>1736</c:v>
                </c:pt>
                <c:pt idx="3">
                  <c:v>1783</c:v>
                </c:pt>
                <c:pt idx="4">
                  <c:v>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4-4837-9653-0EED1C15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8.65'!$AB$15:$AB$33</c:f>
              <c:numCache>
                <c:formatCode>0.0%</c:formatCode>
                <c:ptCount val="19"/>
                <c:pt idx="0">
                  <c:v>0.13510114243789959</c:v>
                </c:pt>
                <c:pt idx="1">
                  <c:v>3.8780002096216329E-3</c:v>
                </c:pt>
                <c:pt idx="2">
                  <c:v>5.4082381301750339E-2</c:v>
                </c:pt>
                <c:pt idx="3">
                  <c:v>5.1357300073367569E-3</c:v>
                </c:pt>
                <c:pt idx="4">
                  <c:v>7.3577193166334764E-2</c:v>
                </c:pt>
                <c:pt idx="5">
                  <c:v>2.4420920238968663E-2</c:v>
                </c:pt>
                <c:pt idx="6">
                  <c:v>6.4249030499947596E-2</c:v>
                </c:pt>
                <c:pt idx="7">
                  <c:v>8.2905355832721933E-2</c:v>
                </c:pt>
                <c:pt idx="8">
                  <c:v>3.8465569646787545E-2</c:v>
                </c:pt>
                <c:pt idx="9">
                  <c:v>9.6425951158159526E-3</c:v>
                </c:pt>
                <c:pt idx="10">
                  <c:v>2.4525731055444921E-2</c:v>
                </c:pt>
                <c:pt idx="11">
                  <c:v>2.4420920238968663E-2</c:v>
                </c:pt>
                <c:pt idx="12">
                  <c:v>5.0833245990986271E-2</c:v>
                </c:pt>
                <c:pt idx="13">
                  <c:v>5.1147678440415054E-2</c:v>
                </c:pt>
                <c:pt idx="14">
                  <c:v>5.7121894979561889E-2</c:v>
                </c:pt>
                <c:pt idx="15">
                  <c:v>6.6659679278901582E-2</c:v>
                </c:pt>
                <c:pt idx="16">
                  <c:v>0.11330049261083744</c:v>
                </c:pt>
                <c:pt idx="17">
                  <c:v>2.4211298606016139E-2</c:v>
                </c:pt>
                <c:pt idx="18">
                  <c:v>2.6621947384970129E-2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926-9105-182F292628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E-4926-9105-182F2926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8.65'!$Z$44:$Z$60</c:f>
              <c:numCache>
                <c:formatCode>#,##0</c:formatCode>
                <c:ptCount val="17"/>
                <c:pt idx="0">
                  <c:v>5</c:v>
                </c:pt>
                <c:pt idx="1">
                  <c:v>152</c:v>
                </c:pt>
                <c:pt idx="2">
                  <c:v>227</c:v>
                </c:pt>
                <c:pt idx="3">
                  <c:v>331</c:v>
                </c:pt>
                <c:pt idx="4">
                  <c:v>406</c:v>
                </c:pt>
                <c:pt idx="5">
                  <c:v>398</c:v>
                </c:pt>
                <c:pt idx="6">
                  <c:v>425</c:v>
                </c:pt>
                <c:pt idx="7">
                  <c:v>336</c:v>
                </c:pt>
                <c:pt idx="8">
                  <c:v>362</c:v>
                </c:pt>
                <c:pt idx="9">
                  <c:v>345</c:v>
                </c:pt>
                <c:pt idx="10">
                  <c:v>463</c:v>
                </c:pt>
                <c:pt idx="11">
                  <c:v>452</c:v>
                </c:pt>
                <c:pt idx="12">
                  <c:v>330</c:v>
                </c:pt>
                <c:pt idx="13">
                  <c:v>203</c:v>
                </c:pt>
                <c:pt idx="14">
                  <c:v>96</c:v>
                </c:pt>
                <c:pt idx="15">
                  <c:v>41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7-45F9-8B82-6A9256042E20}"/>
            </c:ext>
          </c:extLst>
        </c:ser>
        <c:ser>
          <c:idx val="1"/>
          <c:order val="1"/>
          <c:tx>
            <c:strRef>
              <c:f>'Table 8.65'!$S$62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8.65'!$Z$63:$Z$79</c:f>
              <c:numCache>
                <c:formatCode>#,##0</c:formatCode>
                <c:ptCount val="17"/>
                <c:pt idx="0">
                  <c:v>0</c:v>
                </c:pt>
                <c:pt idx="1">
                  <c:v>189</c:v>
                </c:pt>
                <c:pt idx="2">
                  <c:v>339</c:v>
                </c:pt>
                <c:pt idx="3">
                  <c:v>362</c:v>
                </c:pt>
                <c:pt idx="4">
                  <c:v>357</c:v>
                </c:pt>
                <c:pt idx="5">
                  <c:v>461</c:v>
                </c:pt>
                <c:pt idx="6">
                  <c:v>397</c:v>
                </c:pt>
                <c:pt idx="7">
                  <c:v>378</c:v>
                </c:pt>
                <c:pt idx="8">
                  <c:v>413</c:v>
                </c:pt>
                <c:pt idx="9">
                  <c:v>517</c:v>
                </c:pt>
                <c:pt idx="10">
                  <c:v>466</c:v>
                </c:pt>
                <c:pt idx="11">
                  <c:v>508</c:v>
                </c:pt>
                <c:pt idx="12">
                  <c:v>288</c:v>
                </c:pt>
                <c:pt idx="13">
                  <c:v>144</c:v>
                </c:pt>
                <c:pt idx="14">
                  <c:v>73</c:v>
                </c:pt>
                <c:pt idx="15">
                  <c:v>27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17-45F9-8B82-6A9256042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8.65'!$Z$83:$Z$90</c:f>
              <c:numCache>
                <c:formatCode>#,##0</c:formatCode>
                <c:ptCount val="8"/>
                <c:pt idx="0">
                  <c:v>354</c:v>
                </c:pt>
                <c:pt idx="1">
                  <c:v>250</c:v>
                </c:pt>
                <c:pt idx="2">
                  <c:v>532</c:v>
                </c:pt>
                <c:pt idx="3">
                  <c:v>144</c:v>
                </c:pt>
                <c:pt idx="4">
                  <c:v>84</c:v>
                </c:pt>
                <c:pt idx="5">
                  <c:v>97</c:v>
                </c:pt>
                <c:pt idx="6">
                  <c:v>341</c:v>
                </c:pt>
                <c:pt idx="7">
                  <c:v>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C-4F52-AC4A-9FE07493BA73}"/>
            </c:ext>
          </c:extLst>
        </c:ser>
        <c:ser>
          <c:idx val="1"/>
          <c:order val="1"/>
          <c:tx>
            <c:strRef>
              <c:f>'Table 8.65'!$S$92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8.65'!$Z$93:$Z$100</c:f>
              <c:numCache>
                <c:formatCode>#,##0</c:formatCode>
                <c:ptCount val="8"/>
                <c:pt idx="0">
                  <c:v>260</c:v>
                </c:pt>
                <c:pt idx="1">
                  <c:v>579</c:v>
                </c:pt>
                <c:pt idx="2">
                  <c:v>149</c:v>
                </c:pt>
                <c:pt idx="3">
                  <c:v>443</c:v>
                </c:pt>
                <c:pt idx="4">
                  <c:v>459</c:v>
                </c:pt>
                <c:pt idx="5">
                  <c:v>236</c:v>
                </c:pt>
                <c:pt idx="6">
                  <c:v>48</c:v>
                </c:pt>
                <c:pt idx="7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C-4F52-AC4A-9FE07493B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8.7'!$U$8:$Y$8</c:f>
              <c:numCache>
                <c:formatCode>#,##0</c:formatCode>
                <c:ptCount val="5"/>
                <c:pt idx="1">
                  <c:v>51100</c:v>
                </c:pt>
                <c:pt idx="2">
                  <c:v>52611.86</c:v>
                </c:pt>
                <c:pt idx="3">
                  <c:v>54978</c:v>
                </c:pt>
                <c:pt idx="4">
                  <c:v>53526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0-486D-8E6F-1B51F76354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0-486D-8E6F-1B51F763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8.65'!$S$1</c:f>
              <c:strCache>
                <c:ptCount val="1"/>
                <c:pt idx="0">
                  <c:v>Strathbogie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8.65'!$V$8:$Z$8</c:f>
              <c:numCache>
                <c:formatCode>#,##0</c:formatCode>
                <c:ptCount val="5"/>
                <c:pt idx="0">
                  <c:v>36660</c:v>
                </c:pt>
                <c:pt idx="1">
                  <c:v>38368.449999999997</c:v>
                </c:pt>
                <c:pt idx="2">
                  <c:v>39875.99</c:v>
                </c:pt>
                <c:pt idx="3">
                  <c:v>41045</c:v>
                </c:pt>
                <c:pt idx="4">
                  <c:v>44562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F-4031-B1E1-0D857CE536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F-4031-B1E1-0D857CE53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8.66'!$U$4:$Y$4</c:f>
              <c:numCache>
                <c:formatCode>#,##0</c:formatCode>
                <c:ptCount val="5"/>
                <c:pt idx="1">
                  <c:v>27811</c:v>
                </c:pt>
                <c:pt idx="2">
                  <c:v>28917</c:v>
                </c:pt>
                <c:pt idx="3">
                  <c:v>30782</c:v>
                </c:pt>
                <c:pt idx="4">
                  <c:v>33119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8-460C-AAF8-DCC924DEBDA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8.66'!$U$7:$Y$7</c:f>
              <c:numCache>
                <c:formatCode>#,##0</c:formatCode>
                <c:ptCount val="5"/>
                <c:pt idx="1">
                  <c:v>19040</c:v>
                </c:pt>
                <c:pt idx="2">
                  <c:v>20193</c:v>
                </c:pt>
                <c:pt idx="3">
                  <c:v>20979</c:v>
                </c:pt>
                <c:pt idx="4">
                  <c:v>21747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8-460C-AAF8-DCC924DEBDA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8.66'!$U$11:$Y$11</c:f>
              <c:numCache>
                <c:formatCode>#,##0</c:formatCode>
                <c:ptCount val="5"/>
                <c:pt idx="1">
                  <c:v>23709</c:v>
                </c:pt>
                <c:pt idx="2">
                  <c:v>24591</c:v>
                </c:pt>
                <c:pt idx="3">
                  <c:v>26354</c:v>
                </c:pt>
                <c:pt idx="4">
                  <c:v>28599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88-460C-AAF8-DCC924DEBDA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8.66'!$U$12:$Y$12</c:f>
              <c:numCache>
                <c:formatCode>#,##0</c:formatCode>
                <c:ptCount val="5"/>
                <c:pt idx="1">
                  <c:v>4104</c:v>
                </c:pt>
                <c:pt idx="2">
                  <c:v>4323</c:v>
                </c:pt>
                <c:pt idx="3">
                  <c:v>4428</c:v>
                </c:pt>
                <c:pt idx="4">
                  <c:v>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88-460C-AAF8-DCC924DE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2.436796511285285E-2</c:v>
                </c:pt>
                <c:pt idx="1">
                  <c:v>1.7089987624491719E-3</c:v>
                </c:pt>
                <c:pt idx="2">
                  <c:v>3.2647769461960047E-2</c:v>
                </c:pt>
                <c:pt idx="3">
                  <c:v>6.3056161235193588E-3</c:v>
                </c:pt>
                <c:pt idx="4">
                  <c:v>9.1519830278743594E-2</c:v>
                </c:pt>
                <c:pt idx="5">
                  <c:v>2.6518946313866462E-2</c:v>
                </c:pt>
                <c:pt idx="6">
                  <c:v>9.5910189168483706E-2</c:v>
                </c:pt>
                <c:pt idx="7">
                  <c:v>0.11132064352643055</c:v>
                </c:pt>
                <c:pt idx="8">
                  <c:v>1.9417761800931108E-2</c:v>
                </c:pt>
                <c:pt idx="9">
                  <c:v>1.6412281218692912E-2</c:v>
                </c:pt>
                <c:pt idx="10">
                  <c:v>4.219459013495197E-2</c:v>
                </c:pt>
                <c:pt idx="11">
                  <c:v>1.7531970063056162E-2</c:v>
                </c:pt>
                <c:pt idx="12">
                  <c:v>7.8113029642288875E-2</c:v>
                </c:pt>
                <c:pt idx="13">
                  <c:v>5.9196181271730805E-2</c:v>
                </c:pt>
                <c:pt idx="14">
                  <c:v>5.421651246390477E-2</c:v>
                </c:pt>
                <c:pt idx="15">
                  <c:v>0.10483823442748541</c:v>
                </c:pt>
                <c:pt idx="16">
                  <c:v>0.12732040780246331</c:v>
                </c:pt>
                <c:pt idx="17">
                  <c:v>3.1203960162649539E-2</c:v>
                </c:pt>
                <c:pt idx="18">
                  <c:v>3.1734339088926866E-2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9-4954-B021-F18C0851DB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19-4954-B021-F18C0851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8.66'!$Y$44:$Y$60</c:f>
              <c:numCache>
                <c:formatCode>#,##0</c:formatCode>
                <c:ptCount val="17"/>
                <c:pt idx="0">
                  <c:v>26</c:v>
                </c:pt>
                <c:pt idx="1">
                  <c:v>591</c:v>
                </c:pt>
                <c:pt idx="2">
                  <c:v>1047</c:v>
                </c:pt>
                <c:pt idx="3">
                  <c:v>1354</c:v>
                </c:pt>
                <c:pt idx="4">
                  <c:v>1550</c:v>
                </c:pt>
                <c:pt idx="5">
                  <c:v>1473</c:v>
                </c:pt>
                <c:pt idx="6">
                  <c:v>1609</c:v>
                </c:pt>
                <c:pt idx="7">
                  <c:v>1644</c:v>
                </c:pt>
                <c:pt idx="8">
                  <c:v>1526</c:v>
                </c:pt>
                <c:pt idx="9">
                  <c:v>1362</c:v>
                </c:pt>
                <c:pt idx="10">
                  <c:v>1236</c:v>
                </c:pt>
                <c:pt idx="11">
                  <c:v>1064</c:v>
                </c:pt>
                <c:pt idx="12">
                  <c:v>708</c:v>
                </c:pt>
                <c:pt idx="13">
                  <c:v>331</c:v>
                </c:pt>
                <c:pt idx="14">
                  <c:v>150</c:v>
                </c:pt>
                <c:pt idx="15">
                  <c:v>45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A-4ADA-B962-E9B95274E0E3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8.66'!$Y$63:$Y$79</c:f>
              <c:numCache>
                <c:formatCode>#,##0</c:formatCode>
                <c:ptCount val="17"/>
                <c:pt idx="0">
                  <c:v>25</c:v>
                </c:pt>
                <c:pt idx="1">
                  <c:v>630</c:v>
                </c:pt>
                <c:pt idx="2">
                  <c:v>1317</c:v>
                </c:pt>
                <c:pt idx="3">
                  <c:v>1421</c:v>
                </c:pt>
                <c:pt idx="4">
                  <c:v>1540</c:v>
                </c:pt>
                <c:pt idx="5">
                  <c:v>1676</c:v>
                </c:pt>
                <c:pt idx="6">
                  <c:v>2004</c:v>
                </c:pt>
                <c:pt idx="7">
                  <c:v>1898</c:v>
                </c:pt>
                <c:pt idx="8">
                  <c:v>1778</c:v>
                </c:pt>
                <c:pt idx="9">
                  <c:v>1633</c:v>
                </c:pt>
                <c:pt idx="10">
                  <c:v>1348</c:v>
                </c:pt>
                <c:pt idx="11">
                  <c:v>1116</c:v>
                </c:pt>
                <c:pt idx="12">
                  <c:v>580</c:v>
                </c:pt>
                <c:pt idx="13">
                  <c:v>242</c:v>
                </c:pt>
                <c:pt idx="14">
                  <c:v>82</c:v>
                </c:pt>
                <c:pt idx="15">
                  <c:v>31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5A-4ADA-B962-E9B95274E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8.66'!$Y$83:$Y$90</c:f>
              <c:numCache>
                <c:formatCode>#,##0</c:formatCode>
                <c:ptCount val="8"/>
                <c:pt idx="0">
                  <c:v>1724</c:v>
                </c:pt>
                <c:pt idx="1">
                  <c:v>1916</c:v>
                </c:pt>
                <c:pt idx="2">
                  <c:v>1755</c:v>
                </c:pt>
                <c:pt idx="3">
                  <c:v>835</c:v>
                </c:pt>
                <c:pt idx="4">
                  <c:v>407</c:v>
                </c:pt>
                <c:pt idx="5">
                  <c:v>556</c:v>
                </c:pt>
                <c:pt idx="6">
                  <c:v>386</c:v>
                </c:pt>
                <c:pt idx="7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B-44B8-A8B5-F6EF6BB0C421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8.66'!$Y$93:$Y$100</c:f>
              <c:numCache>
                <c:formatCode>#,##0</c:formatCode>
                <c:ptCount val="8"/>
                <c:pt idx="0">
                  <c:v>1142</c:v>
                </c:pt>
                <c:pt idx="1">
                  <c:v>3048</c:v>
                </c:pt>
                <c:pt idx="2">
                  <c:v>280</c:v>
                </c:pt>
                <c:pt idx="3">
                  <c:v>1449</c:v>
                </c:pt>
                <c:pt idx="4">
                  <c:v>1613</c:v>
                </c:pt>
                <c:pt idx="5">
                  <c:v>1005</c:v>
                </c:pt>
                <c:pt idx="6">
                  <c:v>65</c:v>
                </c:pt>
                <c:pt idx="7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B-44B8-A8B5-F6EF6BB0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8.66'!$U$8:$Y$8</c:f>
              <c:numCache>
                <c:formatCode>#,##0</c:formatCode>
                <c:ptCount val="5"/>
                <c:pt idx="1">
                  <c:v>40378.44</c:v>
                </c:pt>
                <c:pt idx="2">
                  <c:v>40820.160000000003</c:v>
                </c:pt>
                <c:pt idx="3">
                  <c:v>43523.78</c:v>
                </c:pt>
                <c:pt idx="4">
                  <c:v>42487.41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B-43DE-B59A-60CBCEF474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B-43DE-B59A-60CBCEF47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8.66'!$V$4:$Z$4</c:f>
              <c:numCache>
                <c:formatCode>#,##0</c:formatCode>
                <c:ptCount val="5"/>
                <c:pt idx="0">
                  <c:v>27811</c:v>
                </c:pt>
                <c:pt idx="1">
                  <c:v>28917</c:v>
                </c:pt>
                <c:pt idx="2">
                  <c:v>30782</c:v>
                </c:pt>
                <c:pt idx="3">
                  <c:v>33119</c:v>
                </c:pt>
                <c:pt idx="4">
                  <c:v>33932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02-4CEC-804A-30D7974853CD}"/>
            </c:ext>
          </c:extLst>
        </c:ser>
        <c:ser>
          <c:idx val="1"/>
          <c:order val="1"/>
          <c:tx>
            <c:strRef>
              <c:f>'Table 8.66'!$S$7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8.66'!$V$7:$Z$7</c:f>
              <c:numCache>
                <c:formatCode>#,##0</c:formatCode>
                <c:ptCount val="5"/>
                <c:pt idx="0">
                  <c:v>19040</c:v>
                </c:pt>
                <c:pt idx="1">
                  <c:v>20193</c:v>
                </c:pt>
                <c:pt idx="2">
                  <c:v>20979</c:v>
                </c:pt>
                <c:pt idx="3">
                  <c:v>21747</c:v>
                </c:pt>
                <c:pt idx="4">
                  <c:v>22235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2-4CEC-804A-30D7974853CD}"/>
            </c:ext>
          </c:extLst>
        </c:ser>
        <c:ser>
          <c:idx val="2"/>
          <c:order val="2"/>
          <c:tx>
            <c:strRef>
              <c:f>'Table 8.66'!$S$11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8.66'!$V$11:$Z$11</c:f>
              <c:numCache>
                <c:formatCode>#,##0</c:formatCode>
                <c:ptCount val="5"/>
                <c:pt idx="0">
                  <c:v>23709</c:v>
                </c:pt>
                <c:pt idx="1">
                  <c:v>24591</c:v>
                </c:pt>
                <c:pt idx="2">
                  <c:v>26354</c:v>
                </c:pt>
                <c:pt idx="3">
                  <c:v>28599</c:v>
                </c:pt>
                <c:pt idx="4">
                  <c:v>29357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2-4CEC-804A-30D7974853CD}"/>
            </c:ext>
          </c:extLst>
        </c:ser>
        <c:ser>
          <c:idx val="3"/>
          <c:order val="3"/>
          <c:tx>
            <c:strRef>
              <c:f>'Table 8.66'!$S$12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8.66'!$V$12:$Z$12</c:f>
              <c:numCache>
                <c:formatCode>#,##0</c:formatCode>
                <c:ptCount val="5"/>
                <c:pt idx="0">
                  <c:v>4104</c:v>
                </c:pt>
                <c:pt idx="1">
                  <c:v>4323</c:v>
                </c:pt>
                <c:pt idx="2">
                  <c:v>4428</c:v>
                </c:pt>
                <c:pt idx="3">
                  <c:v>4522</c:v>
                </c:pt>
                <c:pt idx="4">
                  <c:v>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02-4CEC-804A-30D79748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8.66'!$AB$15:$AB$33</c:f>
              <c:numCache>
                <c:formatCode>0.0%</c:formatCode>
                <c:ptCount val="19"/>
                <c:pt idx="0">
                  <c:v>2.436796511285285E-2</c:v>
                </c:pt>
                <c:pt idx="1">
                  <c:v>1.7089987624491719E-3</c:v>
                </c:pt>
                <c:pt idx="2">
                  <c:v>3.2647769461960047E-2</c:v>
                </c:pt>
                <c:pt idx="3">
                  <c:v>6.3056161235193588E-3</c:v>
                </c:pt>
                <c:pt idx="4">
                  <c:v>9.1519830278743594E-2</c:v>
                </c:pt>
                <c:pt idx="5">
                  <c:v>2.6518946313866462E-2</c:v>
                </c:pt>
                <c:pt idx="6">
                  <c:v>9.5910189168483706E-2</c:v>
                </c:pt>
                <c:pt idx="7">
                  <c:v>0.11132064352643055</c:v>
                </c:pt>
                <c:pt idx="8">
                  <c:v>1.9417761800931108E-2</c:v>
                </c:pt>
                <c:pt idx="9">
                  <c:v>1.6412281218692912E-2</c:v>
                </c:pt>
                <c:pt idx="10">
                  <c:v>4.219459013495197E-2</c:v>
                </c:pt>
                <c:pt idx="11">
                  <c:v>1.7531970063056162E-2</c:v>
                </c:pt>
                <c:pt idx="12">
                  <c:v>7.8113029642288875E-2</c:v>
                </c:pt>
                <c:pt idx="13">
                  <c:v>5.9196181271730805E-2</c:v>
                </c:pt>
                <c:pt idx="14">
                  <c:v>5.421651246390477E-2</c:v>
                </c:pt>
                <c:pt idx="15">
                  <c:v>0.10483823442748541</c:v>
                </c:pt>
                <c:pt idx="16">
                  <c:v>0.12732040780246331</c:v>
                </c:pt>
                <c:pt idx="17">
                  <c:v>3.1203960162649539E-2</c:v>
                </c:pt>
                <c:pt idx="18">
                  <c:v>3.1734339088926866E-2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F-4504-9DF7-D9CAD4EFA7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F-4504-9DF7-D9CAD4EF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8.66'!$Z$44:$Z$60</c:f>
              <c:numCache>
                <c:formatCode>#,##0</c:formatCode>
                <c:ptCount val="17"/>
                <c:pt idx="0">
                  <c:v>26</c:v>
                </c:pt>
                <c:pt idx="1">
                  <c:v>617</c:v>
                </c:pt>
                <c:pt idx="2">
                  <c:v>1143</c:v>
                </c:pt>
                <c:pt idx="3">
                  <c:v>1320</c:v>
                </c:pt>
                <c:pt idx="4">
                  <c:v>1462</c:v>
                </c:pt>
                <c:pt idx="5">
                  <c:v>1470</c:v>
                </c:pt>
                <c:pt idx="6">
                  <c:v>1583</c:v>
                </c:pt>
                <c:pt idx="7">
                  <c:v>1712</c:v>
                </c:pt>
                <c:pt idx="8">
                  <c:v>1502</c:v>
                </c:pt>
                <c:pt idx="9">
                  <c:v>1505</c:v>
                </c:pt>
                <c:pt idx="10">
                  <c:v>1177</c:v>
                </c:pt>
                <c:pt idx="11">
                  <c:v>1126</c:v>
                </c:pt>
                <c:pt idx="12">
                  <c:v>677</c:v>
                </c:pt>
                <c:pt idx="13">
                  <c:v>349</c:v>
                </c:pt>
                <c:pt idx="14">
                  <c:v>151</c:v>
                </c:pt>
                <c:pt idx="15">
                  <c:v>55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2-4B2C-8D57-CFDEB88111B9}"/>
            </c:ext>
          </c:extLst>
        </c:ser>
        <c:ser>
          <c:idx val="1"/>
          <c:order val="1"/>
          <c:tx>
            <c:strRef>
              <c:f>'Table 8.66'!$S$62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8.66'!$Z$63:$Z$79</c:f>
              <c:numCache>
                <c:formatCode>#,##0</c:formatCode>
                <c:ptCount val="17"/>
                <c:pt idx="0">
                  <c:v>29</c:v>
                </c:pt>
                <c:pt idx="1">
                  <c:v>644</c:v>
                </c:pt>
                <c:pt idx="2">
                  <c:v>1295</c:v>
                </c:pt>
                <c:pt idx="3">
                  <c:v>1472</c:v>
                </c:pt>
                <c:pt idx="4">
                  <c:v>1737</c:v>
                </c:pt>
                <c:pt idx="5">
                  <c:v>1729</c:v>
                </c:pt>
                <c:pt idx="6">
                  <c:v>2032</c:v>
                </c:pt>
                <c:pt idx="7">
                  <c:v>1961</c:v>
                </c:pt>
                <c:pt idx="8">
                  <c:v>1826</c:v>
                </c:pt>
                <c:pt idx="9">
                  <c:v>1678</c:v>
                </c:pt>
                <c:pt idx="10">
                  <c:v>1373</c:v>
                </c:pt>
                <c:pt idx="11">
                  <c:v>1188</c:v>
                </c:pt>
                <c:pt idx="12">
                  <c:v>614</c:v>
                </c:pt>
                <c:pt idx="13">
                  <c:v>240</c:v>
                </c:pt>
                <c:pt idx="14">
                  <c:v>92</c:v>
                </c:pt>
                <c:pt idx="15">
                  <c:v>36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42-4B2C-8D57-CFDEB881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8.66'!$Z$83:$Z$90</c:f>
              <c:numCache>
                <c:formatCode>#,##0</c:formatCode>
                <c:ptCount val="8"/>
                <c:pt idx="0">
                  <c:v>1797</c:v>
                </c:pt>
                <c:pt idx="1">
                  <c:v>1925</c:v>
                </c:pt>
                <c:pt idx="2">
                  <c:v>1722</c:v>
                </c:pt>
                <c:pt idx="3">
                  <c:v>864</c:v>
                </c:pt>
                <c:pt idx="4">
                  <c:v>398</c:v>
                </c:pt>
                <c:pt idx="5">
                  <c:v>565</c:v>
                </c:pt>
                <c:pt idx="6">
                  <c:v>438</c:v>
                </c:pt>
                <c:pt idx="7">
                  <c:v>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D-4E8C-8634-99E94B17B279}"/>
            </c:ext>
          </c:extLst>
        </c:ser>
        <c:ser>
          <c:idx val="1"/>
          <c:order val="1"/>
          <c:tx>
            <c:strRef>
              <c:f>'Table 8.66'!$S$92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8.66'!$Z$93:$Z$100</c:f>
              <c:numCache>
                <c:formatCode>#,##0</c:formatCode>
                <c:ptCount val="8"/>
                <c:pt idx="0">
                  <c:v>1164</c:v>
                </c:pt>
                <c:pt idx="1">
                  <c:v>3126</c:v>
                </c:pt>
                <c:pt idx="2">
                  <c:v>316</c:v>
                </c:pt>
                <c:pt idx="3">
                  <c:v>1467</c:v>
                </c:pt>
                <c:pt idx="4">
                  <c:v>1656</c:v>
                </c:pt>
                <c:pt idx="5">
                  <c:v>971</c:v>
                </c:pt>
                <c:pt idx="6">
                  <c:v>85</c:v>
                </c:pt>
                <c:pt idx="7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D-4E8C-8634-99E94B17B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8.7'!$V$4:$Z$4</c:f>
              <c:numCache>
                <c:formatCode>#,##0</c:formatCode>
                <c:ptCount val="5"/>
                <c:pt idx="0">
                  <c:v>81155</c:v>
                </c:pt>
                <c:pt idx="1">
                  <c:v>79530</c:v>
                </c:pt>
                <c:pt idx="2">
                  <c:v>79523</c:v>
                </c:pt>
                <c:pt idx="3">
                  <c:v>85882</c:v>
                </c:pt>
                <c:pt idx="4">
                  <c:v>86687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FE-4DB5-95F4-00166DE4A536}"/>
            </c:ext>
          </c:extLst>
        </c:ser>
        <c:ser>
          <c:idx val="1"/>
          <c:order val="1"/>
          <c:tx>
            <c:strRef>
              <c:f>'Table 8.7'!$S$7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8.7'!$V$7:$Z$7</c:f>
              <c:numCache>
                <c:formatCode>#,##0</c:formatCode>
                <c:ptCount val="5"/>
                <c:pt idx="0">
                  <c:v>57641</c:v>
                </c:pt>
                <c:pt idx="1">
                  <c:v>57939</c:v>
                </c:pt>
                <c:pt idx="2">
                  <c:v>57494</c:v>
                </c:pt>
                <c:pt idx="3">
                  <c:v>58582</c:v>
                </c:pt>
                <c:pt idx="4">
                  <c:v>59479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FE-4DB5-95F4-00166DE4A536}"/>
            </c:ext>
          </c:extLst>
        </c:ser>
        <c:ser>
          <c:idx val="2"/>
          <c:order val="2"/>
          <c:tx>
            <c:strRef>
              <c:f>'Table 8.7'!$S$11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8.7'!$V$11:$Z$11</c:f>
              <c:numCache>
                <c:formatCode>#,##0</c:formatCode>
                <c:ptCount val="5"/>
                <c:pt idx="0">
                  <c:v>71875</c:v>
                </c:pt>
                <c:pt idx="1">
                  <c:v>70297</c:v>
                </c:pt>
                <c:pt idx="2">
                  <c:v>70335</c:v>
                </c:pt>
                <c:pt idx="3">
                  <c:v>76827</c:v>
                </c:pt>
                <c:pt idx="4">
                  <c:v>77503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E-4DB5-95F4-00166DE4A536}"/>
            </c:ext>
          </c:extLst>
        </c:ser>
        <c:ser>
          <c:idx val="3"/>
          <c:order val="3"/>
          <c:tx>
            <c:strRef>
              <c:f>'Table 8.7'!$S$12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8.7'!$V$12:$Z$12</c:f>
              <c:numCache>
                <c:formatCode>#,##0</c:formatCode>
                <c:ptCount val="5"/>
                <c:pt idx="0">
                  <c:v>9278</c:v>
                </c:pt>
                <c:pt idx="1">
                  <c:v>9232</c:v>
                </c:pt>
                <c:pt idx="2">
                  <c:v>9188</c:v>
                </c:pt>
                <c:pt idx="3">
                  <c:v>9051</c:v>
                </c:pt>
                <c:pt idx="4">
                  <c:v>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FE-4DB5-95F4-00166DE4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8.66'!$S$1</c:f>
              <c:strCache>
                <c:ptCount val="1"/>
                <c:pt idx="0">
                  <c:v>Surf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8.66'!$V$8:$Z$8</c:f>
              <c:numCache>
                <c:formatCode>#,##0</c:formatCode>
                <c:ptCount val="5"/>
                <c:pt idx="0">
                  <c:v>40378.44</c:v>
                </c:pt>
                <c:pt idx="1">
                  <c:v>40820.160000000003</c:v>
                </c:pt>
                <c:pt idx="2">
                  <c:v>43523.78</c:v>
                </c:pt>
                <c:pt idx="3">
                  <c:v>42487.41</c:v>
                </c:pt>
                <c:pt idx="4">
                  <c:v>44765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D-4728-8121-BA3876591F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D-4728-8121-BA3876591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8.67'!$U$4:$Y$4</c:f>
              <c:numCache>
                <c:formatCode>#,##0</c:formatCode>
                <c:ptCount val="5"/>
                <c:pt idx="1">
                  <c:v>17570</c:v>
                </c:pt>
                <c:pt idx="2">
                  <c:v>19045</c:v>
                </c:pt>
                <c:pt idx="3">
                  <c:v>20318</c:v>
                </c:pt>
                <c:pt idx="4">
                  <c:v>21116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99-4E05-B9E9-E8A1054B8D2E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8.67'!$U$7:$Y$7</c:f>
              <c:numCache>
                <c:formatCode>#,##0</c:formatCode>
                <c:ptCount val="5"/>
                <c:pt idx="1">
                  <c:v>12223</c:v>
                </c:pt>
                <c:pt idx="2">
                  <c:v>13336</c:v>
                </c:pt>
                <c:pt idx="3">
                  <c:v>13629</c:v>
                </c:pt>
                <c:pt idx="4">
                  <c:v>13810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99-4E05-B9E9-E8A1054B8D2E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8.67'!$U$11:$Y$11</c:f>
              <c:numCache>
                <c:formatCode>#,##0</c:formatCode>
                <c:ptCount val="5"/>
                <c:pt idx="1">
                  <c:v>15209</c:v>
                </c:pt>
                <c:pt idx="2">
                  <c:v>16535</c:v>
                </c:pt>
                <c:pt idx="3">
                  <c:v>17765</c:v>
                </c:pt>
                <c:pt idx="4">
                  <c:v>18581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9-4E05-B9E9-E8A1054B8D2E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8.67'!$U$12:$Y$12</c:f>
              <c:numCache>
                <c:formatCode>#,##0</c:formatCode>
                <c:ptCount val="5"/>
                <c:pt idx="1">
                  <c:v>2357</c:v>
                </c:pt>
                <c:pt idx="2">
                  <c:v>2508</c:v>
                </c:pt>
                <c:pt idx="3">
                  <c:v>2553</c:v>
                </c:pt>
                <c:pt idx="4">
                  <c:v>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99-4E05-B9E9-E8A1054B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0.14531214005989404</c:v>
                </c:pt>
                <c:pt idx="1">
                  <c:v>1.2439530062197651E-3</c:v>
                </c:pt>
                <c:pt idx="2">
                  <c:v>4.8422022575443445E-2</c:v>
                </c:pt>
                <c:pt idx="3">
                  <c:v>5.1140290255701449E-3</c:v>
                </c:pt>
                <c:pt idx="4">
                  <c:v>4.7408431237042158E-2</c:v>
                </c:pt>
                <c:pt idx="5">
                  <c:v>5.095600092144667E-2</c:v>
                </c:pt>
                <c:pt idx="6">
                  <c:v>8.509560009214466E-2</c:v>
                </c:pt>
                <c:pt idx="7">
                  <c:v>7.7954388389771936E-2</c:v>
                </c:pt>
                <c:pt idx="8">
                  <c:v>3.0223450817783919E-2</c:v>
                </c:pt>
                <c:pt idx="9">
                  <c:v>4.6072333563695004E-3</c:v>
                </c:pt>
                <c:pt idx="10">
                  <c:v>2.3312600783229671E-2</c:v>
                </c:pt>
                <c:pt idx="11">
                  <c:v>1.10573600552868E-2</c:v>
                </c:pt>
                <c:pt idx="12">
                  <c:v>3.5890347846118408E-2</c:v>
                </c:pt>
                <c:pt idx="13">
                  <c:v>0.13061506565307532</c:v>
                </c:pt>
                <c:pt idx="14">
                  <c:v>3.5659986178299928E-2</c:v>
                </c:pt>
                <c:pt idx="15">
                  <c:v>6.1782999308914996E-2</c:v>
                </c:pt>
                <c:pt idx="16">
                  <c:v>9.8226215157797739E-2</c:v>
                </c:pt>
                <c:pt idx="17">
                  <c:v>1.6539967749366506E-2</c:v>
                </c:pt>
                <c:pt idx="18">
                  <c:v>3.3356369500115182E-2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E-4B4A-A949-6061697F19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E-4B4A-A949-6061697F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8.67'!$Y$44:$Y$60</c:f>
              <c:numCache>
                <c:formatCode>#,##0</c:formatCode>
                <c:ptCount val="17"/>
                <c:pt idx="0">
                  <c:v>14</c:v>
                </c:pt>
                <c:pt idx="1">
                  <c:v>266</c:v>
                </c:pt>
                <c:pt idx="2">
                  <c:v>657</c:v>
                </c:pt>
                <c:pt idx="3">
                  <c:v>993</c:v>
                </c:pt>
                <c:pt idx="4">
                  <c:v>1455</c:v>
                </c:pt>
                <c:pt idx="5">
                  <c:v>1417</c:v>
                </c:pt>
                <c:pt idx="6">
                  <c:v>1180</c:v>
                </c:pt>
                <c:pt idx="7">
                  <c:v>921</c:v>
                </c:pt>
                <c:pt idx="8">
                  <c:v>792</c:v>
                </c:pt>
                <c:pt idx="9">
                  <c:v>801</c:v>
                </c:pt>
                <c:pt idx="10">
                  <c:v>838</c:v>
                </c:pt>
                <c:pt idx="11">
                  <c:v>721</c:v>
                </c:pt>
                <c:pt idx="12">
                  <c:v>454</c:v>
                </c:pt>
                <c:pt idx="13">
                  <c:v>195</c:v>
                </c:pt>
                <c:pt idx="14">
                  <c:v>108</c:v>
                </c:pt>
                <c:pt idx="15">
                  <c:v>43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D-4087-BA28-90F95ACAD1A1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8.67'!$Y$63:$Y$79</c:f>
              <c:numCache>
                <c:formatCode>#,##0</c:formatCode>
                <c:ptCount val="17"/>
                <c:pt idx="0">
                  <c:v>14</c:v>
                </c:pt>
                <c:pt idx="1">
                  <c:v>313</c:v>
                </c:pt>
                <c:pt idx="2">
                  <c:v>574</c:v>
                </c:pt>
                <c:pt idx="3">
                  <c:v>1011</c:v>
                </c:pt>
                <c:pt idx="4">
                  <c:v>1392</c:v>
                </c:pt>
                <c:pt idx="5">
                  <c:v>1259</c:v>
                </c:pt>
                <c:pt idx="6">
                  <c:v>994</c:v>
                </c:pt>
                <c:pt idx="7">
                  <c:v>877</c:v>
                </c:pt>
                <c:pt idx="8">
                  <c:v>811</c:v>
                </c:pt>
                <c:pt idx="9">
                  <c:v>903</c:v>
                </c:pt>
                <c:pt idx="10">
                  <c:v>755</c:v>
                </c:pt>
                <c:pt idx="11">
                  <c:v>645</c:v>
                </c:pt>
                <c:pt idx="12">
                  <c:v>417</c:v>
                </c:pt>
                <c:pt idx="13">
                  <c:v>140</c:v>
                </c:pt>
                <c:pt idx="14">
                  <c:v>71</c:v>
                </c:pt>
                <c:pt idx="15">
                  <c:v>32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D-4087-BA28-90F95ACA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8.67'!$Y$83:$Y$90</c:f>
              <c:numCache>
                <c:formatCode>#,##0</c:formatCode>
                <c:ptCount val="8"/>
                <c:pt idx="0">
                  <c:v>724</c:v>
                </c:pt>
                <c:pt idx="1">
                  <c:v>426</c:v>
                </c:pt>
                <c:pt idx="2">
                  <c:v>1018</c:v>
                </c:pt>
                <c:pt idx="3">
                  <c:v>282</c:v>
                </c:pt>
                <c:pt idx="4">
                  <c:v>186</c:v>
                </c:pt>
                <c:pt idx="5">
                  <c:v>321</c:v>
                </c:pt>
                <c:pt idx="6">
                  <c:v>770</c:v>
                </c:pt>
                <c:pt idx="7">
                  <c:v>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8-4742-B0B9-A8A589CEDB7B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8.67'!$Y$93:$Y$100</c:f>
              <c:numCache>
                <c:formatCode>#,##0</c:formatCode>
                <c:ptCount val="8"/>
                <c:pt idx="0">
                  <c:v>416</c:v>
                </c:pt>
                <c:pt idx="1">
                  <c:v>1009</c:v>
                </c:pt>
                <c:pt idx="2">
                  <c:v>154</c:v>
                </c:pt>
                <c:pt idx="3">
                  <c:v>901</c:v>
                </c:pt>
                <c:pt idx="4">
                  <c:v>851</c:v>
                </c:pt>
                <c:pt idx="5">
                  <c:v>543</c:v>
                </c:pt>
                <c:pt idx="6">
                  <c:v>116</c:v>
                </c:pt>
                <c:pt idx="7">
                  <c:v>1230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8-4742-B0B9-A8A589CED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8.67'!$U$8:$Y$8</c:f>
              <c:numCache>
                <c:formatCode>#,##0</c:formatCode>
                <c:ptCount val="5"/>
                <c:pt idx="1">
                  <c:v>35959.08</c:v>
                </c:pt>
                <c:pt idx="2">
                  <c:v>34963.29</c:v>
                </c:pt>
                <c:pt idx="3">
                  <c:v>36409.72</c:v>
                </c:pt>
                <c:pt idx="4">
                  <c:v>37241.370000000003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79-4302-9600-1BEF604B4E8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79-4302-9600-1BEF604B4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8.67'!$V$4:$Z$4</c:f>
              <c:numCache>
                <c:formatCode>#,##0</c:formatCode>
                <c:ptCount val="5"/>
                <c:pt idx="0">
                  <c:v>17570</c:v>
                </c:pt>
                <c:pt idx="1">
                  <c:v>19045</c:v>
                </c:pt>
                <c:pt idx="2">
                  <c:v>20318</c:v>
                </c:pt>
                <c:pt idx="3">
                  <c:v>21116</c:v>
                </c:pt>
                <c:pt idx="4">
                  <c:v>21702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6-4349-A625-5772690318AD}"/>
            </c:ext>
          </c:extLst>
        </c:ser>
        <c:ser>
          <c:idx val="1"/>
          <c:order val="1"/>
          <c:tx>
            <c:strRef>
              <c:f>'Table 8.67'!$S$7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8.67'!$V$7:$Z$7</c:f>
              <c:numCache>
                <c:formatCode>#,##0</c:formatCode>
                <c:ptCount val="5"/>
                <c:pt idx="0">
                  <c:v>12223</c:v>
                </c:pt>
                <c:pt idx="1">
                  <c:v>13336</c:v>
                </c:pt>
                <c:pt idx="2">
                  <c:v>13629</c:v>
                </c:pt>
                <c:pt idx="3">
                  <c:v>13810</c:v>
                </c:pt>
                <c:pt idx="4">
                  <c:v>14423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6-4349-A625-5772690318AD}"/>
            </c:ext>
          </c:extLst>
        </c:ser>
        <c:ser>
          <c:idx val="2"/>
          <c:order val="2"/>
          <c:tx>
            <c:strRef>
              <c:f>'Table 8.67'!$S$11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8.67'!$V$11:$Z$11</c:f>
              <c:numCache>
                <c:formatCode>#,##0</c:formatCode>
                <c:ptCount val="5"/>
                <c:pt idx="0">
                  <c:v>15209</c:v>
                </c:pt>
                <c:pt idx="1">
                  <c:v>16535</c:v>
                </c:pt>
                <c:pt idx="2">
                  <c:v>17765</c:v>
                </c:pt>
                <c:pt idx="3">
                  <c:v>18581</c:v>
                </c:pt>
                <c:pt idx="4">
                  <c:v>19242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6-4349-A625-5772690318AD}"/>
            </c:ext>
          </c:extLst>
        </c:ser>
        <c:ser>
          <c:idx val="3"/>
          <c:order val="3"/>
          <c:tx>
            <c:strRef>
              <c:f>'Table 8.67'!$S$12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8.67'!$V$12:$Z$12</c:f>
              <c:numCache>
                <c:formatCode>#,##0</c:formatCode>
                <c:ptCount val="5"/>
                <c:pt idx="0">
                  <c:v>2357</c:v>
                </c:pt>
                <c:pt idx="1">
                  <c:v>2508</c:v>
                </c:pt>
                <c:pt idx="2">
                  <c:v>2553</c:v>
                </c:pt>
                <c:pt idx="3">
                  <c:v>2541</c:v>
                </c:pt>
                <c:pt idx="4">
                  <c:v>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6-4349-A625-57726903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8.67'!$AB$15:$AB$33</c:f>
              <c:numCache>
                <c:formatCode>0.0%</c:formatCode>
                <c:ptCount val="19"/>
                <c:pt idx="0">
                  <c:v>0.14531214005989404</c:v>
                </c:pt>
                <c:pt idx="1">
                  <c:v>1.2439530062197651E-3</c:v>
                </c:pt>
                <c:pt idx="2">
                  <c:v>4.8422022575443445E-2</c:v>
                </c:pt>
                <c:pt idx="3">
                  <c:v>5.1140290255701449E-3</c:v>
                </c:pt>
                <c:pt idx="4">
                  <c:v>4.7408431237042158E-2</c:v>
                </c:pt>
                <c:pt idx="5">
                  <c:v>5.095600092144667E-2</c:v>
                </c:pt>
                <c:pt idx="6">
                  <c:v>8.509560009214466E-2</c:v>
                </c:pt>
                <c:pt idx="7">
                  <c:v>7.7954388389771936E-2</c:v>
                </c:pt>
                <c:pt idx="8">
                  <c:v>3.0223450817783919E-2</c:v>
                </c:pt>
                <c:pt idx="9">
                  <c:v>4.6072333563695004E-3</c:v>
                </c:pt>
                <c:pt idx="10">
                  <c:v>2.3312600783229671E-2</c:v>
                </c:pt>
                <c:pt idx="11">
                  <c:v>1.10573600552868E-2</c:v>
                </c:pt>
                <c:pt idx="12">
                  <c:v>3.5890347846118408E-2</c:v>
                </c:pt>
                <c:pt idx="13">
                  <c:v>0.13061506565307532</c:v>
                </c:pt>
                <c:pt idx="14">
                  <c:v>3.5659986178299928E-2</c:v>
                </c:pt>
                <c:pt idx="15">
                  <c:v>6.1782999308914996E-2</c:v>
                </c:pt>
                <c:pt idx="16">
                  <c:v>9.8226215157797739E-2</c:v>
                </c:pt>
                <c:pt idx="17">
                  <c:v>1.6539967749366506E-2</c:v>
                </c:pt>
                <c:pt idx="18">
                  <c:v>3.3356369500115182E-2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094-A98F-7D317FD8C6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094-A98F-7D317FD8C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8.67'!$Z$44:$Z$60</c:f>
              <c:numCache>
                <c:formatCode>#,##0</c:formatCode>
                <c:ptCount val="17"/>
                <c:pt idx="0">
                  <c:v>11</c:v>
                </c:pt>
                <c:pt idx="1">
                  <c:v>326</c:v>
                </c:pt>
                <c:pt idx="2">
                  <c:v>656</c:v>
                </c:pt>
                <c:pt idx="3">
                  <c:v>1113</c:v>
                </c:pt>
                <c:pt idx="4">
                  <c:v>1597</c:v>
                </c:pt>
                <c:pt idx="5">
                  <c:v>1491</c:v>
                </c:pt>
                <c:pt idx="6">
                  <c:v>1144</c:v>
                </c:pt>
                <c:pt idx="7">
                  <c:v>988</c:v>
                </c:pt>
                <c:pt idx="8">
                  <c:v>793</c:v>
                </c:pt>
                <c:pt idx="9">
                  <c:v>807</c:v>
                </c:pt>
                <c:pt idx="10">
                  <c:v>765</c:v>
                </c:pt>
                <c:pt idx="11">
                  <c:v>729</c:v>
                </c:pt>
                <c:pt idx="12">
                  <c:v>497</c:v>
                </c:pt>
                <c:pt idx="13">
                  <c:v>200</c:v>
                </c:pt>
                <c:pt idx="14">
                  <c:v>113</c:v>
                </c:pt>
                <c:pt idx="15">
                  <c:v>43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D5C-AB56-67E8BBE54357}"/>
            </c:ext>
          </c:extLst>
        </c:ser>
        <c:ser>
          <c:idx val="1"/>
          <c:order val="1"/>
          <c:tx>
            <c:strRef>
              <c:f>'Table 8.67'!$S$62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8.67'!$Z$63:$Z$79</c:f>
              <c:numCache>
                <c:formatCode>#,##0</c:formatCode>
                <c:ptCount val="17"/>
                <c:pt idx="0">
                  <c:v>15</c:v>
                </c:pt>
                <c:pt idx="1">
                  <c:v>297</c:v>
                </c:pt>
                <c:pt idx="2">
                  <c:v>604</c:v>
                </c:pt>
                <c:pt idx="3">
                  <c:v>1005</c:v>
                </c:pt>
                <c:pt idx="4">
                  <c:v>1439</c:v>
                </c:pt>
                <c:pt idx="5">
                  <c:v>1255</c:v>
                </c:pt>
                <c:pt idx="6">
                  <c:v>1054</c:v>
                </c:pt>
                <c:pt idx="7">
                  <c:v>925</c:v>
                </c:pt>
                <c:pt idx="8">
                  <c:v>772</c:v>
                </c:pt>
                <c:pt idx="9">
                  <c:v>889</c:v>
                </c:pt>
                <c:pt idx="10">
                  <c:v>761</c:v>
                </c:pt>
                <c:pt idx="11">
                  <c:v>651</c:v>
                </c:pt>
                <c:pt idx="12">
                  <c:v>398</c:v>
                </c:pt>
                <c:pt idx="13">
                  <c:v>176</c:v>
                </c:pt>
                <c:pt idx="14">
                  <c:v>74</c:v>
                </c:pt>
                <c:pt idx="15">
                  <c:v>37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D5C-AB56-67E8BBE5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8.67'!$Z$83:$Z$90</c:f>
              <c:numCache>
                <c:formatCode>#,##0</c:formatCode>
                <c:ptCount val="8"/>
                <c:pt idx="0">
                  <c:v>687</c:v>
                </c:pt>
                <c:pt idx="1">
                  <c:v>420</c:v>
                </c:pt>
                <c:pt idx="2">
                  <c:v>1059</c:v>
                </c:pt>
                <c:pt idx="3">
                  <c:v>297</c:v>
                </c:pt>
                <c:pt idx="4">
                  <c:v>183</c:v>
                </c:pt>
                <c:pt idx="5">
                  <c:v>322</c:v>
                </c:pt>
                <c:pt idx="6">
                  <c:v>1068</c:v>
                </c:pt>
                <c:pt idx="7">
                  <c:v>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4-416F-B698-7E150CC84D16}"/>
            </c:ext>
          </c:extLst>
        </c:ser>
        <c:ser>
          <c:idx val="1"/>
          <c:order val="1"/>
          <c:tx>
            <c:strRef>
              <c:f>'Table 8.67'!$S$92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8.67'!$Z$93:$Z$100</c:f>
              <c:numCache>
                <c:formatCode>#,##0</c:formatCode>
                <c:ptCount val="8"/>
                <c:pt idx="0">
                  <c:v>406</c:v>
                </c:pt>
                <c:pt idx="1">
                  <c:v>984</c:v>
                </c:pt>
                <c:pt idx="2">
                  <c:v>192</c:v>
                </c:pt>
                <c:pt idx="3">
                  <c:v>954</c:v>
                </c:pt>
                <c:pt idx="4">
                  <c:v>836</c:v>
                </c:pt>
                <c:pt idx="5">
                  <c:v>527</c:v>
                </c:pt>
                <c:pt idx="6">
                  <c:v>305</c:v>
                </c:pt>
                <c:pt idx="7">
                  <c:v>1078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4-416F-B698-7E150CC84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8.7'!$AB$15:$AB$33</c:f>
              <c:numCache>
                <c:formatCode>0.0%</c:formatCode>
                <c:ptCount val="19"/>
                <c:pt idx="0">
                  <c:v>3.9566270619448606E-3</c:v>
                </c:pt>
                <c:pt idx="1">
                  <c:v>2.3532125966086053E-3</c:v>
                </c:pt>
                <c:pt idx="2">
                  <c:v>3.7512977275348948E-2</c:v>
                </c:pt>
                <c:pt idx="3">
                  <c:v>5.7446072211327723E-3</c:v>
                </c:pt>
                <c:pt idx="4">
                  <c:v>5.1170838620371438E-2</c:v>
                </c:pt>
                <c:pt idx="5">
                  <c:v>4.0973584035067484E-2</c:v>
                </c:pt>
                <c:pt idx="6">
                  <c:v>9.4935978774945209E-2</c:v>
                </c:pt>
                <c:pt idx="7">
                  <c:v>8.3631330026531323E-2</c:v>
                </c:pt>
                <c:pt idx="8">
                  <c:v>1.9921559580113046E-2</c:v>
                </c:pt>
                <c:pt idx="9">
                  <c:v>2.7950167262660051E-2</c:v>
                </c:pt>
                <c:pt idx="10">
                  <c:v>6.0987426462106357E-2</c:v>
                </c:pt>
                <c:pt idx="11">
                  <c:v>2.4005075556580921E-2</c:v>
                </c:pt>
                <c:pt idx="12">
                  <c:v>0.14236936209482062</c:v>
                </c:pt>
                <c:pt idx="13">
                  <c:v>6.8739185603875874E-2</c:v>
                </c:pt>
                <c:pt idx="14">
                  <c:v>4.0858230476410198E-2</c:v>
                </c:pt>
                <c:pt idx="15">
                  <c:v>9.2294382281693385E-2</c:v>
                </c:pt>
                <c:pt idx="16">
                  <c:v>0.1128503864344215</c:v>
                </c:pt>
                <c:pt idx="17">
                  <c:v>3.5482754642980736E-2</c:v>
                </c:pt>
                <c:pt idx="18">
                  <c:v>2.722343984311916E-2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5-4EB2-91A1-63BB14680B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5-4EB2-91A1-63BB1468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8.67'!$S$1</c:f>
              <c:strCache>
                <c:ptCount val="1"/>
                <c:pt idx="0">
                  <c:v>Swan Hill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8.67'!$V$8:$Z$8</c:f>
              <c:numCache>
                <c:formatCode>#,##0</c:formatCode>
                <c:ptCount val="5"/>
                <c:pt idx="0">
                  <c:v>35959.08</c:v>
                </c:pt>
                <c:pt idx="1">
                  <c:v>34963.29</c:v>
                </c:pt>
                <c:pt idx="2">
                  <c:v>36409.72</c:v>
                </c:pt>
                <c:pt idx="3">
                  <c:v>37241.370000000003</c:v>
                </c:pt>
                <c:pt idx="4">
                  <c:v>39796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8-4FCF-B03C-5019C127B6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88-4FCF-B03C-5019C127B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8.68'!$U$4:$Y$4</c:f>
              <c:numCache>
                <c:formatCode>#,##0</c:formatCode>
                <c:ptCount val="5"/>
                <c:pt idx="1">
                  <c:v>5054</c:v>
                </c:pt>
                <c:pt idx="2">
                  <c:v>5035</c:v>
                </c:pt>
                <c:pt idx="3">
                  <c:v>5098</c:v>
                </c:pt>
                <c:pt idx="4">
                  <c:v>5422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1-4070-9F81-A292343C7065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8.68'!$U$7:$Y$7</c:f>
              <c:numCache>
                <c:formatCode>#,##0</c:formatCode>
                <c:ptCount val="5"/>
                <c:pt idx="1">
                  <c:v>3424</c:v>
                </c:pt>
                <c:pt idx="2">
                  <c:v>3488</c:v>
                </c:pt>
                <c:pt idx="3">
                  <c:v>3484</c:v>
                </c:pt>
                <c:pt idx="4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1-4070-9F81-A292343C7065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8.68'!$U$11:$Y$11</c:f>
              <c:numCache>
                <c:formatCode>#,##0</c:formatCode>
                <c:ptCount val="5"/>
                <c:pt idx="1">
                  <c:v>3867</c:v>
                </c:pt>
                <c:pt idx="2">
                  <c:v>3796</c:v>
                </c:pt>
                <c:pt idx="3">
                  <c:v>3913</c:v>
                </c:pt>
                <c:pt idx="4">
                  <c:v>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1-4070-9F81-A292343C7065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8.68'!$U$12:$Y$12</c:f>
              <c:numCache>
                <c:formatCode>#,##0</c:formatCode>
                <c:ptCount val="5"/>
                <c:pt idx="1">
                  <c:v>1189</c:v>
                </c:pt>
                <c:pt idx="2">
                  <c:v>1241</c:v>
                </c:pt>
                <c:pt idx="3">
                  <c:v>1185</c:v>
                </c:pt>
                <c:pt idx="4">
                  <c:v>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E1-4070-9F81-A292343C7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0.11666666666666667</c:v>
                </c:pt>
                <c:pt idx="1">
                  <c:v>3.8043478260869567E-3</c:v>
                </c:pt>
                <c:pt idx="2">
                  <c:v>4.7826086956521741E-2</c:v>
                </c:pt>
                <c:pt idx="3">
                  <c:v>1.6123188405797101E-2</c:v>
                </c:pt>
                <c:pt idx="4">
                  <c:v>7.6086956521739135E-2</c:v>
                </c:pt>
                <c:pt idx="5">
                  <c:v>2.1739130434782608E-2</c:v>
                </c:pt>
                <c:pt idx="6">
                  <c:v>6.1050724637681159E-2</c:v>
                </c:pt>
                <c:pt idx="7">
                  <c:v>6.2681159420289859E-2</c:v>
                </c:pt>
                <c:pt idx="8">
                  <c:v>4.0398550724637682E-2</c:v>
                </c:pt>
                <c:pt idx="9">
                  <c:v>2.8985507246376812E-3</c:v>
                </c:pt>
                <c:pt idx="10">
                  <c:v>1.8115942028985508E-2</c:v>
                </c:pt>
                <c:pt idx="11">
                  <c:v>1.1594202898550725E-2</c:v>
                </c:pt>
                <c:pt idx="12">
                  <c:v>4.2028985507246375E-2</c:v>
                </c:pt>
                <c:pt idx="13">
                  <c:v>5.3079710144927537E-2</c:v>
                </c:pt>
                <c:pt idx="14">
                  <c:v>7.264492753623189E-2</c:v>
                </c:pt>
                <c:pt idx="15">
                  <c:v>7.626811594202898E-2</c:v>
                </c:pt>
                <c:pt idx="16">
                  <c:v>0.13134057971014493</c:v>
                </c:pt>
                <c:pt idx="17">
                  <c:v>1.3768115942028985E-2</c:v>
                </c:pt>
                <c:pt idx="18">
                  <c:v>3.0072463768115943E-2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1-4486-B1B3-D1938271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71-4486-B1B3-D1938271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8.68'!$Y$44:$Y$60</c:f>
              <c:numCache>
                <c:formatCode>#,##0</c:formatCode>
                <c:ptCount val="17"/>
                <c:pt idx="0">
                  <c:v>4</c:v>
                </c:pt>
                <c:pt idx="1">
                  <c:v>79</c:v>
                </c:pt>
                <c:pt idx="2">
                  <c:v>152</c:v>
                </c:pt>
                <c:pt idx="3">
                  <c:v>185</c:v>
                </c:pt>
                <c:pt idx="4">
                  <c:v>255</c:v>
                </c:pt>
                <c:pt idx="5">
                  <c:v>213</c:v>
                </c:pt>
                <c:pt idx="6">
                  <c:v>209</c:v>
                </c:pt>
                <c:pt idx="7">
                  <c:v>195</c:v>
                </c:pt>
                <c:pt idx="8">
                  <c:v>189</c:v>
                </c:pt>
                <c:pt idx="9">
                  <c:v>262</c:v>
                </c:pt>
                <c:pt idx="10">
                  <c:v>301</c:v>
                </c:pt>
                <c:pt idx="11">
                  <c:v>294</c:v>
                </c:pt>
                <c:pt idx="12">
                  <c:v>219</c:v>
                </c:pt>
                <c:pt idx="13">
                  <c:v>116</c:v>
                </c:pt>
                <c:pt idx="14">
                  <c:v>55</c:v>
                </c:pt>
                <c:pt idx="15">
                  <c:v>33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3-48E6-A105-9F55F39E3783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8.68'!$Y$63:$Y$79</c:f>
              <c:numCache>
                <c:formatCode>#,##0</c:formatCode>
                <c:ptCount val="17"/>
                <c:pt idx="0">
                  <c:v>6</c:v>
                </c:pt>
                <c:pt idx="1">
                  <c:v>67</c:v>
                </c:pt>
                <c:pt idx="2">
                  <c:v>148</c:v>
                </c:pt>
                <c:pt idx="3">
                  <c:v>197</c:v>
                </c:pt>
                <c:pt idx="4">
                  <c:v>210</c:v>
                </c:pt>
                <c:pt idx="5">
                  <c:v>189</c:v>
                </c:pt>
                <c:pt idx="6">
                  <c:v>233</c:v>
                </c:pt>
                <c:pt idx="7">
                  <c:v>218</c:v>
                </c:pt>
                <c:pt idx="8">
                  <c:v>224</c:v>
                </c:pt>
                <c:pt idx="9">
                  <c:v>278</c:v>
                </c:pt>
                <c:pt idx="10">
                  <c:v>313</c:v>
                </c:pt>
                <c:pt idx="11">
                  <c:v>276</c:v>
                </c:pt>
                <c:pt idx="12">
                  <c:v>146</c:v>
                </c:pt>
                <c:pt idx="13">
                  <c:v>84</c:v>
                </c:pt>
                <c:pt idx="14">
                  <c:v>51</c:v>
                </c:pt>
                <c:pt idx="15">
                  <c:v>12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3-48E6-A105-9F55F39E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8.68'!$Y$83:$Y$90</c:f>
              <c:numCache>
                <c:formatCode>#,##0</c:formatCode>
                <c:ptCount val="8"/>
                <c:pt idx="0">
                  <c:v>188</c:v>
                </c:pt>
                <c:pt idx="1">
                  <c:v>141</c:v>
                </c:pt>
                <c:pt idx="2">
                  <c:v>295</c:v>
                </c:pt>
                <c:pt idx="3">
                  <c:v>95</c:v>
                </c:pt>
                <c:pt idx="4">
                  <c:v>33</c:v>
                </c:pt>
                <c:pt idx="5">
                  <c:v>61</c:v>
                </c:pt>
                <c:pt idx="6">
                  <c:v>194</c:v>
                </c:pt>
                <c:pt idx="7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7-4F34-B590-869E740B2C3A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8.68'!$Y$93:$Y$100</c:f>
              <c:numCache>
                <c:formatCode>#,##0</c:formatCode>
                <c:ptCount val="8"/>
                <c:pt idx="0">
                  <c:v>108</c:v>
                </c:pt>
                <c:pt idx="1">
                  <c:v>351</c:v>
                </c:pt>
                <c:pt idx="2">
                  <c:v>57</c:v>
                </c:pt>
                <c:pt idx="3">
                  <c:v>239</c:v>
                </c:pt>
                <c:pt idx="4">
                  <c:v>253</c:v>
                </c:pt>
                <c:pt idx="5">
                  <c:v>132</c:v>
                </c:pt>
                <c:pt idx="6">
                  <c:v>10</c:v>
                </c:pt>
                <c:pt idx="7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7-4F34-B590-869E740B2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8.68'!$U$8:$Y$8</c:f>
              <c:numCache>
                <c:formatCode>#,##0</c:formatCode>
                <c:ptCount val="5"/>
                <c:pt idx="1">
                  <c:v>35587.5</c:v>
                </c:pt>
                <c:pt idx="2">
                  <c:v>36411.21</c:v>
                </c:pt>
                <c:pt idx="3">
                  <c:v>38884.67</c:v>
                </c:pt>
                <c:pt idx="4">
                  <c:v>38311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A0-46B1-A5C2-CD7D58ED51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0-46B1-A5C2-CD7D58ED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8.68'!$V$4:$Z$4</c:f>
              <c:numCache>
                <c:formatCode>#,##0</c:formatCode>
                <c:ptCount val="5"/>
                <c:pt idx="0">
                  <c:v>5054</c:v>
                </c:pt>
                <c:pt idx="1">
                  <c:v>5035</c:v>
                </c:pt>
                <c:pt idx="2">
                  <c:v>5098</c:v>
                </c:pt>
                <c:pt idx="3">
                  <c:v>5422</c:v>
                </c:pt>
                <c:pt idx="4">
                  <c:v>5516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0-49A9-80D8-900E0DA69C62}"/>
            </c:ext>
          </c:extLst>
        </c:ser>
        <c:ser>
          <c:idx val="1"/>
          <c:order val="1"/>
          <c:tx>
            <c:strRef>
              <c:f>'Table 8.68'!$S$7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8.68'!$V$7:$Z$7</c:f>
              <c:numCache>
                <c:formatCode>#,##0</c:formatCode>
                <c:ptCount val="5"/>
                <c:pt idx="0">
                  <c:v>3424</c:v>
                </c:pt>
                <c:pt idx="1">
                  <c:v>3488</c:v>
                </c:pt>
                <c:pt idx="2">
                  <c:v>3484</c:v>
                </c:pt>
                <c:pt idx="3">
                  <c:v>3592</c:v>
                </c:pt>
                <c:pt idx="4">
                  <c:v>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0-49A9-80D8-900E0DA69C62}"/>
            </c:ext>
          </c:extLst>
        </c:ser>
        <c:ser>
          <c:idx val="2"/>
          <c:order val="2"/>
          <c:tx>
            <c:strRef>
              <c:f>'Table 8.68'!$S$11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8.68'!$V$11:$Z$11</c:f>
              <c:numCache>
                <c:formatCode>#,##0</c:formatCode>
                <c:ptCount val="5"/>
                <c:pt idx="0">
                  <c:v>3867</c:v>
                </c:pt>
                <c:pt idx="1">
                  <c:v>3796</c:v>
                </c:pt>
                <c:pt idx="2">
                  <c:v>3913</c:v>
                </c:pt>
                <c:pt idx="3">
                  <c:v>4198</c:v>
                </c:pt>
                <c:pt idx="4">
                  <c:v>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0-49A9-80D8-900E0DA69C62}"/>
            </c:ext>
          </c:extLst>
        </c:ser>
        <c:ser>
          <c:idx val="3"/>
          <c:order val="3"/>
          <c:tx>
            <c:strRef>
              <c:f>'Table 8.68'!$S$12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8.68'!$V$12:$Z$12</c:f>
              <c:numCache>
                <c:formatCode>#,##0</c:formatCode>
                <c:ptCount val="5"/>
                <c:pt idx="0">
                  <c:v>1189</c:v>
                </c:pt>
                <c:pt idx="1">
                  <c:v>1241</c:v>
                </c:pt>
                <c:pt idx="2">
                  <c:v>1185</c:v>
                </c:pt>
                <c:pt idx="3">
                  <c:v>1230</c:v>
                </c:pt>
                <c:pt idx="4">
                  <c:v>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0-49A9-80D8-900E0DA6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8.68'!$AB$15:$AB$33</c:f>
              <c:numCache>
                <c:formatCode>0.0%</c:formatCode>
                <c:ptCount val="19"/>
                <c:pt idx="0">
                  <c:v>0.11666666666666667</c:v>
                </c:pt>
                <c:pt idx="1">
                  <c:v>3.8043478260869567E-3</c:v>
                </c:pt>
                <c:pt idx="2">
                  <c:v>4.7826086956521741E-2</c:v>
                </c:pt>
                <c:pt idx="3">
                  <c:v>1.6123188405797101E-2</c:v>
                </c:pt>
                <c:pt idx="4">
                  <c:v>7.6086956521739135E-2</c:v>
                </c:pt>
                <c:pt idx="5">
                  <c:v>2.1739130434782608E-2</c:v>
                </c:pt>
                <c:pt idx="6">
                  <c:v>6.1050724637681159E-2</c:v>
                </c:pt>
                <c:pt idx="7">
                  <c:v>6.2681159420289859E-2</c:v>
                </c:pt>
                <c:pt idx="8">
                  <c:v>4.0398550724637682E-2</c:v>
                </c:pt>
                <c:pt idx="9">
                  <c:v>2.8985507246376812E-3</c:v>
                </c:pt>
                <c:pt idx="10">
                  <c:v>1.8115942028985508E-2</c:v>
                </c:pt>
                <c:pt idx="11">
                  <c:v>1.1594202898550725E-2</c:v>
                </c:pt>
                <c:pt idx="12">
                  <c:v>4.2028985507246375E-2</c:v>
                </c:pt>
                <c:pt idx="13">
                  <c:v>5.3079710144927537E-2</c:v>
                </c:pt>
                <c:pt idx="14">
                  <c:v>7.264492753623189E-2</c:v>
                </c:pt>
                <c:pt idx="15">
                  <c:v>7.626811594202898E-2</c:v>
                </c:pt>
                <c:pt idx="16">
                  <c:v>0.13134057971014493</c:v>
                </c:pt>
                <c:pt idx="17">
                  <c:v>1.3768115942028985E-2</c:v>
                </c:pt>
                <c:pt idx="18">
                  <c:v>3.0072463768115943E-2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A-4982-BE20-2E897ECA9E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A-4982-BE20-2E897ECA9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8.68'!$Z$44:$Z$60</c:f>
              <c:numCache>
                <c:formatCode>#,##0</c:formatCode>
                <c:ptCount val="17"/>
                <c:pt idx="0">
                  <c:v>5</c:v>
                </c:pt>
                <c:pt idx="1">
                  <c:v>68</c:v>
                </c:pt>
                <c:pt idx="2">
                  <c:v>174</c:v>
                </c:pt>
                <c:pt idx="3">
                  <c:v>191</c:v>
                </c:pt>
                <c:pt idx="4">
                  <c:v>251</c:v>
                </c:pt>
                <c:pt idx="5">
                  <c:v>216</c:v>
                </c:pt>
                <c:pt idx="6">
                  <c:v>210</c:v>
                </c:pt>
                <c:pt idx="7">
                  <c:v>216</c:v>
                </c:pt>
                <c:pt idx="8">
                  <c:v>193</c:v>
                </c:pt>
                <c:pt idx="9">
                  <c:v>250</c:v>
                </c:pt>
                <c:pt idx="10">
                  <c:v>303</c:v>
                </c:pt>
                <c:pt idx="11">
                  <c:v>296</c:v>
                </c:pt>
                <c:pt idx="12">
                  <c:v>228</c:v>
                </c:pt>
                <c:pt idx="13">
                  <c:v>115</c:v>
                </c:pt>
                <c:pt idx="14">
                  <c:v>53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0-4B14-942F-BE7BEFA10CAF}"/>
            </c:ext>
          </c:extLst>
        </c:ser>
        <c:ser>
          <c:idx val="1"/>
          <c:order val="1"/>
          <c:tx>
            <c:strRef>
              <c:f>'Table 8.68'!$S$62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8.68'!$Z$63:$Z$79</c:f>
              <c:numCache>
                <c:formatCode>#,##0</c:formatCode>
                <c:ptCount val="17"/>
                <c:pt idx="0">
                  <c:v>11</c:v>
                </c:pt>
                <c:pt idx="1">
                  <c:v>91</c:v>
                </c:pt>
                <c:pt idx="2">
                  <c:v>172</c:v>
                </c:pt>
                <c:pt idx="3">
                  <c:v>184</c:v>
                </c:pt>
                <c:pt idx="4">
                  <c:v>246</c:v>
                </c:pt>
                <c:pt idx="5">
                  <c:v>228</c:v>
                </c:pt>
                <c:pt idx="6">
                  <c:v>230</c:v>
                </c:pt>
                <c:pt idx="7">
                  <c:v>229</c:v>
                </c:pt>
                <c:pt idx="8">
                  <c:v>198</c:v>
                </c:pt>
                <c:pt idx="9">
                  <c:v>290</c:v>
                </c:pt>
                <c:pt idx="10">
                  <c:v>293</c:v>
                </c:pt>
                <c:pt idx="11">
                  <c:v>267</c:v>
                </c:pt>
                <c:pt idx="12">
                  <c:v>155</c:v>
                </c:pt>
                <c:pt idx="13">
                  <c:v>92</c:v>
                </c:pt>
                <c:pt idx="14">
                  <c:v>38</c:v>
                </c:pt>
                <c:pt idx="15">
                  <c:v>19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0-4B14-942F-BE7BEFA10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8.68'!$Z$83:$Z$90</c:f>
              <c:numCache>
                <c:formatCode>#,##0</c:formatCode>
                <c:ptCount val="8"/>
                <c:pt idx="0">
                  <c:v>197</c:v>
                </c:pt>
                <c:pt idx="1">
                  <c:v>155</c:v>
                </c:pt>
                <c:pt idx="2">
                  <c:v>276</c:v>
                </c:pt>
                <c:pt idx="3">
                  <c:v>103</c:v>
                </c:pt>
                <c:pt idx="4">
                  <c:v>35</c:v>
                </c:pt>
                <c:pt idx="5">
                  <c:v>51</c:v>
                </c:pt>
                <c:pt idx="6">
                  <c:v>220</c:v>
                </c:pt>
                <c:pt idx="7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C-4E3E-ABAC-B299F8F908D2}"/>
            </c:ext>
          </c:extLst>
        </c:ser>
        <c:ser>
          <c:idx val="1"/>
          <c:order val="1"/>
          <c:tx>
            <c:strRef>
              <c:f>'Table 8.68'!$S$92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8.68'!$Z$93:$Z$100</c:f>
              <c:numCache>
                <c:formatCode>#,##0</c:formatCode>
                <c:ptCount val="8"/>
                <c:pt idx="0">
                  <c:v>119</c:v>
                </c:pt>
                <c:pt idx="1">
                  <c:v>345</c:v>
                </c:pt>
                <c:pt idx="2">
                  <c:v>56</c:v>
                </c:pt>
                <c:pt idx="3">
                  <c:v>236</c:v>
                </c:pt>
                <c:pt idx="4">
                  <c:v>263</c:v>
                </c:pt>
                <c:pt idx="5">
                  <c:v>119</c:v>
                </c:pt>
                <c:pt idx="6">
                  <c:v>20</c:v>
                </c:pt>
                <c:pt idx="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C-4E3E-ABAC-B299F8F90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8.7'!$Z$44:$Z$60</c:f>
              <c:numCache>
                <c:formatCode>#,##0</c:formatCode>
                <c:ptCount val="17"/>
                <c:pt idx="0">
                  <c:v>14</c:v>
                </c:pt>
                <c:pt idx="1">
                  <c:v>1120</c:v>
                </c:pt>
                <c:pt idx="2">
                  <c:v>3580</c:v>
                </c:pt>
                <c:pt idx="3">
                  <c:v>4384</c:v>
                </c:pt>
                <c:pt idx="4">
                  <c:v>3476</c:v>
                </c:pt>
                <c:pt idx="5">
                  <c:v>3026</c:v>
                </c:pt>
                <c:pt idx="6">
                  <c:v>3106</c:v>
                </c:pt>
                <c:pt idx="7">
                  <c:v>3501</c:v>
                </c:pt>
                <c:pt idx="8">
                  <c:v>3850</c:v>
                </c:pt>
                <c:pt idx="9">
                  <c:v>4378</c:v>
                </c:pt>
                <c:pt idx="10">
                  <c:v>3834</c:v>
                </c:pt>
                <c:pt idx="11">
                  <c:v>3124</c:v>
                </c:pt>
                <c:pt idx="12">
                  <c:v>1899</c:v>
                </c:pt>
                <c:pt idx="13">
                  <c:v>1073</c:v>
                </c:pt>
                <c:pt idx="14">
                  <c:v>521</c:v>
                </c:pt>
                <c:pt idx="15">
                  <c:v>185</c:v>
                </c:pt>
                <c:pt idx="16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8-487A-ACEB-803D03C93AE2}"/>
            </c:ext>
          </c:extLst>
        </c:ser>
        <c:ser>
          <c:idx val="1"/>
          <c:order val="1"/>
          <c:tx>
            <c:strRef>
              <c:f>'Table 8.7'!$S$62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8.7'!$Z$63:$Z$79</c:f>
              <c:numCache>
                <c:formatCode>#,##0</c:formatCode>
                <c:ptCount val="17"/>
                <c:pt idx="0">
                  <c:v>32</c:v>
                </c:pt>
                <c:pt idx="1">
                  <c:v>1497</c:v>
                </c:pt>
                <c:pt idx="2">
                  <c:v>3875</c:v>
                </c:pt>
                <c:pt idx="3">
                  <c:v>4676</c:v>
                </c:pt>
                <c:pt idx="4">
                  <c:v>3700</c:v>
                </c:pt>
                <c:pt idx="5">
                  <c:v>3449</c:v>
                </c:pt>
                <c:pt idx="6">
                  <c:v>3374</c:v>
                </c:pt>
                <c:pt idx="7">
                  <c:v>4175</c:v>
                </c:pt>
                <c:pt idx="8">
                  <c:v>4565</c:v>
                </c:pt>
                <c:pt idx="9">
                  <c:v>5329</c:v>
                </c:pt>
                <c:pt idx="10">
                  <c:v>4242</c:v>
                </c:pt>
                <c:pt idx="11">
                  <c:v>3307</c:v>
                </c:pt>
                <c:pt idx="12">
                  <c:v>1696</c:v>
                </c:pt>
                <c:pt idx="13">
                  <c:v>893</c:v>
                </c:pt>
                <c:pt idx="14">
                  <c:v>345</c:v>
                </c:pt>
                <c:pt idx="15">
                  <c:v>129</c:v>
                </c:pt>
                <c:pt idx="16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8-487A-ACEB-803D03C9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8.68'!$S$1</c:f>
              <c:strCache>
                <c:ptCount val="1"/>
                <c:pt idx="0">
                  <c:v>Towong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8.68'!$V$8:$Z$8</c:f>
              <c:numCache>
                <c:formatCode>#,##0</c:formatCode>
                <c:ptCount val="5"/>
                <c:pt idx="0">
                  <c:v>35587.5</c:v>
                </c:pt>
                <c:pt idx="1">
                  <c:v>36411.21</c:v>
                </c:pt>
                <c:pt idx="2">
                  <c:v>38884.67</c:v>
                </c:pt>
                <c:pt idx="3">
                  <c:v>38311</c:v>
                </c:pt>
                <c:pt idx="4">
                  <c:v>42436.5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0-4E12-B5B8-8EC1858785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0-4E12-B5B8-8EC185878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8.69'!$U$4:$Y$4</c:f>
              <c:numCache>
                <c:formatCode>#,##0</c:formatCode>
                <c:ptCount val="5"/>
                <c:pt idx="1">
                  <c:v>23340</c:v>
                </c:pt>
                <c:pt idx="2">
                  <c:v>23491</c:v>
                </c:pt>
                <c:pt idx="3">
                  <c:v>25284</c:v>
                </c:pt>
                <c:pt idx="4">
                  <c:v>26783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8B9-993F-8BEAB208D072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8.69'!$U$7:$Y$7</c:f>
              <c:numCache>
                <c:formatCode>#,##0</c:formatCode>
                <c:ptCount val="5"/>
                <c:pt idx="1">
                  <c:v>16060</c:v>
                </c:pt>
                <c:pt idx="2">
                  <c:v>16433</c:v>
                </c:pt>
                <c:pt idx="3">
                  <c:v>16983</c:v>
                </c:pt>
                <c:pt idx="4">
                  <c:v>17444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8B9-993F-8BEAB208D072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8.69'!$U$11:$Y$11</c:f>
              <c:numCache>
                <c:formatCode>#,##0</c:formatCode>
                <c:ptCount val="5"/>
                <c:pt idx="1">
                  <c:v>20071</c:v>
                </c:pt>
                <c:pt idx="2">
                  <c:v>20102</c:v>
                </c:pt>
                <c:pt idx="3">
                  <c:v>21753</c:v>
                </c:pt>
                <c:pt idx="4">
                  <c:v>23155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D-48B9-993F-8BEAB208D072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8.69'!$U$12:$Y$12</c:f>
              <c:numCache>
                <c:formatCode>#,##0</c:formatCode>
                <c:ptCount val="5"/>
                <c:pt idx="1">
                  <c:v>3269</c:v>
                </c:pt>
                <c:pt idx="2">
                  <c:v>3388</c:v>
                </c:pt>
                <c:pt idx="3">
                  <c:v>3531</c:v>
                </c:pt>
                <c:pt idx="4">
                  <c:v>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3D-48B9-993F-8BEAB208D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5.4109258365209641E-2</c:v>
                </c:pt>
                <c:pt idx="1">
                  <c:v>2.8595833178593978E-3</c:v>
                </c:pt>
                <c:pt idx="2">
                  <c:v>7.3532142459241653E-2</c:v>
                </c:pt>
                <c:pt idx="3">
                  <c:v>5.2735172874809671E-3</c:v>
                </c:pt>
                <c:pt idx="4">
                  <c:v>7.1600995283544397E-2</c:v>
                </c:pt>
                <c:pt idx="5">
                  <c:v>2.3879377576410295E-2</c:v>
                </c:pt>
                <c:pt idx="6">
                  <c:v>9.7485794927024916E-2</c:v>
                </c:pt>
                <c:pt idx="7">
                  <c:v>8.6158873992646781E-2</c:v>
                </c:pt>
                <c:pt idx="8">
                  <c:v>3.3683663237642512E-2</c:v>
                </c:pt>
                <c:pt idx="9">
                  <c:v>6.8332900063133662E-3</c:v>
                </c:pt>
                <c:pt idx="10">
                  <c:v>2.1799680617967096E-2</c:v>
                </c:pt>
                <c:pt idx="11">
                  <c:v>1.619192631930776E-2</c:v>
                </c:pt>
                <c:pt idx="12">
                  <c:v>4.215100085416125E-2</c:v>
                </c:pt>
                <c:pt idx="13">
                  <c:v>6.8964236639803916E-2</c:v>
                </c:pt>
                <c:pt idx="14">
                  <c:v>5.6820291900323096E-2</c:v>
                </c:pt>
                <c:pt idx="15">
                  <c:v>7.8137185724365885E-2</c:v>
                </c:pt>
                <c:pt idx="16">
                  <c:v>0.15846548074423442</c:v>
                </c:pt>
                <c:pt idx="17">
                  <c:v>1.8457310506183384E-2</c:v>
                </c:pt>
                <c:pt idx="18">
                  <c:v>3.3795075574701974E-2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6-4FC1-B9EC-6C93E36D15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6-4FC1-B9EC-6C93E36D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8.69'!$Y$44:$Y$60</c:f>
              <c:numCache>
                <c:formatCode>#,##0</c:formatCode>
                <c:ptCount val="17"/>
                <c:pt idx="0">
                  <c:v>9</c:v>
                </c:pt>
                <c:pt idx="1">
                  <c:v>534</c:v>
                </c:pt>
                <c:pt idx="2">
                  <c:v>942</c:v>
                </c:pt>
                <c:pt idx="3">
                  <c:v>1031</c:v>
                </c:pt>
                <c:pt idx="4">
                  <c:v>1370</c:v>
                </c:pt>
                <c:pt idx="5">
                  <c:v>1250</c:v>
                </c:pt>
                <c:pt idx="6">
                  <c:v>1148</c:v>
                </c:pt>
                <c:pt idx="7">
                  <c:v>1050</c:v>
                </c:pt>
                <c:pt idx="8">
                  <c:v>1095</c:v>
                </c:pt>
                <c:pt idx="9">
                  <c:v>1210</c:v>
                </c:pt>
                <c:pt idx="10">
                  <c:v>1141</c:v>
                </c:pt>
                <c:pt idx="11">
                  <c:v>991</c:v>
                </c:pt>
                <c:pt idx="12">
                  <c:v>697</c:v>
                </c:pt>
                <c:pt idx="13">
                  <c:v>330</c:v>
                </c:pt>
                <c:pt idx="14">
                  <c:v>138</c:v>
                </c:pt>
                <c:pt idx="15">
                  <c:v>83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F2F-861F-1933B8E101EE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8.69'!$Y$63:$Y$79</c:f>
              <c:numCache>
                <c:formatCode>#,##0</c:formatCode>
                <c:ptCount val="17"/>
                <c:pt idx="0">
                  <c:v>13</c:v>
                </c:pt>
                <c:pt idx="1">
                  <c:v>525</c:v>
                </c:pt>
                <c:pt idx="2">
                  <c:v>1027</c:v>
                </c:pt>
                <c:pt idx="3">
                  <c:v>1182</c:v>
                </c:pt>
                <c:pt idx="4">
                  <c:v>1373</c:v>
                </c:pt>
                <c:pt idx="5">
                  <c:v>1205</c:v>
                </c:pt>
                <c:pt idx="6">
                  <c:v>1224</c:v>
                </c:pt>
                <c:pt idx="7">
                  <c:v>1213</c:v>
                </c:pt>
                <c:pt idx="8">
                  <c:v>1282</c:v>
                </c:pt>
                <c:pt idx="9">
                  <c:v>1379</c:v>
                </c:pt>
                <c:pt idx="10">
                  <c:v>1192</c:v>
                </c:pt>
                <c:pt idx="11">
                  <c:v>1105</c:v>
                </c:pt>
                <c:pt idx="12">
                  <c:v>567</c:v>
                </c:pt>
                <c:pt idx="13">
                  <c:v>191</c:v>
                </c:pt>
                <c:pt idx="14">
                  <c:v>106</c:v>
                </c:pt>
                <c:pt idx="15">
                  <c:v>62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F2F-861F-1933B8E1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8.69'!$Y$83:$Y$90</c:f>
              <c:numCache>
                <c:formatCode>#,##0</c:formatCode>
                <c:ptCount val="8"/>
                <c:pt idx="0">
                  <c:v>826</c:v>
                </c:pt>
                <c:pt idx="1">
                  <c:v>927</c:v>
                </c:pt>
                <c:pt idx="2">
                  <c:v>1596</c:v>
                </c:pt>
                <c:pt idx="3">
                  <c:v>577</c:v>
                </c:pt>
                <c:pt idx="4">
                  <c:v>271</c:v>
                </c:pt>
                <c:pt idx="5">
                  <c:v>473</c:v>
                </c:pt>
                <c:pt idx="6">
                  <c:v>888</c:v>
                </c:pt>
                <c:pt idx="7">
                  <c:v>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4-4F03-9A5F-91988B0D51FB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8.69'!$Y$93:$Y$100</c:f>
              <c:numCache>
                <c:formatCode>#,##0</c:formatCode>
                <c:ptCount val="8"/>
                <c:pt idx="0">
                  <c:v>632</c:v>
                </c:pt>
                <c:pt idx="1">
                  <c:v>1892</c:v>
                </c:pt>
                <c:pt idx="2">
                  <c:v>303</c:v>
                </c:pt>
                <c:pt idx="3">
                  <c:v>1481</c:v>
                </c:pt>
                <c:pt idx="4">
                  <c:v>1229</c:v>
                </c:pt>
                <c:pt idx="5">
                  <c:v>855</c:v>
                </c:pt>
                <c:pt idx="6">
                  <c:v>87</c:v>
                </c:pt>
                <c:pt idx="7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F4-4F03-9A5F-91988B0D5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8.69'!$U$8:$Y$8</c:f>
              <c:numCache>
                <c:formatCode>#,##0</c:formatCode>
                <c:ptCount val="5"/>
                <c:pt idx="1">
                  <c:v>38245.11</c:v>
                </c:pt>
                <c:pt idx="2">
                  <c:v>39676.300000000003</c:v>
                </c:pt>
                <c:pt idx="3">
                  <c:v>41518</c:v>
                </c:pt>
                <c:pt idx="4">
                  <c:v>41565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1-489C-8E40-45A87B5970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1-489C-8E40-45A87B59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8.69'!$V$4:$Z$4</c:f>
              <c:numCache>
                <c:formatCode>#,##0</c:formatCode>
                <c:ptCount val="5"/>
                <c:pt idx="0">
                  <c:v>23340</c:v>
                </c:pt>
                <c:pt idx="1">
                  <c:v>23491</c:v>
                </c:pt>
                <c:pt idx="2">
                  <c:v>25284</c:v>
                </c:pt>
                <c:pt idx="3">
                  <c:v>26783</c:v>
                </c:pt>
                <c:pt idx="4">
                  <c:v>26925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D-43A6-97EF-E7280A5FD491}"/>
            </c:ext>
          </c:extLst>
        </c:ser>
        <c:ser>
          <c:idx val="1"/>
          <c:order val="1"/>
          <c:tx>
            <c:strRef>
              <c:f>'Table 8.69'!$S$7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8.69'!$V$7:$Z$7</c:f>
              <c:numCache>
                <c:formatCode>#,##0</c:formatCode>
                <c:ptCount val="5"/>
                <c:pt idx="0">
                  <c:v>16060</c:v>
                </c:pt>
                <c:pt idx="1">
                  <c:v>16433</c:v>
                </c:pt>
                <c:pt idx="2">
                  <c:v>16983</c:v>
                </c:pt>
                <c:pt idx="3">
                  <c:v>17444</c:v>
                </c:pt>
                <c:pt idx="4">
                  <c:v>17727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D-43A6-97EF-E7280A5FD491}"/>
            </c:ext>
          </c:extLst>
        </c:ser>
        <c:ser>
          <c:idx val="2"/>
          <c:order val="2"/>
          <c:tx>
            <c:strRef>
              <c:f>'Table 8.69'!$S$11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8.69'!$V$11:$Z$11</c:f>
              <c:numCache>
                <c:formatCode>#,##0</c:formatCode>
                <c:ptCount val="5"/>
                <c:pt idx="0">
                  <c:v>20071</c:v>
                </c:pt>
                <c:pt idx="1">
                  <c:v>20102</c:v>
                </c:pt>
                <c:pt idx="2">
                  <c:v>21753</c:v>
                </c:pt>
                <c:pt idx="3">
                  <c:v>23155</c:v>
                </c:pt>
                <c:pt idx="4">
                  <c:v>23293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D-43A6-97EF-E7280A5FD491}"/>
            </c:ext>
          </c:extLst>
        </c:ser>
        <c:ser>
          <c:idx val="3"/>
          <c:order val="3"/>
          <c:tx>
            <c:strRef>
              <c:f>'Table 8.69'!$S$12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8.69'!$V$12:$Z$12</c:f>
              <c:numCache>
                <c:formatCode>#,##0</c:formatCode>
                <c:ptCount val="5"/>
                <c:pt idx="0">
                  <c:v>3269</c:v>
                </c:pt>
                <c:pt idx="1">
                  <c:v>3388</c:v>
                </c:pt>
                <c:pt idx="2">
                  <c:v>3531</c:v>
                </c:pt>
                <c:pt idx="3">
                  <c:v>3630</c:v>
                </c:pt>
                <c:pt idx="4">
                  <c:v>3630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D-43A6-97EF-E7280A5FD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8.69'!$AB$15:$AB$33</c:f>
              <c:numCache>
                <c:formatCode>0.0%</c:formatCode>
                <c:ptCount val="19"/>
                <c:pt idx="0">
                  <c:v>5.4109258365209641E-2</c:v>
                </c:pt>
                <c:pt idx="1">
                  <c:v>2.8595833178593978E-3</c:v>
                </c:pt>
                <c:pt idx="2">
                  <c:v>7.3532142459241653E-2</c:v>
                </c:pt>
                <c:pt idx="3">
                  <c:v>5.2735172874809671E-3</c:v>
                </c:pt>
                <c:pt idx="4">
                  <c:v>7.1600995283544397E-2</c:v>
                </c:pt>
                <c:pt idx="5">
                  <c:v>2.3879377576410295E-2</c:v>
                </c:pt>
                <c:pt idx="6">
                  <c:v>9.7485794927024916E-2</c:v>
                </c:pt>
                <c:pt idx="7">
                  <c:v>8.6158873992646781E-2</c:v>
                </c:pt>
                <c:pt idx="8">
                  <c:v>3.3683663237642512E-2</c:v>
                </c:pt>
                <c:pt idx="9">
                  <c:v>6.8332900063133662E-3</c:v>
                </c:pt>
                <c:pt idx="10">
                  <c:v>2.1799680617967096E-2</c:v>
                </c:pt>
                <c:pt idx="11">
                  <c:v>1.619192631930776E-2</c:v>
                </c:pt>
                <c:pt idx="12">
                  <c:v>4.215100085416125E-2</c:v>
                </c:pt>
                <c:pt idx="13">
                  <c:v>6.8964236639803916E-2</c:v>
                </c:pt>
                <c:pt idx="14">
                  <c:v>5.6820291900323096E-2</c:v>
                </c:pt>
                <c:pt idx="15">
                  <c:v>7.8137185724365885E-2</c:v>
                </c:pt>
                <c:pt idx="16">
                  <c:v>0.15846548074423442</c:v>
                </c:pt>
                <c:pt idx="17">
                  <c:v>1.8457310506183384E-2</c:v>
                </c:pt>
                <c:pt idx="18">
                  <c:v>3.3795075574701974E-2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2-4122-B84C-85BCCD2E39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2-4122-B84C-85BCCD2E3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8.69'!$Z$44:$Z$60</c:f>
              <c:numCache>
                <c:formatCode>#,##0</c:formatCode>
                <c:ptCount val="17"/>
                <c:pt idx="0">
                  <c:v>10</c:v>
                </c:pt>
                <c:pt idx="1">
                  <c:v>496</c:v>
                </c:pt>
                <c:pt idx="2">
                  <c:v>895</c:v>
                </c:pt>
                <c:pt idx="3">
                  <c:v>1024</c:v>
                </c:pt>
                <c:pt idx="4">
                  <c:v>1322</c:v>
                </c:pt>
                <c:pt idx="5">
                  <c:v>1363</c:v>
                </c:pt>
                <c:pt idx="6">
                  <c:v>1164</c:v>
                </c:pt>
                <c:pt idx="7">
                  <c:v>1100</c:v>
                </c:pt>
                <c:pt idx="8">
                  <c:v>1078</c:v>
                </c:pt>
                <c:pt idx="9">
                  <c:v>1223</c:v>
                </c:pt>
                <c:pt idx="10">
                  <c:v>1080</c:v>
                </c:pt>
                <c:pt idx="11">
                  <c:v>1019</c:v>
                </c:pt>
                <c:pt idx="12">
                  <c:v>707</c:v>
                </c:pt>
                <c:pt idx="13">
                  <c:v>321</c:v>
                </c:pt>
                <c:pt idx="14">
                  <c:v>146</c:v>
                </c:pt>
                <c:pt idx="15">
                  <c:v>76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9-4DC7-89EE-0F633A788AC2}"/>
            </c:ext>
          </c:extLst>
        </c:ser>
        <c:ser>
          <c:idx val="1"/>
          <c:order val="1"/>
          <c:tx>
            <c:strRef>
              <c:f>'Table 8.69'!$S$62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8.69'!$Z$63:$Z$79</c:f>
              <c:numCache>
                <c:formatCode>#,##0</c:formatCode>
                <c:ptCount val="17"/>
                <c:pt idx="0">
                  <c:v>11</c:v>
                </c:pt>
                <c:pt idx="1">
                  <c:v>565</c:v>
                </c:pt>
                <c:pt idx="2">
                  <c:v>1035</c:v>
                </c:pt>
                <c:pt idx="3">
                  <c:v>1137</c:v>
                </c:pt>
                <c:pt idx="4">
                  <c:v>1293</c:v>
                </c:pt>
                <c:pt idx="5">
                  <c:v>1219</c:v>
                </c:pt>
                <c:pt idx="6">
                  <c:v>1240</c:v>
                </c:pt>
                <c:pt idx="7">
                  <c:v>1199</c:v>
                </c:pt>
                <c:pt idx="8">
                  <c:v>1390</c:v>
                </c:pt>
                <c:pt idx="9">
                  <c:v>1385</c:v>
                </c:pt>
                <c:pt idx="10">
                  <c:v>1201</c:v>
                </c:pt>
                <c:pt idx="11">
                  <c:v>1118</c:v>
                </c:pt>
                <c:pt idx="12">
                  <c:v>611</c:v>
                </c:pt>
                <c:pt idx="13">
                  <c:v>210</c:v>
                </c:pt>
                <c:pt idx="14">
                  <c:v>102</c:v>
                </c:pt>
                <c:pt idx="15">
                  <c:v>73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9-4DC7-89EE-0F633A78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8.69'!$Z$83:$Z$90</c:f>
              <c:numCache>
                <c:formatCode>#,##0</c:formatCode>
                <c:ptCount val="8"/>
                <c:pt idx="0">
                  <c:v>846</c:v>
                </c:pt>
                <c:pt idx="1">
                  <c:v>974</c:v>
                </c:pt>
                <c:pt idx="2">
                  <c:v>1636</c:v>
                </c:pt>
                <c:pt idx="3">
                  <c:v>589</c:v>
                </c:pt>
                <c:pt idx="4">
                  <c:v>265</c:v>
                </c:pt>
                <c:pt idx="5">
                  <c:v>472</c:v>
                </c:pt>
                <c:pt idx="6">
                  <c:v>970</c:v>
                </c:pt>
                <c:pt idx="7">
                  <c:v>1240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5-41BA-8E6A-667D32461E02}"/>
            </c:ext>
          </c:extLst>
        </c:ser>
        <c:ser>
          <c:idx val="1"/>
          <c:order val="1"/>
          <c:tx>
            <c:strRef>
              <c:f>'Table 8.69'!$S$92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8.69'!$Z$93:$Z$100</c:f>
              <c:numCache>
                <c:formatCode>#,##0</c:formatCode>
                <c:ptCount val="8"/>
                <c:pt idx="0">
                  <c:v>677</c:v>
                </c:pt>
                <c:pt idx="1">
                  <c:v>1936</c:v>
                </c:pt>
                <c:pt idx="2">
                  <c:v>297</c:v>
                </c:pt>
                <c:pt idx="3">
                  <c:v>1537</c:v>
                </c:pt>
                <c:pt idx="4">
                  <c:v>1234</c:v>
                </c:pt>
                <c:pt idx="5">
                  <c:v>870</c:v>
                </c:pt>
                <c:pt idx="6">
                  <c:v>105</c:v>
                </c:pt>
                <c:pt idx="7">
                  <c:v>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5-41BA-8E6A-667D32461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8.7'!$Z$83:$Z$90</c:f>
              <c:numCache>
                <c:formatCode>#,##0</c:formatCode>
                <c:ptCount val="8"/>
                <c:pt idx="0">
                  <c:v>7113</c:v>
                </c:pt>
                <c:pt idx="1">
                  <c:v>6986</c:v>
                </c:pt>
                <c:pt idx="2">
                  <c:v>2229</c:v>
                </c:pt>
                <c:pt idx="3">
                  <c:v>1694</c:v>
                </c:pt>
                <c:pt idx="4">
                  <c:v>1763</c:v>
                </c:pt>
                <c:pt idx="5">
                  <c:v>2005</c:v>
                </c:pt>
                <c:pt idx="6">
                  <c:v>542</c:v>
                </c:pt>
                <c:pt idx="7">
                  <c:v>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1-4572-8C78-FDB61A44CCCB}"/>
            </c:ext>
          </c:extLst>
        </c:ser>
        <c:ser>
          <c:idx val="1"/>
          <c:order val="1"/>
          <c:tx>
            <c:strRef>
              <c:f>'Table 8.7'!$S$92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8.7'!$Z$93:$Z$100</c:f>
              <c:numCache>
                <c:formatCode>#,##0</c:formatCode>
                <c:ptCount val="8"/>
                <c:pt idx="0">
                  <c:v>4669</c:v>
                </c:pt>
                <c:pt idx="1">
                  <c:v>8510</c:v>
                </c:pt>
                <c:pt idx="2">
                  <c:v>537</c:v>
                </c:pt>
                <c:pt idx="3">
                  <c:v>2723</c:v>
                </c:pt>
                <c:pt idx="4">
                  <c:v>4940</c:v>
                </c:pt>
                <c:pt idx="5">
                  <c:v>2643</c:v>
                </c:pt>
                <c:pt idx="6">
                  <c:v>95</c:v>
                </c:pt>
                <c:pt idx="7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1-4572-8C78-FDB61A44C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8.69'!$S$1</c:f>
              <c:strCache>
                <c:ptCount val="1"/>
                <c:pt idx="0">
                  <c:v>Wangaratta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8.69'!$V$8:$Z$8</c:f>
              <c:numCache>
                <c:formatCode>#,##0</c:formatCode>
                <c:ptCount val="5"/>
                <c:pt idx="0">
                  <c:v>38245.11</c:v>
                </c:pt>
                <c:pt idx="1">
                  <c:v>39676.300000000003</c:v>
                </c:pt>
                <c:pt idx="2">
                  <c:v>41518</c:v>
                </c:pt>
                <c:pt idx="3">
                  <c:v>41565</c:v>
                </c:pt>
                <c:pt idx="4">
                  <c:v>44980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5B-4E79-BC1F-B160615BA0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5B-4E79-BC1F-B160615B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8.70'!$U$4:$Y$4</c:f>
              <c:numCache>
                <c:formatCode>#,##0</c:formatCode>
                <c:ptCount val="5"/>
                <c:pt idx="1">
                  <c:v>30176</c:v>
                </c:pt>
                <c:pt idx="2">
                  <c:v>29283</c:v>
                </c:pt>
                <c:pt idx="3">
                  <c:v>30524</c:v>
                </c:pt>
                <c:pt idx="4">
                  <c:v>32057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5-47C7-81B1-58CBE3C0BCF9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8.70'!$U$7:$Y$7</c:f>
              <c:numCache>
                <c:formatCode>#,##0</c:formatCode>
                <c:ptCount val="5"/>
                <c:pt idx="1">
                  <c:v>20422</c:v>
                </c:pt>
                <c:pt idx="2">
                  <c:v>20714</c:v>
                </c:pt>
                <c:pt idx="3">
                  <c:v>20880</c:v>
                </c:pt>
                <c:pt idx="4">
                  <c:v>21300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5-47C7-81B1-58CBE3C0BCF9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8.70'!$U$11:$Y$11</c:f>
              <c:numCache>
                <c:formatCode>#,##0</c:formatCode>
                <c:ptCount val="5"/>
                <c:pt idx="1">
                  <c:v>27425</c:v>
                </c:pt>
                <c:pt idx="2">
                  <c:v>26454</c:v>
                </c:pt>
                <c:pt idx="3">
                  <c:v>27571</c:v>
                </c:pt>
                <c:pt idx="4">
                  <c:v>29018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5-47C7-81B1-58CBE3C0BCF9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8.70'!$U$12:$Y$12</c:f>
              <c:numCache>
                <c:formatCode>#,##0</c:formatCode>
                <c:ptCount val="5"/>
                <c:pt idx="1">
                  <c:v>2755</c:v>
                </c:pt>
                <c:pt idx="2">
                  <c:v>2828</c:v>
                </c:pt>
                <c:pt idx="3">
                  <c:v>2953</c:v>
                </c:pt>
                <c:pt idx="4">
                  <c:v>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5-47C7-81B1-58CBE3C0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2.2043844446471464E-2</c:v>
                </c:pt>
                <c:pt idx="1">
                  <c:v>3.3749885980114934E-3</c:v>
                </c:pt>
                <c:pt idx="2">
                  <c:v>8.4222688436863383E-2</c:v>
                </c:pt>
                <c:pt idx="3">
                  <c:v>1.0185776399404056E-2</c:v>
                </c:pt>
                <c:pt idx="4">
                  <c:v>5.9685609170239289E-2</c:v>
                </c:pt>
                <c:pt idx="5">
                  <c:v>2.5631670163276474E-2</c:v>
                </c:pt>
                <c:pt idx="6">
                  <c:v>0.11715163124448903</c:v>
                </c:pt>
                <c:pt idx="7">
                  <c:v>0.10781720332025906</c:v>
                </c:pt>
                <c:pt idx="8">
                  <c:v>2.4993158806895923E-2</c:v>
                </c:pt>
                <c:pt idx="9">
                  <c:v>7.0236249201860801E-3</c:v>
                </c:pt>
                <c:pt idx="10">
                  <c:v>2.538842774179817E-2</c:v>
                </c:pt>
                <c:pt idx="11">
                  <c:v>1.3013469549089361E-2</c:v>
                </c:pt>
                <c:pt idx="12">
                  <c:v>4.2537018456018733E-2</c:v>
                </c:pt>
                <c:pt idx="13">
                  <c:v>5.2966037276901093E-2</c:v>
                </c:pt>
                <c:pt idx="14">
                  <c:v>5.5246434978260206E-2</c:v>
                </c:pt>
                <c:pt idx="15">
                  <c:v>8.2580802091884828E-2</c:v>
                </c:pt>
                <c:pt idx="16">
                  <c:v>0.18386086533491441</c:v>
                </c:pt>
                <c:pt idx="17">
                  <c:v>2.4658700477363252E-2</c:v>
                </c:pt>
                <c:pt idx="18">
                  <c:v>3.30505640183648E-2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0-4404-992F-83C95B0083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0-4404-992F-83C95B008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8.70'!$Y$44:$Y$60</c:f>
              <c:numCache>
                <c:formatCode>#,##0</c:formatCode>
                <c:ptCount val="17"/>
                <c:pt idx="0">
                  <c:v>9</c:v>
                </c:pt>
                <c:pt idx="1">
                  <c:v>573</c:v>
                </c:pt>
                <c:pt idx="2">
                  <c:v>1094</c:v>
                </c:pt>
                <c:pt idx="3">
                  <c:v>1369</c:v>
                </c:pt>
                <c:pt idx="4">
                  <c:v>1977</c:v>
                </c:pt>
                <c:pt idx="5">
                  <c:v>1882</c:v>
                </c:pt>
                <c:pt idx="6">
                  <c:v>1443</c:v>
                </c:pt>
                <c:pt idx="7">
                  <c:v>1248</c:v>
                </c:pt>
                <c:pt idx="8">
                  <c:v>1282</c:v>
                </c:pt>
                <c:pt idx="9">
                  <c:v>1221</c:v>
                </c:pt>
                <c:pt idx="10">
                  <c:v>1129</c:v>
                </c:pt>
                <c:pt idx="11">
                  <c:v>1038</c:v>
                </c:pt>
                <c:pt idx="12">
                  <c:v>618</c:v>
                </c:pt>
                <c:pt idx="13">
                  <c:v>271</c:v>
                </c:pt>
                <c:pt idx="14">
                  <c:v>118</c:v>
                </c:pt>
                <c:pt idx="15">
                  <c:v>64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4B74-AE67-A91237F35796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8.70'!$Y$63:$Y$79</c:f>
              <c:numCache>
                <c:formatCode>#,##0</c:formatCode>
                <c:ptCount val="17"/>
                <c:pt idx="0">
                  <c:v>13</c:v>
                </c:pt>
                <c:pt idx="1">
                  <c:v>696</c:v>
                </c:pt>
                <c:pt idx="2">
                  <c:v>1243</c:v>
                </c:pt>
                <c:pt idx="3">
                  <c:v>1577</c:v>
                </c:pt>
                <c:pt idx="4">
                  <c:v>1856</c:v>
                </c:pt>
                <c:pt idx="5">
                  <c:v>1784</c:v>
                </c:pt>
                <c:pt idx="6">
                  <c:v>1425</c:v>
                </c:pt>
                <c:pt idx="7">
                  <c:v>1578</c:v>
                </c:pt>
                <c:pt idx="8">
                  <c:v>1450</c:v>
                </c:pt>
                <c:pt idx="9">
                  <c:v>1581</c:v>
                </c:pt>
                <c:pt idx="10">
                  <c:v>1398</c:v>
                </c:pt>
                <c:pt idx="11">
                  <c:v>1199</c:v>
                </c:pt>
                <c:pt idx="12">
                  <c:v>542</c:v>
                </c:pt>
                <c:pt idx="13">
                  <c:v>188</c:v>
                </c:pt>
                <c:pt idx="14">
                  <c:v>68</c:v>
                </c:pt>
                <c:pt idx="15">
                  <c:v>49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C-4B74-AE67-A91237F3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8.70'!$Y$83:$Y$90</c:f>
              <c:numCache>
                <c:formatCode>#,##0</c:formatCode>
                <c:ptCount val="8"/>
                <c:pt idx="0">
                  <c:v>1043</c:v>
                </c:pt>
                <c:pt idx="1">
                  <c:v>1336</c:v>
                </c:pt>
                <c:pt idx="2">
                  <c:v>1870</c:v>
                </c:pt>
                <c:pt idx="3">
                  <c:v>713</c:v>
                </c:pt>
                <c:pt idx="4">
                  <c:v>373</c:v>
                </c:pt>
                <c:pt idx="5">
                  <c:v>723</c:v>
                </c:pt>
                <c:pt idx="6">
                  <c:v>868</c:v>
                </c:pt>
                <c:pt idx="7">
                  <c:v>1724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A-430D-B41B-608BCA7F452C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8.70'!$Y$93:$Y$100</c:f>
              <c:numCache>
                <c:formatCode>#,##0</c:formatCode>
                <c:ptCount val="8"/>
                <c:pt idx="0">
                  <c:v>845</c:v>
                </c:pt>
                <c:pt idx="1">
                  <c:v>2439</c:v>
                </c:pt>
                <c:pt idx="2">
                  <c:v>400</c:v>
                </c:pt>
                <c:pt idx="3">
                  <c:v>1755</c:v>
                </c:pt>
                <c:pt idx="4">
                  <c:v>1506</c:v>
                </c:pt>
                <c:pt idx="5">
                  <c:v>1170</c:v>
                </c:pt>
                <c:pt idx="6">
                  <c:v>63</c:v>
                </c:pt>
                <c:pt idx="7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A-430D-B41B-608BCA7F4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8.70'!$U$8:$Y$8</c:f>
              <c:numCache>
                <c:formatCode>#,##0</c:formatCode>
                <c:ptCount val="5"/>
                <c:pt idx="1">
                  <c:v>37802</c:v>
                </c:pt>
                <c:pt idx="2">
                  <c:v>38414.75</c:v>
                </c:pt>
                <c:pt idx="3">
                  <c:v>41094.29</c:v>
                </c:pt>
                <c:pt idx="4">
                  <c:v>41243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F-4904-81E1-00B93B59F6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F-4904-81E1-00B93B59F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8.70'!$V$4:$Z$4</c:f>
              <c:numCache>
                <c:formatCode>#,##0</c:formatCode>
                <c:ptCount val="5"/>
                <c:pt idx="0">
                  <c:v>30176</c:v>
                </c:pt>
                <c:pt idx="1">
                  <c:v>29283</c:v>
                </c:pt>
                <c:pt idx="2">
                  <c:v>30524</c:v>
                </c:pt>
                <c:pt idx="3">
                  <c:v>32057</c:v>
                </c:pt>
                <c:pt idx="4">
                  <c:v>32889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C-482F-94E7-667CF458ADB8}"/>
            </c:ext>
          </c:extLst>
        </c:ser>
        <c:ser>
          <c:idx val="1"/>
          <c:order val="1"/>
          <c:tx>
            <c:strRef>
              <c:f>'Table 8.70'!$S$7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8.70'!$V$7:$Z$7</c:f>
              <c:numCache>
                <c:formatCode>#,##0</c:formatCode>
                <c:ptCount val="5"/>
                <c:pt idx="0">
                  <c:v>20422</c:v>
                </c:pt>
                <c:pt idx="1">
                  <c:v>20714</c:v>
                </c:pt>
                <c:pt idx="2">
                  <c:v>20880</c:v>
                </c:pt>
                <c:pt idx="3">
                  <c:v>21300</c:v>
                </c:pt>
                <c:pt idx="4">
                  <c:v>21760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7C-482F-94E7-667CF458ADB8}"/>
            </c:ext>
          </c:extLst>
        </c:ser>
        <c:ser>
          <c:idx val="2"/>
          <c:order val="2"/>
          <c:tx>
            <c:strRef>
              <c:f>'Table 8.70'!$S$11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8.70'!$V$11:$Z$11</c:f>
              <c:numCache>
                <c:formatCode>#,##0</c:formatCode>
                <c:ptCount val="5"/>
                <c:pt idx="0">
                  <c:v>27425</c:v>
                </c:pt>
                <c:pt idx="1">
                  <c:v>26454</c:v>
                </c:pt>
                <c:pt idx="2">
                  <c:v>27571</c:v>
                </c:pt>
                <c:pt idx="3">
                  <c:v>29018</c:v>
                </c:pt>
                <c:pt idx="4">
                  <c:v>29812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7C-482F-94E7-667CF458ADB8}"/>
            </c:ext>
          </c:extLst>
        </c:ser>
        <c:ser>
          <c:idx val="3"/>
          <c:order val="3"/>
          <c:tx>
            <c:strRef>
              <c:f>'Table 8.70'!$S$12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8.70'!$V$12:$Z$12</c:f>
              <c:numCache>
                <c:formatCode>#,##0</c:formatCode>
                <c:ptCount val="5"/>
                <c:pt idx="0">
                  <c:v>2755</c:v>
                </c:pt>
                <c:pt idx="1">
                  <c:v>2828</c:v>
                </c:pt>
                <c:pt idx="2">
                  <c:v>2953</c:v>
                </c:pt>
                <c:pt idx="3">
                  <c:v>3034</c:v>
                </c:pt>
                <c:pt idx="4">
                  <c:v>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7C-482F-94E7-667CF458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8.70'!$AB$15:$AB$33</c:f>
              <c:numCache>
                <c:formatCode>0.0%</c:formatCode>
                <c:ptCount val="19"/>
                <c:pt idx="0">
                  <c:v>2.2043844446471464E-2</c:v>
                </c:pt>
                <c:pt idx="1">
                  <c:v>3.3749885980114934E-3</c:v>
                </c:pt>
                <c:pt idx="2">
                  <c:v>8.4222688436863383E-2</c:v>
                </c:pt>
                <c:pt idx="3">
                  <c:v>1.0185776399404056E-2</c:v>
                </c:pt>
                <c:pt idx="4">
                  <c:v>5.9685609170239289E-2</c:v>
                </c:pt>
                <c:pt idx="5">
                  <c:v>2.5631670163276474E-2</c:v>
                </c:pt>
                <c:pt idx="6">
                  <c:v>0.11715163124448903</c:v>
                </c:pt>
                <c:pt idx="7">
                  <c:v>0.10781720332025906</c:v>
                </c:pt>
                <c:pt idx="8">
                  <c:v>2.4993158806895923E-2</c:v>
                </c:pt>
                <c:pt idx="9">
                  <c:v>7.0236249201860801E-3</c:v>
                </c:pt>
                <c:pt idx="10">
                  <c:v>2.538842774179817E-2</c:v>
                </c:pt>
                <c:pt idx="11">
                  <c:v>1.3013469549089361E-2</c:v>
                </c:pt>
                <c:pt idx="12">
                  <c:v>4.2537018456018733E-2</c:v>
                </c:pt>
                <c:pt idx="13">
                  <c:v>5.2966037276901093E-2</c:v>
                </c:pt>
                <c:pt idx="14">
                  <c:v>5.5246434978260206E-2</c:v>
                </c:pt>
                <c:pt idx="15">
                  <c:v>8.2580802091884828E-2</c:v>
                </c:pt>
                <c:pt idx="16">
                  <c:v>0.18386086533491441</c:v>
                </c:pt>
                <c:pt idx="17">
                  <c:v>2.4658700477363252E-2</c:v>
                </c:pt>
                <c:pt idx="18">
                  <c:v>3.30505640183648E-2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C-42D0-A8AD-3C87E0F6B2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C-42D0-A8AD-3C87E0F6B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8.70'!$Z$44:$Z$60</c:f>
              <c:numCache>
                <c:formatCode>#,##0</c:formatCode>
                <c:ptCount val="17"/>
                <c:pt idx="0">
                  <c:v>16</c:v>
                </c:pt>
                <c:pt idx="1">
                  <c:v>658</c:v>
                </c:pt>
                <c:pt idx="2">
                  <c:v>1174</c:v>
                </c:pt>
                <c:pt idx="3">
                  <c:v>1395</c:v>
                </c:pt>
                <c:pt idx="4">
                  <c:v>1999</c:v>
                </c:pt>
                <c:pt idx="5">
                  <c:v>1876</c:v>
                </c:pt>
                <c:pt idx="6">
                  <c:v>1554</c:v>
                </c:pt>
                <c:pt idx="7">
                  <c:v>1243</c:v>
                </c:pt>
                <c:pt idx="8">
                  <c:v>1311</c:v>
                </c:pt>
                <c:pt idx="9">
                  <c:v>1201</c:v>
                </c:pt>
                <c:pt idx="10">
                  <c:v>1155</c:v>
                </c:pt>
                <c:pt idx="11">
                  <c:v>1005</c:v>
                </c:pt>
                <c:pt idx="12">
                  <c:v>675</c:v>
                </c:pt>
                <c:pt idx="13">
                  <c:v>268</c:v>
                </c:pt>
                <c:pt idx="14">
                  <c:v>136</c:v>
                </c:pt>
                <c:pt idx="15">
                  <c:v>59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4-4E7E-8B6F-F98049DA7132}"/>
            </c:ext>
          </c:extLst>
        </c:ser>
        <c:ser>
          <c:idx val="1"/>
          <c:order val="1"/>
          <c:tx>
            <c:strRef>
              <c:f>'Table 8.70'!$S$62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8.70'!$Z$63:$Z$79</c:f>
              <c:numCache>
                <c:formatCode>#,##0</c:formatCode>
                <c:ptCount val="17"/>
                <c:pt idx="0">
                  <c:v>23</c:v>
                </c:pt>
                <c:pt idx="1">
                  <c:v>728</c:v>
                </c:pt>
                <c:pt idx="2">
                  <c:v>1276</c:v>
                </c:pt>
                <c:pt idx="3">
                  <c:v>1614</c:v>
                </c:pt>
                <c:pt idx="4">
                  <c:v>1887</c:v>
                </c:pt>
                <c:pt idx="5">
                  <c:v>1750</c:v>
                </c:pt>
                <c:pt idx="6">
                  <c:v>1529</c:v>
                </c:pt>
                <c:pt idx="7">
                  <c:v>1588</c:v>
                </c:pt>
                <c:pt idx="8">
                  <c:v>1573</c:v>
                </c:pt>
                <c:pt idx="9">
                  <c:v>1596</c:v>
                </c:pt>
                <c:pt idx="10">
                  <c:v>1350</c:v>
                </c:pt>
                <c:pt idx="11">
                  <c:v>1257</c:v>
                </c:pt>
                <c:pt idx="12">
                  <c:v>583</c:v>
                </c:pt>
                <c:pt idx="13">
                  <c:v>207</c:v>
                </c:pt>
                <c:pt idx="14">
                  <c:v>82</c:v>
                </c:pt>
                <c:pt idx="15">
                  <c:v>45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4-4E7E-8B6F-F98049DA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8.70'!$Z$83:$Z$90</c:f>
              <c:numCache>
                <c:formatCode>#,##0</c:formatCode>
                <c:ptCount val="8"/>
                <c:pt idx="0">
                  <c:v>1075</c:v>
                </c:pt>
                <c:pt idx="1">
                  <c:v>1326</c:v>
                </c:pt>
                <c:pt idx="2">
                  <c:v>1909</c:v>
                </c:pt>
                <c:pt idx="3">
                  <c:v>741</c:v>
                </c:pt>
                <c:pt idx="4">
                  <c:v>360</c:v>
                </c:pt>
                <c:pt idx="5">
                  <c:v>720</c:v>
                </c:pt>
                <c:pt idx="6">
                  <c:v>927</c:v>
                </c:pt>
                <c:pt idx="7">
                  <c:v>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7-4EBE-97FB-FBD0BC52464D}"/>
            </c:ext>
          </c:extLst>
        </c:ser>
        <c:ser>
          <c:idx val="1"/>
          <c:order val="1"/>
          <c:tx>
            <c:strRef>
              <c:f>'Table 8.70'!$S$92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8.70'!$Z$93:$Z$100</c:f>
              <c:numCache>
                <c:formatCode>#,##0</c:formatCode>
                <c:ptCount val="8"/>
                <c:pt idx="0">
                  <c:v>907</c:v>
                </c:pt>
                <c:pt idx="1">
                  <c:v>2468</c:v>
                </c:pt>
                <c:pt idx="2">
                  <c:v>423</c:v>
                </c:pt>
                <c:pt idx="3">
                  <c:v>1780</c:v>
                </c:pt>
                <c:pt idx="4">
                  <c:v>1493</c:v>
                </c:pt>
                <c:pt idx="5">
                  <c:v>1194</c:v>
                </c:pt>
                <c:pt idx="6">
                  <c:v>74</c:v>
                </c:pt>
                <c:pt idx="7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7-4EBE-97FB-FBD0BC524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8.1'!$S$1</c:f>
              <c:strCache>
                <c:ptCount val="1"/>
                <c:pt idx="0">
                  <c:v>Alpine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8.1'!$AB$15:$AB$33</c:f>
              <c:numCache>
                <c:formatCode>0.0%</c:formatCode>
                <c:ptCount val="19"/>
                <c:pt idx="0">
                  <c:v>5.8325566946256603E-2</c:v>
                </c:pt>
                <c:pt idx="1">
                  <c:v>3.3395464429947187E-3</c:v>
                </c:pt>
                <c:pt idx="2">
                  <c:v>6.0810810810810814E-2</c:v>
                </c:pt>
                <c:pt idx="3">
                  <c:v>7.7663870767319043E-3</c:v>
                </c:pt>
                <c:pt idx="4">
                  <c:v>6.7101584342963649E-2</c:v>
                </c:pt>
                <c:pt idx="5">
                  <c:v>1.8484001242621933E-2</c:v>
                </c:pt>
                <c:pt idx="6">
                  <c:v>8.822615719167444E-2</c:v>
                </c:pt>
                <c:pt idx="7">
                  <c:v>0.15090090090090091</c:v>
                </c:pt>
                <c:pt idx="8">
                  <c:v>3.6735010872941905E-2</c:v>
                </c:pt>
                <c:pt idx="9">
                  <c:v>5.824790307548928E-3</c:v>
                </c:pt>
                <c:pt idx="10">
                  <c:v>2.8114321217769495E-2</c:v>
                </c:pt>
                <c:pt idx="11">
                  <c:v>2.3299161230195712E-2</c:v>
                </c:pt>
                <c:pt idx="12">
                  <c:v>5.2500776638707676E-2</c:v>
                </c:pt>
                <c:pt idx="13">
                  <c:v>5.3510406958682824E-2</c:v>
                </c:pt>
                <c:pt idx="14">
                  <c:v>4.9394221808014914E-2</c:v>
                </c:pt>
                <c:pt idx="15">
                  <c:v>7.1528424976700838E-2</c:v>
                </c:pt>
                <c:pt idx="16">
                  <c:v>0.10476856166511339</c:v>
                </c:pt>
                <c:pt idx="17">
                  <c:v>3.8365952159055611E-2</c:v>
                </c:pt>
                <c:pt idx="18">
                  <c:v>2.9046287666977321E-2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F-4723-9E2E-04214634D8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DF-4723-9E2E-04214634D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8.7'!$S$1</c:f>
              <c:strCache>
                <c:ptCount val="1"/>
                <c:pt idx="0">
                  <c:v>Bayside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8.7'!$V$8:$Z$8</c:f>
              <c:numCache>
                <c:formatCode>#,##0</c:formatCode>
                <c:ptCount val="5"/>
                <c:pt idx="0">
                  <c:v>51100</c:v>
                </c:pt>
                <c:pt idx="1">
                  <c:v>52611.86</c:v>
                </c:pt>
                <c:pt idx="2">
                  <c:v>54978</c:v>
                </c:pt>
                <c:pt idx="3">
                  <c:v>53526</c:v>
                </c:pt>
                <c:pt idx="4">
                  <c:v>56191.12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3-493B-9D58-96F6523B1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3-493B-9D58-96F6523B1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8.70'!$S$1</c:f>
              <c:strCache>
                <c:ptCount val="1"/>
                <c:pt idx="0">
                  <c:v>Warrnambool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8.70'!$V$8:$Z$8</c:f>
              <c:numCache>
                <c:formatCode>#,##0</c:formatCode>
                <c:ptCount val="5"/>
                <c:pt idx="0">
                  <c:v>37802</c:v>
                </c:pt>
                <c:pt idx="1">
                  <c:v>38414.75</c:v>
                </c:pt>
                <c:pt idx="2">
                  <c:v>41094.29</c:v>
                </c:pt>
                <c:pt idx="3">
                  <c:v>41243</c:v>
                </c:pt>
                <c:pt idx="4">
                  <c:v>43957.56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9-4102-8097-B80DBA4A95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9-4102-8097-B80DBA4A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8.71'!$U$4:$Y$4</c:f>
              <c:numCache>
                <c:formatCode>#,##0</c:formatCode>
                <c:ptCount val="5"/>
                <c:pt idx="1">
                  <c:v>32143</c:v>
                </c:pt>
                <c:pt idx="2">
                  <c:v>32811</c:v>
                </c:pt>
                <c:pt idx="3">
                  <c:v>34036</c:v>
                </c:pt>
                <c:pt idx="4">
                  <c:v>37043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8-427E-A851-20B886047E2B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8.71'!$U$7:$Y$7</c:f>
              <c:numCache>
                <c:formatCode>#,##0</c:formatCode>
                <c:ptCount val="5"/>
                <c:pt idx="1">
                  <c:v>22669</c:v>
                </c:pt>
                <c:pt idx="2">
                  <c:v>23437</c:v>
                </c:pt>
                <c:pt idx="3">
                  <c:v>23960</c:v>
                </c:pt>
                <c:pt idx="4">
                  <c:v>24888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8-427E-A851-20B886047E2B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8.71'!$U$11:$Y$11</c:f>
              <c:numCache>
                <c:formatCode>#,##0</c:formatCode>
                <c:ptCount val="5"/>
                <c:pt idx="1">
                  <c:v>27478</c:v>
                </c:pt>
                <c:pt idx="2">
                  <c:v>27821</c:v>
                </c:pt>
                <c:pt idx="3">
                  <c:v>28843</c:v>
                </c:pt>
                <c:pt idx="4">
                  <c:v>31628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8-427E-A851-20B886047E2B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8.71'!$U$12:$Y$12</c:f>
              <c:numCache>
                <c:formatCode>#,##0</c:formatCode>
                <c:ptCount val="5"/>
                <c:pt idx="1">
                  <c:v>4662</c:v>
                </c:pt>
                <c:pt idx="2">
                  <c:v>4986</c:v>
                </c:pt>
                <c:pt idx="3">
                  <c:v>5193</c:v>
                </c:pt>
                <c:pt idx="4">
                  <c:v>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B8-427E-A851-20B886047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9.2360469718960281E-2</c:v>
                </c:pt>
                <c:pt idx="1">
                  <c:v>1.7759598891674364E-2</c:v>
                </c:pt>
                <c:pt idx="2">
                  <c:v>5.016492941021243E-2</c:v>
                </c:pt>
                <c:pt idx="3">
                  <c:v>1.2059638474732815E-2</c:v>
                </c:pt>
                <c:pt idx="4">
                  <c:v>7.9588336192109782E-2</c:v>
                </c:pt>
                <c:pt idx="5">
                  <c:v>2.034569204380525E-2</c:v>
                </c:pt>
                <c:pt idx="6">
                  <c:v>9.159519725557462E-2</c:v>
                </c:pt>
                <c:pt idx="7">
                  <c:v>6.9850903813167969E-2</c:v>
                </c:pt>
                <c:pt idx="8">
                  <c:v>2.7022034569204382E-2</c:v>
                </c:pt>
                <c:pt idx="9">
                  <c:v>4.7763557197519459E-3</c:v>
                </c:pt>
                <c:pt idx="10">
                  <c:v>2.6969257157936403E-2</c:v>
                </c:pt>
                <c:pt idx="11">
                  <c:v>1.8604037471962001E-2</c:v>
                </c:pt>
                <c:pt idx="12">
                  <c:v>3.9266393983375114E-2</c:v>
                </c:pt>
                <c:pt idx="13">
                  <c:v>6.8293970180762636E-2</c:v>
                </c:pt>
                <c:pt idx="14">
                  <c:v>7.0273123103311783E-2</c:v>
                </c:pt>
                <c:pt idx="15">
                  <c:v>7.2938382372344637E-2</c:v>
                </c:pt>
                <c:pt idx="16">
                  <c:v>0.13455601002770815</c:v>
                </c:pt>
                <c:pt idx="17">
                  <c:v>1.7785987597308352E-2</c:v>
                </c:pt>
                <c:pt idx="18">
                  <c:v>3.2246998284734131E-2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F-4934-AD5B-D9D48ABE86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F-4934-AD5B-D9D48ABE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8.71'!$Y$44:$Y$60</c:f>
              <c:numCache>
                <c:formatCode>#,##0</c:formatCode>
                <c:ptCount val="17"/>
                <c:pt idx="0">
                  <c:v>12</c:v>
                </c:pt>
                <c:pt idx="1">
                  <c:v>524</c:v>
                </c:pt>
                <c:pt idx="2">
                  <c:v>1132</c:v>
                </c:pt>
                <c:pt idx="3">
                  <c:v>1496</c:v>
                </c:pt>
                <c:pt idx="4">
                  <c:v>1990</c:v>
                </c:pt>
                <c:pt idx="5">
                  <c:v>1851</c:v>
                </c:pt>
                <c:pt idx="6">
                  <c:v>1721</c:v>
                </c:pt>
                <c:pt idx="7">
                  <c:v>1595</c:v>
                </c:pt>
                <c:pt idx="8">
                  <c:v>1503</c:v>
                </c:pt>
                <c:pt idx="9">
                  <c:v>1672</c:v>
                </c:pt>
                <c:pt idx="10">
                  <c:v>1681</c:v>
                </c:pt>
                <c:pt idx="11">
                  <c:v>1514</c:v>
                </c:pt>
                <c:pt idx="12">
                  <c:v>925</c:v>
                </c:pt>
                <c:pt idx="13">
                  <c:v>471</c:v>
                </c:pt>
                <c:pt idx="14">
                  <c:v>173</c:v>
                </c:pt>
                <c:pt idx="15">
                  <c:v>83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6-4B5B-BE5B-564C65243333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8.71'!$Y$63:$Y$79</c:f>
              <c:numCache>
                <c:formatCode>#,##0</c:formatCode>
                <c:ptCount val="17"/>
                <c:pt idx="0">
                  <c:v>18</c:v>
                </c:pt>
                <c:pt idx="1">
                  <c:v>641</c:v>
                </c:pt>
                <c:pt idx="2">
                  <c:v>1336</c:v>
                </c:pt>
                <c:pt idx="3">
                  <c:v>1554</c:v>
                </c:pt>
                <c:pt idx="4">
                  <c:v>1878</c:v>
                </c:pt>
                <c:pt idx="5">
                  <c:v>1734</c:v>
                </c:pt>
                <c:pt idx="6">
                  <c:v>1784</c:v>
                </c:pt>
                <c:pt idx="7">
                  <c:v>1597</c:v>
                </c:pt>
                <c:pt idx="8">
                  <c:v>1629</c:v>
                </c:pt>
                <c:pt idx="9">
                  <c:v>1941</c:v>
                </c:pt>
                <c:pt idx="10">
                  <c:v>1716</c:v>
                </c:pt>
                <c:pt idx="11">
                  <c:v>1487</c:v>
                </c:pt>
                <c:pt idx="12">
                  <c:v>810</c:v>
                </c:pt>
                <c:pt idx="13">
                  <c:v>299</c:v>
                </c:pt>
                <c:pt idx="14">
                  <c:v>114</c:v>
                </c:pt>
                <c:pt idx="15">
                  <c:v>59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6-4B5B-BE5B-564C6524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8.71'!$Y$83:$Y$90</c:f>
              <c:numCache>
                <c:formatCode>#,##0</c:formatCode>
                <c:ptCount val="8"/>
                <c:pt idx="0">
                  <c:v>1327</c:v>
                </c:pt>
                <c:pt idx="1">
                  <c:v>1150</c:v>
                </c:pt>
                <c:pt idx="2">
                  <c:v>2500</c:v>
                </c:pt>
                <c:pt idx="3">
                  <c:v>760</c:v>
                </c:pt>
                <c:pt idx="4">
                  <c:v>339</c:v>
                </c:pt>
                <c:pt idx="5">
                  <c:v>540</c:v>
                </c:pt>
                <c:pt idx="6">
                  <c:v>1263</c:v>
                </c:pt>
                <c:pt idx="7">
                  <c:v>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F-497C-B660-53A5C84C48E6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8.71'!$Y$93:$Y$100</c:f>
              <c:numCache>
                <c:formatCode>#,##0</c:formatCode>
                <c:ptCount val="8"/>
                <c:pt idx="0">
                  <c:v>1030</c:v>
                </c:pt>
                <c:pt idx="1">
                  <c:v>2267</c:v>
                </c:pt>
                <c:pt idx="2">
                  <c:v>468</c:v>
                </c:pt>
                <c:pt idx="3">
                  <c:v>2057</c:v>
                </c:pt>
                <c:pt idx="4">
                  <c:v>1609</c:v>
                </c:pt>
                <c:pt idx="5">
                  <c:v>1185</c:v>
                </c:pt>
                <c:pt idx="6">
                  <c:v>110</c:v>
                </c:pt>
                <c:pt idx="7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F-497C-B660-53A5C84C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8.71'!$U$8:$Y$8</c:f>
              <c:numCache>
                <c:formatCode>#,##0</c:formatCode>
                <c:ptCount val="5"/>
                <c:pt idx="1">
                  <c:v>41074</c:v>
                </c:pt>
                <c:pt idx="2">
                  <c:v>42239.85</c:v>
                </c:pt>
                <c:pt idx="3">
                  <c:v>44065.45</c:v>
                </c:pt>
                <c:pt idx="4">
                  <c:v>44117.21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D-4D73-90B3-284488FB2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D-4D73-90B3-284488FB2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8.71'!$V$4:$Z$4</c:f>
              <c:numCache>
                <c:formatCode>#,##0</c:formatCode>
                <c:ptCount val="5"/>
                <c:pt idx="0">
                  <c:v>32143</c:v>
                </c:pt>
                <c:pt idx="1">
                  <c:v>32811</c:v>
                </c:pt>
                <c:pt idx="2">
                  <c:v>34036</c:v>
                </c:pt>
                <c:pt idx="3">
                  <c:v>37043</c:v>
                </c:pt>
                <c:pt idx="4">
                  <c:v>37895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3-4B23-AF26-3E0A016A2426}"/>
            </c:ext>
          </c:extLst>
        </c:ser>
        <c:ser>
          <c:idx val="1"/>
          <c:order val="1"/>
          <c:tx>
            <c:strRef>
              <c:f>'Table 8.71'!$S$7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8.71'!$V$7:$Z$7</c:f>
              <c:numCache>
                <c:formatCode>#,##0</c:formatCode>
                <c:ptCount val="5"/>
                <c:pt idx="0">
                  <c:v>22669</c:v>
                </c:pt>
                <c:pt idx="1">
                  <c:v>23437</c:v>
                </c:pt>
                <c:pt idx="2">
                  <c:v>23960</c:v>
                </c:pt>
                <c:pt idx="3">
                  <c:v>24888</c:v>
                </c:pt>
                <c:pt idx="4">
                  <c:v>25615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3-4B23-AF26-3E0A016A2426}"/>
            </c:ext>
          </c:extLst>
        </c:ser>
        <c:ser>
          <c:idx val="2"/>
          <c:order val="2"/>
          <c:tx>
            <c:strRef>
              <c:f>'Table 8.71'!$S$11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8.71'!$V$11:$Z$11</c:f>
              <c:numCache>
                <c:formatCode>#,##0</c:formatCode>
                <c:ptCount val="5"/>
                <c:pt idx="0">
                  <c:v>27478</c:v>
                </c:pt>
                <c:pt idx="1">
                  <c:v>27821</c:v>
                </c:pt>
                <c:pt idx="2">
                  <c:v>28843</c:v>
                </c:pt>
                <c:pt idx="3">
                  <c:v>31628</c:v>
                </c:pt>
                <c:pt idx="4">
                  <c:v>32461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3-4B23-AF26-3E0A016A2426}"/>
            </c:ext>
          </c:extLst>
        </c:ser>
        <c:ser>
          <c:idx val="3"/>
          <c:order val="3"/>
          <c:tx>
            <c:strRef>
              <c:f>'Table 8.71'!$S$12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8.71'!$V$12:$Z$12</c:f>
              <c:numCache>
                <c:formatCode>#,##0</c:formatCode>
                <c:ptCount val="5"/>
                <c:pt idx="0">
                  <c:v>4662</c:v>
                </c:pt>
                <c:pt idx="1">
                  <c:v>4986</c:v>
                </c:pt>
                <c:pt idx="2">
                  <c:v>5193</c:v>
                </c:pt>
                <c:pt idx="3">
                  <c:v>5414</c:v>
                </c:pt>
                <c:pt idx="4">
                  <c:v>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83-4B23-AF26-3E0A016A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8.71'!$AB$15:$AB$33</c:f>
              <c:numCache>
                <c:formatCode>0.0%</c:formatCode>
                <c:ptCount val="19"/>
                <c:pt idx="0">
                  <c:v>9.2360469718960281E-2</c:v>
                </c:pt>
                <c:pt idx="1">
                  <c:v>1.7759598891674364E-2</c:v>
                </c:pt>
                <c:pt idx="2">
                  <c:v>5.016492941021243E-2</c:v>
                </c:pt>
                <c:pt idx="3">
                  <c:v>1.2059638474732815E-2</c:v>
                </c:pt>
                <c:pt idx="4">
                  <c:v>7.9588336192109782E-2</c:v>
                </c:pt>
                <c:pt idx="5">
                  <c:v>2.034569204380525E-2</c:v>
                </c:pt>
                <c:pt idx="6">
                  <c:v>9.159519725557462E-2</c:v>
                </c:pt>
                <c:pt idx="7">
                  <c:v>6.9850903813167969E-2</c:v>
                </c:pt>
                <c:pt idx="8">
                  <c:v>2.7022034569204382E-2</c:v>
                </c:pt>
                <c:pt idx="9">
                  <c:v>4.7763557197519459E-3</c:v>
                </c:pt>
                <c:pt idx="10">
                  <c:v>2.6969257157936403E-2</c:v>
                </c:pt>
                <c:pt idx="11">
                  <c:v>1.8604037471962001E-2</c:v>
                </c:pt>
                <c:pt idx="12">
                  <c:v>3.9266393983375114E-2</c:v>
                </c:pt>
                <c:pt idx="13">
                  <c:v>6.8293970180762636E-2</c:v>
                </c:pt>
                <c:pt idx="14">
                  <c:v>7.0273123103311783E-2</c:v>
                </c:pt>
                <c:pt idx="15">
                  <c:v>7.2938382372344637E-2</c:v>
                </c:pt>
                <c:pt idx="16">
                  <c:v>0.13455601002770815</c:v>
                </c:pt>
                <c:pt idx="17">
                  <c:v>1.7785987597308352E-2</c:v>
                </c:pt>
                <c:pt idx="18">
                  <c:v>3.2246998284734131E-2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A-463E-AA01-FFC50952DA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A-463E-AA01-FFC50952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8.71'!$Z$44:$Z$60</c:f>
              <c:numCache>
                <c:formatCode>#,##0</c:formatCode>
                <c:ptCount val="17"/>
                <c:pt idx="0">
                  <c:v>7</c:v>
                </c:pt>
                <c:pt idx="1">
                  <c:v>607</c:v>
                </c:pt>
                <c:pt idx="2">
                  <c:v>1106</c:v>
                </c:pt>
                <c:pt idx="3">
                  <c:v>1656</c:v>
                </c:pt>
                <c:pt idx="4">
                  <c:v>2079</c:v>
                </c:pt>
                <c:pt idx="5">
                  <c:v>2002</c:v>
                </c:pt>
                <c:pt idx="6">
                  <c:v>1729</c:v>
                </c:pt>
                <c:pt idx="7">
                  <c:v>1671</c:v>
                </c:pt>
                <c:pt idx="8">
                  <c:v>1557</c:v>
                </c:pt>
                <c:pt idx="9">
                  <c:v>1691</c:v>
                </c:pt>
                <c:pt idx="10">
                  <c:v>1541</c:v>
                </c:pt>
                <c:pt idx="11">
                  <c:v>1575</c:v>
                </c:pt>
                <c:pt idx="12">
                  <c:v>920</c:v>
                </c:pt>
                <c:pt idx="13">
                  <c:v>429</c:v>
                </c:pt>
                <c:pt idx="14">
                  <c:v>222</c:v>
                </c:pt>
                <c:pt idx="15">
                  <c:v>91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FD-4161-A8DC-8D22E222B675}"/>
            </c:ext>
          </c:extLst>
        </c:ser>
        <c:ser>
          <c:idx val="1"/>
          <c:order val="1"/>
          <c:tx>
            <c:strRef>
              <c:f>'Table 8.71'!$S$62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8.71'!$Z$63:$Z$79</c:f>
              <c:numCache>
                <c:formatCode>#,##0</c:formatCode>
                <c:ptCount val="17"/>
                <c:pt idx="0">
                  <c:v>15</c:v>
                </c:pt>
                <c:pt idx="1">
                  <c:v>673</c:v>
                </c:pt>
                <c:pt idx="2">
                  <c:v>1315</c:v>
                </c:pt>
                <c:pt idx="3">
                  <c:v>1626</c:v>
                </c:pt>
                <c:pt idx="4">
                  <c:v>1858</c:v>
                </c:pt>
                <c:pt idx="5">
                  <c:v>1906</c:v>
                </c:pt>
                <c:pt idx="6">
                  <c:v>1785</c:v>
                </c:pt>
                <c:pt idx="7">
                  <c:v>1665</c:v>
                </c:pt>
                <c:pt idx="8">
                  <c:v>1580</c:v>
                </c:pt>
                <c:pt idx="9">
                  <c:v>1929</c:v>
                </c:pt>
                <c:pt idx="10">
                  <c:v>1666</c:v>
                </c:pt>
                <c:pt idx="11">
                  <c:v>1516</c:v>
                </c:pt>
                <c:pt idx="12">
                  <c:v>820</c:v>
                </c:pt>
                <c:pt idx="13">
                  <c:v>343</c:v>
                </c:pt>
                <c:pt idx="14">
                  <c:v>128</c:v>
                </c:pt>
                <c:pt idx="15">
                  <c:v>61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D-4161-A8DC-8D22E222B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8.71'!$Z$83:$Z$90</c:f>
              <c:numCache>
                <c:formatCode>#,##0</c:formatCode>
                <c:ptCount val="8"/>
                <c:pt idx="0">
                  <c:v>1389</c:v>
                </c:pt>
                <c:pt idx="1">
                  <c:v>1175</c:v>
                </c:pt>
                <c:pt idx="2">
                  <c:v>2537</c:v>
                </c:pt>
                <c:pt idx="3">
                  <c:v>794</c:v>
                </c:pt>
                <c:pt idx="4">
                  <c:v>351</c:v>
                </c:pt>
                <c:pt idx="5">
                  <c:v>573</c:v>
                </c:pt>
                <c:pt idx="6">
                  <c:v>1367</c:v>
                </c:pt>
                <c:pt idx="7">
                  <c:v>1743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52A-84A1-FB0F5EFDE800}"/>
            </c:ext>
          </c:extLst>
        </c:ser>
        <c:ser>
          <c:idx val="1"/>
          <c:order val="1"/>
          <c:tx>
            <c:strRef>
              <c:f>'Table 8.71'!$S$92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8.71'!$Z$93:$Z$100</c:f>
              <c:numCache>
                <c:formatCode>#,##0</c:formatCode>
                <c:ptCount val="8"/>
                <c:pt idx="0">
                  <c:v>1069</c:v>
                </c:pt>
                <c:pt idx="1">
                  <c:v>2348</c:v>
                </c:pt>
                <c:pt idx="2">
                  <c:v>492</c:v>
                </c:pt>
                <c:pt idx="3">
                  <c:v>2125</c:v>
                </c:pt>
                <c:pt idx="4">
                  <c:v>1605</c:v>
                </c:pt>
                <c:pt idx="5">
                  <c:v>1177</c:v>
                </c:pt>
                <c:pt idx="6">
                  <c:v>155</c:v>
                </c:pt>
                <c:pt idx="7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79-452A-84A1-FB0F5EFDE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8.8'!$U$4:$Y$4</c:f>
              <c:numCache>
                <c:formatCode>#,##0</c:formatCode>
                <c:ptCount val="5"/>
                <c:pt idx="1">
                  <c:v>10604</c:v>
                </c:pt>
                <c:pt idx="2">
                  <c:v>10738</c:v>
                </c:pt>
                <c:pt idx="3">
                  <c:v>11321</c:v>
                </c:pt>
                <c:pt idx="4">
                  <c:v>11816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8-4871-AFA2-1AC3B6AB2372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8.8'!$U$7:$Y$7</c:f>
              <c:numCache>
                <c:formatCode>#,##0</c:formatCode>
                <c:ptCount val="5"/>
                <c:pt idx="1">
                  <c:v>7370</c:v>
                </c:pt>
                <c:pt idx="2">
                  <c:v>7566</c:v>
                </c:pt>
                <c:pt idx="3">
                  <c:v>7766</c:v>
                </c:pt>
                <c:pt idx="4">
                  <c:v>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8-4871-AFA2-1AC3B6AB2372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8.8'!$U$11:$Y$11</c:f>
              <c:numCache>
                <c:formatCode>#,##0</c:formatCode>
                <c:ptCount val="5"/>
                <c:pt idx="1">
                  <c:v>8881</c:v>
                </c:pt>
                <c:pt idx="2">
                  <c:v>8945</c:v>
                </c:pt>
                <c:pt idx="3">
                  <c:v>9472</c:v>
                </c:pt>
                <c:pt idx="4">
                  <c:v>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8-4871-AFA2-1AC3B6AB2372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8.8'!$U$12:$Y$12</c:f>
              <c:numCache>
                <c:formatCode>#,##0</c:formatCode>
                <c:ptCount val="5"/>
                <c:pt idx="1">
                  <c:v>1719</c:v>
                </c:pt>
                <c:pt idx="2">
                  <c:v>1792</c:v>
                </c:pt>
                <c:pt idx="3">
                  <c:v>1849</c:v>
                </c:pt>
                <c:pt idx="4">
                  <c:v>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38-4871-AFA2-1AC3B6AB2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8.71'!$S$1</c:f>
              <c:strCache>
                <c:ptCount val="1"/>
                <c:pt idx="0">
                  <c:v>Wellington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8.71'!$V$8:$Z$8</c:f>
              <c:numCache>
                <c:formatCode>#,##0</c:formatCode>
                <c:ptCount val="5"/>
                <c:pt idx="0">
                  <c:v>41074</c:v>
                </c:pt>
                <c:pt idx="1">
                  <c:v>42239.85</c:v>
                </c:pt>
                <c:pt idx="2">
                  <c:v>44065.45</c:v>
                </c:pt>
                <c:pt idx="3">
                  <c:v>44117.21</c:v>
                </c:pt>
                <c:pt idx="4">
                  <c:v>45982.5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01-47AD-80A6-552E9FB2B5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01-47AD-80A6-552E9FB2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8.72'!$U$4:$Y$4</c:f>
              <c:numCache>
                <c:formatCode>#,##0</c:formatCode>
                <c:ptCount val="5"/>
                <c:pt idx="1">
                  <c:v>3884</c:v>
                </c:pt>
                <c:pt idx="2">
                  <c:v>3899</c:v>
                </c:pt>
                <c:pt idx="3">
                  <c:v>3870</c:v>
                </c:pt>
                <c:pt idx="4">
                  <c:v>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C5-402C-BB4A-F2B9A1C8373D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8.72'!$U$7:$Y$7</c:f>
              <c:numCache>
                <c:formatCode>#,##0</c:formatCode>
                <c:ptCount val="5"/>
                <c:pt idx="1">
                  <c:v>2318</c:v>
                </c:pt>
                <c:pt idx="2">
                  <c:v>2386</c:v>
                </c:pt>
                <c:pt idx="3">
                  <c:v>2344</c:v>
                </c:pt>
                <c:pt idx="4">
                  <c:v>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C5-402C-BB4A-F2B9A1C8373D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8.72'!$U$11:$Y$11</c:f>
              <c:numCache>
                <c:formatCode>#,##0</c:formatCode>
                <c:ptCount val="5"/>
                <c:pt idx="1">
                  <c:v>2757</c:v>
                </c:pt>
                <c:pt idx="2">
                  <c:v>2748</c:v>
                </c:pt>
                <c:pt idx="3">
                  <c:v>2766</c:v>
                </c:pt>
                <c:pt idx="4">
                  <c:v>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C5-402C-BB4A-F2B9A1C8373D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8.72'!$U$12:$Y$12</c:f>
              <c:numCache>
                <c:formatCode>#,##0</c:formatCode>
                <c:ptCount val="5"/>
                <c:pt idx="1">
                  <c:v>1130</c:v>
                </c:pt>
                <c:pt idx="2">
                  <c:v>1155</c:v>
                </c:pt>
                <c:pt idx="3">
                  <c:v>1104</c:v>
                </c:pt>
                <c:pt idx="4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C5-402C-BB4A-F2B9A1C83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0.28237736828445364</c:v>
                </c:pt>
                <c:pt idx="1">
                  <c:v>2.3358422008824295E-3</c:v>
                </c:pt>
                <c:pt idx="2">
                  <c:v>1.8427199584739165E-2</c:v>
                </c:pt>
                <c:pt idx="3">
                  <c:v>7.7861406696080979E-4</c:v>
                </c:pt>
                <c:pt idx="4">
                  <c:v>2.6991954321308072E-2</c:v>
                </c:pt>
                <c:pt idx="5">
                  <c:v>1.9984427718660783E-2</c:v>
                </c:pt>
                <c:pt idx="6">
                  <c:v>4.6457305995328317E-2</c:v>
                </c:pt>
                <c:pt idx="7">
                  <c:v>4.1785621593563457E-2</c:v>
                </c:pt>
                <c:pt idx="8">
                  <c:v>4.022839345964184E-2</c:v>
                </c:pt>
                <c:pt idx="9">
                  <c:v>4.4121463794445882E-3</c:v>
                </c:pt>
                <c:pt idx="10">
                  <c:v>1.7129509473137815E-2</c:v>
                </c:pt>
                <c:pt idx="11">
                  <c:v>2.1541655852582404E-2</c:v>
                </c:pt>
                <c:pt idx="12">
                  <c:v>1.9984427718660783E-2</c:v>
                </c:pt>
                <c:pt idx="13">
                  <c:v>4.1266545548922916E-2</c:v>
                </c:pt>
                <c:pt idx="14">
                  <c:v>5.7876978977420189E-2</c:v>
                </c:pt>
                <c:pt idx="15">
                  <c:v>6.6441733713989093E-2</c:v>
                </c:pt>
                <c:pt idx="16">
                  <c:v>9.8105372437062036E-2</c:v>
                </c:pt>
                <c:pt idx="17">
                  <c:v>1.1160134959771606E-2</c:v>
                </c:pt>
                <c:pt idx="18">
                  <c:v>2.3877498053464834E-2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2-4228-AA85-FE1941044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2-4228-AA85-FE1941044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8.72'!$Y$44:$Y$60</c:f>
              <c:numCache>
                <c:formatCode>#,##0</c:formatCode>
                <c:ptCount val="17"/>
                <c:pt idx="0">
                  <c:v>5</c:v>
                </c:pt>
                <c:pt idx="1">
                  <c:v>43</c:v>
                </c:pt>
                <c:pt idx="2">
                  <c:v>142</c:v>
                </c:pt>
                <c:pt idx="3">
                  <c:v>184</c:v>
                </c:pt>
                <c:pt idx="4">
                  <c:v>203</c:v>
                </c:pt>
                <c:pt idx="5">
                  <c:v>198</c:v>
                </c:pt>
                <c:pt idx="6">
                  <c:v>117</c:v>
                </c:pt>
                <c:pt idx="7">
                  <c:v>115</c:v>
                </c:pt>
                <c:pt idx="8">
                  <c:v>160</c:v>
                </c:pt>
                <c:pt idx="9">
                  <c:v>199</c:v>
                </c:pt>
                <c:pt idx="10">
                  <c:v>186</c:v>
                </c:pt>
                <c:pt idx="11">
                  <c:v>201</c:v>
                </c:pt>
                <c:pt idx="12">
                  <c:v>129</c:v>
                </c:pt>
                <c:pt idx="13">
                  <c:v>84</c:v>
                </c:pt>
                <c:pt idx="14">
                  <c:v>40</c:v>
                </c:pt>
                <c:pt idx="15">
                  <c:v>20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4-442E-8DB2-1ABD497D26F6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8.72'!$Y$63:$Y$79</c:f>
              <c:numCache>
                <c:formatCode>#,##0</c:formatCode>
                <c:ptCount val="17"/>
                <c:pt idx="0">
                  <c:v>3</c:v>
                </c:pt>
                <c:pt idx="1">
                  <c:v>50</c:v>
                </c:pt>
                <c:pt idx="2">
                  <c:v>145</c:v>
                </c:pt>
                <c:pt idx="3">
                  <c:v>156</c:v>
                </c:pt>
                <c:pt idx="4">
                  <c:v>174</c:v>
                </c:pt>
                <c:pt idx="5">
                  <c:v>156</c:v>
                </c:pt>
                <c:pt idx="6">
                  <c:v>170</c:v>
                </c:pt>
                <c:pt idx="7">
                  <c:v>115</c:v>
                </c:pt>
                <c:pt idx="8">
                  <c:v>140</c:v>
                </c:pt>
                <c:pt idx="9">
                  <c:v>237</c:v>
                </c:pt>
                <c:pt idx="10">
                  <c:v>259</c:v>
                </c:pt>
                <c:pt idx="11">
                  <c:v>188</c:v>
                </c:pt>
                <c:pt idx="12">
                  <c:v>87</c:v>
                </c:pt>
                <c:pt idx="13">
                  <c:v>61</c:v>
                </c:pt>
                <c:pt idx="14">
                  <c:v>28</c:v>
                </c:pt>
                <c:pt idx="15">
                  <c:v>22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4-442E-8DB2-1ABD497D2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8.72'!$Y$83:$Y$90</c:f>
              <c:numCache>
                <c:formatCode>#,##0</c:formatCode>
                <c:ptCount val="8"/>
                <c:pt idx="0">
                  <c:v>103</c:v>
                </c:pt>
                <c:pt idx="1">
                  <c:v>45</c:v>
                </c:pt>
                <c:pt idx="2">
                  <c:v>151</c:v>
                </c:pt>
                <c:pt idx="3">
                  <c:v>37</c:v>
                </c:pt>
                <c:pt idx="4">
                  <c:v>11</c:v>
                </c:pt>
                <c:pt idx="5">
                  <c:v>28</c:v>
                </c:pt>
                <c:pt idx="6">
                  <c:v>100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E-4159-BD3D-18C55677C9BD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8.72'!$Y$93:$Y$100</c:f>
              <c:numCache>
                <c:formatCode>#,##0</c:formatCode>
                <c:ptCount val="8"/>
                <c:pt idx="0">
                  <c:v>67</c:v>
                </c:pt>
                <c:pt idx="1">
                  <c:v>238</c:v>
                </c:pt>
                <c:pt idx="2">
                  <c:v>22</c:v>
                </c:pt>
                <c:pt idx="3">
                  <c:v>135</c:v>
                </c:pt>
                <c:pt idx="4">
                  <c:v>121</c:v>
                </c:pt>
                <c:pt idx="5">
                  <c:v>56</c:v>
                </c:pt>
                <c:pt idx="6">
                  <c:v>10</c:v>
                </c:pt>
                <c:pt idx="7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E-4159-BD3D-18C55677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8.72'!$U$8:$Y$8</c:f>
              <c:numCache>
                <c:formatCode>#,##0</c:formatCode>
                <c:ptCount val="5"/>
                <c:pt idx="1">
                  <c:v>22932</c:v>
                </c:pt>
                <c:pt idx="2">
                  <c:v>21234.93</c:v>
                </c:pt>
                <c:pt idx="3">
                  <c:v>22899.62</c:v>
                </c:pt>
                <c:pt idx="4">
                  <c:v>22780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F6-498A-AFA1-CC1ACD8CDE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6-498A-AFA1-CC1ACD8CD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8.72'!$V$4:$Z$4</c:f>
              <c:numCache>
                <c:formatCode>#,##0</c:formatCode>
                <c:ptCount val="5"/>
                <c:pt idx="0">
                  <c:v>3884</c:v>
                </c:pt>
                <c:pt idx="1">
                  <c:v>3899</c:v>
                </c:pt>
                <c:pt idx="2">
                  <c:v>3870</c:v>
                </c:pt>
                <c:pt idx="3">
                  <c:v>4033</c:v>
                </c:pt>
                <c:pt idx="4">
                  <c:v>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4-45E0-8981-673D8AE114F1}"/>
            </c:ext>
          </c:extLst>
        </c:ser>
        <c:ser>
          <c:idx val="1"/>
          <c:order val="1"/>
          <c:tx>
            <c:strRef>
              <c:f>'Table 8.72'!$S$7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8.72'!$V$7:$Z$7</c:f>
              <c:numCache>
                <c:formatCode>#,##0</c:formatCode>
                <c:ptCount val="5"/>
                <c:pt idx="0">
                  <c:v>2318</c:v>
                </c:pt>
                <c:pt idx="1">
                  <c:v>2386</c:v>
                </c:pt>
                <c:pt idx="2">
                  <c:v>2344</c:v>
                </c:pt>
                <c:pt idx="3">
                  <c:v>2334</c:v>
                </c:pt>
                <c:pt idx="4">
                  <c:v>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4-45E0-8981-673D8AE114F1}"/>
            </c:ext>
          </c:extLst>
        </c:ser>
        <c:ser>
          <c:idx val="2"/>
          <c:order val="2"/>
          <c:tx>
            <c:strRef>
              <c:f>'Table 8.72'!$S$11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8.72'!$V$11:$Z$11</c:f>
              <c:numCache>
                <c:formatCode>#,##0</c:formatCode>
                <c:ptCount val="5"/>
                <c:pt idx="0">
                  <c:v>2757</c:v>
                </c:pt>
                <c:pt idx="1">
                  <c:v>2748</c:v>
                </c:pt>
                <c:pt idx="2">
                  <c:v>2766</c:v>
                </c:pt>
                <c:pt idx="3">
                  <c:v>2934</c:v>
                </c:pt>
                <c:pt idx="4">
                  <c:v>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4-45E0-8981-673D8AE114F1}"/>
            </c:ext>
          </c:extLst>
        </c:ser>
        <c:ser>
          <c:idx val="3"/>
          <c:order val="3"/>
          <c:tx>
            <c:strRef>
              <c:f>'Table 8.72'!$S$12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8.72'!$V$12:$Z$12</c:f>
              <c:numCache>
                <c:formatCode>#,##0</c:formatCode>
                <c:ptCount val="5"/>
                <c:pt idx="0">
                  <c:v>1130</c:v>
                </c:pt>
                <c:pt idx="1">
                  <c:v>1155</c:v>
                </c:pt>
                <c:pt idx="2">
                  <c:v>1104</c:v>
                </c:pt>
                <c:pt idx="3">
                  <c:v>1092</c:v>
                </c:pt>
                <c:pt idx="4">
                  <c:v>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4-45E0-8981-673D8AE1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8.72'!$AB$15:$AB$33</c:f>
              <c:numCache>
                <c:formatCode>0.0%</c:formatCode>
                <c:ptCount val="19"/>
                <c:pt idx="0">
                  <c:v>0.28237736828445364</c:v>
                </c:pt>
                <c:pt idx="1">
                  <c:v>2.3358422008824295E-3</c:v>
                </c:pt>
                <c:pt idx="2">
                  <c:v>1.8427199584739165E-2</c:v>
                </c:pt>
                <c:pt idx="3">
                  <c:v>7.7861406696080979E-4</c:v>
                </c:pt>
                <c:pt idx="4">
                  <c:v>2.6991954321308072E-2</c:v>
                </c:pt>
                <c:pt idx="5">
                  <c:v>1.9984427718660783E-2</c:v>
                </c:pt>
                <c:pt idx="6">
                  <c:v>4.6457305995328317E-2</c:v>
                </c:pt>
                <c:pt idx="7">
                  <c:v>4.1785621593563457E-2</c:v>
                </c:pt>
                <c:pt idx="8">
                  <c:v>4.022839345964184E-2</c:v>
                </c:pt>
                <c:pt idx="9">
                  <c:v>4.4121463794445882E-3</c:v>
                </c:pt>
                <c:pt idx="10">
                  <c:v>1.7129509473137815E-2</c:v>
                </c:pt>
                <c:pt idx="11">
                  <c:v>2.1541655852582404E-2</c:v>
                </c:pt>
                <c:pt idx="12">
                  <c:v>1.9984427718660783E-2</c:v>
                </c:pt>
                <c:pt idx="13">
                  <c:v>4.1266545548922916E-2</c:v>
                </c:pt>
                <c:pt idx="14">
                  <c:v>5.7876978977420189E-2</c:v>
                </c:pt>
                <c:pt idx="15">
                  <c:v>6.6441733713989093E-2</c:v>
                </c:pt>
                <c:pt idx="16">
                  <c:v>9.8105372437062036E-2</c:v>
                </c:pt>
                <c:pt idx="17">
                  <c:v>1.1160134959771606E-2</c:v>
                </c:pt>
                <c:pt idx="18">
                  <c:v>2.3877498053464834E-2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7-479C-BAB5-337129748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7-479C-BAB5-337129748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8.72'!$Z$44:$Z$60</c:f>
              <c:numCache>
                <c:formatCode>#,##0</c:formatCode>
                <c:ptCount val="17"/>
                <c:pt idx="0">
                  <c:v>8</c:v>
                </c:pt>
                <c:pt idx="1">
                  <c:v>51</c:v>
                </c:pt>
                <c:pt idx="2">
                  <c:v>106</c:v>
                </c:pt>
                <c:pt idx="3">
                  <c:v>165</c:v>
                </c:pt>
                <c:pt idx="4">
                  <c:v>207</c:v>
                </c:pt>
                <c:pt idx="5">
                  <c:v>176</c:v>
                </c:pt>
                <c:pt idx="6">
                  <c:v>123</c:v>
                </c:pt>
                <c:pt idx="7">
                  <c:v>115</c:v>
                </c:pt>
                <c:pt idx="8">
                  <c:v>137</c:v>
                </c:pt>
                <c:pt idx="9">
                  <c:v>174</c:v>
                </c:pt>
                <c:pt idx="10">
                  <c:v>191</c:v>
                </c:pt>
                <c:pt idx="11">
                  <c:v>214</c:v>
                </c:pt>
                <c:pt idx="12">
                  <c:v>137</c:v>
                </c:pt>
                <c:pt idx="13">
                  <c:v>80</c:v>
                </c:pt>
                <c:pt idx="14">
                  <c:v>44</c:v>
                </c:pt>
                <c:pt idx="15">
                  <c:v>24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A-48CA-80A1-7E4F78270D55}"/>
            </c:ext>
          </c:extLst>
        </c:ser>
        <c:ser>
          <c:idx val="1"/>
          <c:order val="1"/>
          <c:tx>
            <c:strRef>
              <c:f>'Table 8.72'!$S$62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8.72'!$Z$63:$Z$79</c:f>
              <c:numCache>
                <c:formatCode>#,##0</c:formatCode>
                <c:ptCount val="17"/>
                <c:pt idx="0">
                  <c:v>7</c:v>
                </c:pt>
                <c:pt idx="1">
                  <c:v>53</c:v>
                </c:pt>
                <c:pt idx="2">
                  <c:v>134</c:v>
                </c:pt>
                <c:pt idx="3">
                  <c:v>150</c:v>
                </c:pt>
                <c:pt idx="4">
                  <c:v>144</c:v>
                </c:pt>
                <c:pt idx="5">
                  <c:v>168</c:v>
                </c:pt>
                <c:pt idx="6">
                  <c:v>149</c:v>
                </c:pt>
                <c:pt idx="7">
                  <c:v>134</c:v>
                </c:pt>
                <c:pt idx="8">
                  <c:v>124</c:v>
                </c:pt>
                <c:pt idx="9">
                  <c:v>225</c:v>
                </c:pt>
                <c:pt idx="10">
                  <c:v>187</c:v>
                </c:pt>
                <c:pt idx="11">
                  <c:v>185</c:v>
                </c:pt>
                <c:pt idx="12">
                  <c:v>113</c:v>
                </c:pt>
                <c:pt idx="13">
                  <c:v>48</c:v>
                </c:pt>
                <c:pt idx="14">
                  <c:v>30</c:v>
                </c:pt>
                <c:pt idx="15">
                  <c:v>22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A-48CA-80A1-7E4F78270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8.72'!$Z$83:$Z$90</c:f>
              <c:numCache>
                <c:formatCode>#,##0</c:formatCode>
                <c:ptCount val="8"/>
                <c:pt idx="0">
                  <c:v>101</c:v>
                </c:pt>
                <c:pt idx="1">
                  <c:v>46</c:v>
                </c:pt>
                <c:pt idx="2">
                  <c:v>160</c:v>
                </c:pt>
                <c:pt idx="3">
                  <c:v>39</c:v>
                </c:pt>
                <c:pt idx="4">
                  <c:v>11</c:v>
                </c:pt>
                <c:pt idx="5">
                  <c:v>33</c:v>
                </c:pt>
                <c:pt idx="6">
                  <c:v>155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2-4F83-ADB9-B8A6B52ABF49}"/>
            </c:ext>
          </c:extLst>
        </c:ser>
        <c:ser>
          <c:idx val="1"/>
          <c:order val="1"/>
          <c:tx>
            <c:strRef>
              <c:f>'Table 8.72'!$S$92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8.72'!$Z$93:$Z$100</c:f>
              <c:numCache>
                <c:formatCode>#,##0</c:formatCode>
                <c:ptCount val="8"/>
                <c:pt idx="0">
                  <c:v>76</c:v>
                </c:pt>
                <c:pt idx="1">
                  <c:v>229</c:v>
                </c:pt>
                <c:pt idx="2">
                  <c:v>29</c:v>
                </c:pt>
                <c:pt idx="3">
                  <c:v>141</c:v>
                </c:pt>
                <c:pt idx="4">
                  <c:v>130</c:v>
                </c:pt>
                <c:pt idx="5">
                  <c:v>60</c:v>
                </c:pt>
                <c:pt idx="6">
                  <c:v>30</c:v>
                </c:pt>
                <c:pt idx="7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2-4F83-ADB9-B8A6B52AB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6.5272389947714629E-2</c:v>
                </c:pt>
                <c:pt idx="1">
                  <c:v>1.3830325518637207E-2</c:v>
                </c:pt>
                <c:pt idx="2">
                  <c:v>6.9910608871647836E-2</c:v>
                </c:pt>
                <c:pt idx="3">
                  <c:v>5.3128689492325859E-3</c:v>
                </c:pt>
                <c:pt idx="4">
                  <c:v>8.534322820037106E-2</c:v>
                </c:pt>
                <c:pt idx="5">
                  <c:v>2.9431607353685274E-2</c:v>
                </c:pt>
                <c:pt idx="6">
                  <c:v>8.9138134592680052E-2</c:v>
                </c:pt>
                <c:pt idx="7">
                  <c:v>7.7078765390453705E-2</c:v>
                </c:pt>
                <c:pt idx="8">
                  <c:v>3.7105751391465679E-2</c:v>
                </c:pt>
                <c:pt idx="9">
                  <c:v>4.8068814302580538E-3</c:v>
                </c:pt>
                <c:pt idx="10">
                  <c:v>2.5046382189239332E-2</c:v>
                </c:pt>
                <c:pt idx="11">
                  <c:v>1.3745994265474785E-2</c:v>
                </c:pt>
                <c:pt idx="12">
                  <c:v>4.0816326530612242E-2</c:v>
                </c:pt>
                <c:pt idx="13">
                  <c:v>6.3164108618654069E-2</c:v>
                </c:pt>
                <c:pt idx="14">
                  <c:v>5.7429583403609374E-2</c:v>
                </c:pt>
                <c:pt idx="15">
                  <c:v>6.4850733681902514E-2</c:v>
                </c:pt>
                <c:pt idx="16">
                  <c:v>0.14631472423680217</c:v>
                </c:pt>
                <c:pt idx="17">
                  <c:v>1.948051948051948E-2</c:v>
                </c:pt>
                <c:pt idx="18">
                  <c:v>3.4407151290268174E-2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9C-4F0C-A9CD-3B9DC794ECC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9C-4F0C-A9CD-3B9DC794E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8.72'!$S$1</c:f>
              <c:strCache>
                <c:ptCount val="1"/>
                <c:pt idx="0">
                  <c:v>West Wimmera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8.72'!$V$8:$Z$8</c:f>
              <c:numCache>
                <c:formatCode>#,##0</c:formatCode>
                <c:ptCount val="5"/>
                <c:pt idx="0">
                  <c:v>22932</c:v>
                </c:pt>
                <c:pt idx="1">
                  <c:v>21234.93</c:v>
                </c:pt>
                <c:pt idx="2">
                  <c:v>22899.62</c:v>
                </c:pt>
                <c:pt idx="3">
                  <c:v>22780</c:v>
                </c:pt>
                <c:pt idx="4">
                  <c:v>25559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B2-42B3-B33C-4A402A8C80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B2-42B3-B33C-4A402A8C8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8.73'!$U$4:$Y$4</c:f>
              <c:numCache>
                <c:formatCode>#,##0</c:formatCode>
                <c:ptCount val="5"/>
                <c:pt idx="1">
                  <c:v>135646</c:v>
                </c:pt>
                <c:pt idx="2">
                  <c:v>135091</c:v>
                </c:pt>
                <c:pt idx="3">
                  <c:v>135249</c:v>
                </c:pt>
                <c:pt idx="4">
                  <c:v>149523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730-99F0-AAEE0FACAB76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8.73'!$U$7:$Y$7</c:f>
              <c:numCache>
                <c:formatCode>#,##0</c:formatCode>
                <c:ptCount val="5"/>
                <c:pt idx="1">
                  <c:v>95542</c:v>
                </c:pt>
                <c:pt idx="2">
                  <c:v>96475</c:v>
                </c:pt>
                <c:pt idx="3">
                  <c:v>95093</c:v>
                </c:pt>
                <c:pt idx="4">
                  <c:v>98152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730-99F0-AAEE0FACAB76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8.73'!$U$11:$Y$11</c:f>
              <c:numCache>
                <c:formatCode>#,##0</c:formatCode>
                <c:ptCount val="5"/>
                <c:pt idx="1">
                  <c:v>122313</c:v>
                </c:pt>
                <c:pt idx="2">
                  <c:v>121351</c:v>
                </c:pt>
                <c:pt idx="3">
                  <c:v>120967</c:v>
                </c:pt>
                <c:pt idx="4">
                  <c:v>134986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730-99F0-AAEE0FACAB76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8.73'!$U$12:$Y$12</c:f>
              <c:numCache>
                <c:formatCode>#,##0</c:formatCode>
                <c:ptCount val="5"/>
                <c:pt idx="1">
                  <c:v>13339</c:v>
                </c:pt>
                <c:pt idx="2">
                  <c:v>13741</c:v>
                </c:pt>
                <c:pt idx="3">
                  <c:v>14282</c:v>
                </c:pt>
                <c:pt idx="4">
                  <c:v>14540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730-99F0-AAEE0FACA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2.8306093565210648E-3</c:v>
                </c:pt>
                <c:pt idx="1">
                  <c:v>8.0135972650368043E-4</c:v>
                </c:pt>
                <c:pt idx="2">
                  <c:v>3.9525129736262175E-2</c:v>
                </c:pt>
                <c:pt idx="3">
                  <c:v>5.4931916736139386E-3</c:v>
                </c:pt>
                <c:pt idx="4">
                  <c:v>4.5496552214402505E-2</c:v>
                </c:pt>
                <c:pt idx="5">
                  <c:v>3.9117987294570791E-2</c:v>
                </c:pt>
                <c:pt idx="6">
                  <c:v>0.10020874128359733</c:v>
                </c:pt>
                <c:pt idx="7">
                  <c:v>9.6311806484551205E-2</c:v>
                </c:pt>
                <c:pt idx="8">
                  <c:v>2.8487045761517931E-2</c:v>
                </c:pt>
                <c:pt idx="9">
                  <c:v>2.3400996529595378E-2</c:v>
                </c:pt>
                <c:pt idx="10">
                  <c:v>5.3775115195460688E-2</c:v>
                </c:pt>
                <c:pt idx="11">
                  <c:v>1.746188694365278E-2</c:v>
                </c:pt>
                <c:pt idx="12">
                  <c:v>0.11102063501295747</c:v>
                </c:pt>
                <c:pt idx="13">
                  <c:v>8.3418962497657317E-2</c:v>
                </c:pt>
                <c:pt idx="14">
                  <c:v>4.2026147592366406E-2</c:v>
                </c:pt>
                <c:pt idx="15">
                  <c:v>9.344242165739286E-2</c:v>
                </c:pt>
                <c:pt idx="16">
                  <c:v>0.14076788357018682</c:v>
                </c:pt>
                <c:pt idx="17">
                  <c:v>2.3788751235968127E-2</c:v>
                </c:pt>
                <c:pt idx="18">
                  <c:v>3.3960849699813229E-2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B6-4659-B1EE-106715D3A0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B6-4659-B1EE-106715D3A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8.73'!$Y$44:$Y$60</c:f>
              <c:numCache>
                <c:formatCode>#,##0</c:formatCode>
                <c:ptCount val="17"/>
                <c:pt idx="0">
                  <c:v>24</c:v>
                </c:pt>
                <c:pt idx="1">
                  <c:v>1391</c:v>
                </c:pt>
                <c:pt idx="2">
                  <c:v>4389</c:v>
                </c:pt>
                <c:pt idx="3">
                  <c:v>8471</c:v>
                </c:pt>
                <c:pt idx="4">
                  <c:v>10416</c:v>
                </c:pt>
                <c:pt idx="5">
                  <c:v>8484</c:v>
                </c:pt>
                <c:pt idx="6">
                  <c:v>8002</c:v>
                </c:pt>
                <c:pt idx="7">
                  <c:v>6967</c:v>
                </c:pt>
                <c:pt idx="8">
                  <c:v>6392</c:v>
                </c:pt>
                <c:pt idx="9">
                  <c:v>6218</c:v>
                </c:pt>
                <c:pt idx="10">
                  <c:v>5018</c:v>
                </c:pt>
                <c:pt idx="11">
                  <c:v>3831</c:v>
                </c:pt>
                <c:pt idx="12">
                  <c:v>2089</c:v>
                </c:pt>
                <c:pt idx="13">
                  <c:v>974</c:v>
                </c:pt>
                <c:pt idx="14">
                  <c:v>448</c:v>
                </c:pt>
                <c:pt idx="15">
                  <c:v>182</c:v>
                </c:pt>
                <c:pt idx="16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0-43CD-B139-FC34D16DC19C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8.73'!$Y$63:$Y$79</c:f>
              <c:numCache>
                <c:formatCode>#,##0</c:formatCode>
                <c:ptCount val="17"/>
                <c:pt idx="0">
                  <c:v>25</c:v>
                </c:pt>
                <c:pt idx="1">
                  <c:v>1637</c:v>
                </c:pt>
                <c:pt idx="2">
                  <c:v>4856</c:v>
                </c:pt>
                <c:pt idx="3">
                  <c:v>8546</c:v>
                </c:pt>
                <c:pt idx="4">
                  <c:v>9797</c:v>
                </c:pt>
                <c:pt idx="5">
                  <c:v>8705</c:v>
                </c:pt>
                <c:pt idx="6">
                  <c:v>8232</c:v>
                </c:pt>
                <c:pt idx="7">
                  <c:v>7403</c:v>
                </c:pt>
                <c:pt idx="8">
                  <c:v>6932</c:v>
                </c:pt>
                <c:pt idx="9">
                  <c:v>7118</c:v>
                </c:pt>
                <c:pt idx="10">
                  <c:v>5350</c:v>
                </c:pt>
                <c:pt idx="11">
                  <c:v>3804</c:v>
                </c:pt>
                <c:pt idx="12">
                  <c:v>1922</c:v>
                </c:pt>
                <c:pt idx="13">
                  <c:v>838</c:v>
                </c:pt>
                <c:pt idx="14">
                  <c:v>375</c:v>
                </c:pt>
                <c:pt idx="15">
                  <c:v>205</c:v>
                </c:pt>
                <c:pt idx="16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0-43CD-B139-FC34D16DC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8.73'!$Y$83:$Y$90</c:f>
              <c:numCache>
                <c:formatCode>#,##0</c:formatCode>
                <c:ptCount val="8"/>
                <c:pt idx="0">
                  <c:v>7359</c:v>
                </c:pt>
                <c:pt idx="1">
                  <c:v>13041</c:v>
                </c:pt>
                <c:pt idx="2">
                  <c:v>5417</c:v>
                </c:pt>
                <c:pt idx="3">
                  <c:v>2687</c:v>
                </c:pt>
                <c:pt idx="4">
                  <c:v>3405</c:v>
                </c:pt>
                <c:pt idx="5">
                  <c:v>3318</c:v>
                </c:pt>
                <c:pt idx="6">
                  <c:v>1816</c:v>
                </c:pt>
                <c:pt idx="7">
                  <c:v>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E-4DED-B697-510698DD1143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8.73'!$Y$93:$Y$100</c:f>
              <c:numCache>
                <c:formatCode>#,##0</c:formatCode>
                <c:ptCount val="8"/>
                <c:pt idx="0">
                  <c:v>4826</c:v>
                </c:pt>
                <c:pt idx="1">
                  <c:v>14771</c:v>
                </c:pt>
                <c:pt idx="2">
                  <c:v>1476</c:v>
                </c:pt>
                <c:pt idx="3">
                  <c:v>5759</c:v>
                </c:pt>
                <c:pt idx="4">
                  <c:v>8103</c:v>
                </c:pt>
                <c:pt idx="5">
                  <c:v>4323</c:v>
                </c:pt>
                <c:pt idx="6">
                  <c:v>302</c:v>
                </c:pt>
                <c:pt idx="7">
                  <c:v>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E-4DED-B697-510698DD1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8.73'!$U$8:$Y$8</c:f>
              <c:numCache>
                <c:formatCode>#,##0</c:formatCode>
                <c:ptCount val="5"/>
                <c:pt idx="1">
                  <c:v>42187.79</c:v>
                </c:pt>
                <c:pt idx="2">
                  <c:v>42811.88</c:v>
                </c:pt>
                <c:pt idx="3">
                  <c:v>46050.59</c:v>
                </c:pt>
                <c:pt idx="4">
                  <c:v>46181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A-438A-9973-D61F286589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A-438A-9973-D61F28658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8.73'!$V$4:$Z$4</c:f>
              <c:numCache>
                <c:formatCode>#,##0</c:formatCode>
                <c:ptCount val="5"/>
                <c:pt idx="0">
                  <c:v>135646</c:v>
                </c:pt>
                <c:pt idx="1">
                  <c:v>135091</c:v>
                </c:pt>
                <c:pt idx="2">
                  <c:v>135249</c:v>
                </c:pt>
                <c:pt idx="3">
                  <c:v>149523</c:v>
                </c:pt>
                <c:pt idx="4">
                  <c:v>154733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B-411D-B0BA-C1745486DF67}"/>
            </c:ext>
          </c:extLst>
        </c:ser>
        <c:ser>
          <c:idx val="1"/>
          <c:order val="1"/>
          <c:tx>
            <c:strRef>
              <c:f>'Table 8.73'!$S$7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8.73'!$V$7:$Z$7</c:f>
              <c:numCache>
                <c:formatCode>#,##0</c:formatCode>
                <c:ptCount val="5"/>
                <c:pt idx="0">
                  <c:v>95542</c:v>
                </c:pt>
                <c:pt idx="1">
                  <c:v>96475</c:v>
                </c:pt>
                <c:pt idx="2">
                  <c:v>95093</c:v>
                </c:pt>
                <c:pt idx="3">
                  <c:v>98152</c:v>
                </c:pt>
                <c:pt idx="4">
                  <c:v>102016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B-411D-B0BA-C1745486DF67}"/>
            </c:ext>
          </c:extLst>
        </c:ser>
        <c:ser>
          <c:idx val="2"/>
          <c:order val="2"/>
          <c:tx>
            <c:strRef>
              <c:f>'Table 8.73'!$S$11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8.73'!$V$11:$Z$11</c:f>
              <c:numCache>
                <c:formatCode>#,##0</c:formatCode>
                <c:ptCount val="5"/>
                <c:pt idx="0">
                  <c:v>122313</c:v>
                </c:pt>
                <c:pt idx="1">
                  <c:v>121351</c:v>
                </c:pt>
                <c:pt idx="2">
                  <c:v>120967</c:v>
                </c:pt>
                <c:pt idx="3">
                  <c:v>134986</c:v>
                </c:pt>
                <c:pt idx="4">
                  <c:v>139704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B-411D-B0BA-C1745486DF67}"/>
            </c:ext>
          </c:extLst>
        </c:ser>
        <c:ser>
          <c:idx val="3"/>
          <c:order val="3"/>
          <c:tx>
            <c:strRef>
              <c:f>'Table 8.73'!$S$12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8.73'!$V$12:$Z$12</c:f>
              <c:numCache>
                <c:formatCode>#,##0</c:formatCode>
                <c:ptCount val="5"/>
                <c:pt idx="0">
                  <c:v>13339</c:v>
                </c:pt>
                <c:pt idx="1">
                  <c:v>13741</c:v>
                </c:pt>
                <c:pt idx="2">
                  <c:v>14282</c:v>
                </c:pt>
                <c:pt idx="3">
                  <c:v>14540</c:v>
                </c:pt>
                <c:pt idx="4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B-411D-B0BA-C1745486D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8.73'!$AB$15:$AB$33</c:f>
              <c:numCache>
                <c:formatCode>0.0%</c:formatCode>
                <c:ptCount val="19"/>
                <c:pt idx="0">
                  <c:v>2.8306093565210648E-3</c:v>
                </c:pt>
                <c:pt idx="1">
                  <c:v>8.0135972650368043E-4</c:v>
                </c:pt>
                <c:pt idx="2">
                  <c:v>3.9525129736262175E-2</c:v>
                </c:pt>
                <c:pt idx="3">
                  <c:v>5.4931916736139386E-3</c:v>
                </c:pt>
                <c:pt idx="4">
                  <c:v>4.5496552214402505E-2</c:v>
                </c:pt>
                <c:pt idx="5">
                  <c:v>3.9117987294570791E-2</c:v>
                </c:pt>
                <c:pt idx="6">
                  <c:v>0.10020874128359733</c:v>
                </c:pt>
                <c:pt idx="7">
                  <c:v>9.6311806484551205E-2</c:v>
                </c:pt>
                <c:pt idx="8">
                  <c:v>2.8487045761517931E-2</c:v>
                </c:pt>
                <c:pt idx="9">
                  <c:v>2.3400996529595378E-2</c:v>
                </c:pt>
                <c:pt idx="10">
                  <c:v>5.3775115195460688E-2</c:v>
                </c:pt>
                <c:pt idx="11">
                  <c:v>1.746188694365278E-2</c:v>
                </c:pt>
                <c:pt idx="12">
                  <c:v>0.11102063501295747</c:v>
                </c:pt>
                <c:pt idx="13">
                  <c:v>8.3418962497657317E-2</c:v>
                </c:pt>
                <c:pt idx="14">
                  <c:v>4.2026147592366406E-2</c:v>
                </c:pt>
                <c:pt idx="15">
                  <c:v>9.344242165739286E-2</c:v>
                </c:pt>
                <c:pt idx="16">
                  <c:v>0.14076788357018682</c:v>
                </c:pt>
                <c:pt idx="17">
                  <c:v>2.3788751235968127E-2</c:v>
                </c:pt>
                <c:pt idx="18">
                  <c:v>3.3960849699813229E-2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7-404A-8184-3447CC1C5A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7-404A-8184-3447CC1C5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8.73'!$Z$44:$Z$60</c:f>
              <c:numCache>
                <c:formatCode>#,##0</c:formatCode>
                <c:ptCount val="17"/>
                <c:pt idx="0">
                  <c:v>37</c:v>
                </c:pt>
                <c:pt idx="1">
                  <c:v>1506</c:v>
                </c:pt>
                <c:pt idx="2">
                  <c:v>4868</c:v>
                </c:pt>
                <c:pt idx="3">
                  <c:v>8943</c:v>
                </c:pt>
                <c:pt idx="4">
                  <c:v>10582</c:v>
                </c:pt>
                <c:pt idx="5">
                  <c:v>8515</c:v>
                </c:pt>
                <c:pt idx="6">
                  <c:v>8045</c:v>
                </c:pt>
                <c:pt idx="7">
                  <c:v>7239</c:v>
                </c:pt>
                <c:pt idx="8">
                  <c:v>6354</c:v>
                </c:pt>
                <c:pt idx="9">
                  <c:v>6371</c:v>
                </c:pt>
                <c:pt idx="10">
                  <c:v>5114</c:v>
                </c:pt>
                <c:pt idx="11">
                  <c:v>4011</c:v>
                </c:pt>
                <c:pt idx="12">
                  <c:v>2203</c:v>
                </c:pt>
                <c:pt idx="13">
                  <c:v>955</c:v>
                </c:pt>
                <c:pt idx="14">
                  <c:v>484</c:v>
                </c:pt>
                <c:pt idx="15">
                  <c:v>191</c:v>
                </c:pt>
                <c:pt idx="1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3-4B17-AB71-014650F365F5}"/>
            </c:ext>
          </c:extLst>
        </c:ser>
        <c:ser>
          <c:idx val="1"/>
          <c:order val="1"/>
          <c:tx>
            <c:strRef>
              <c:f>'Table 8.73'!$S$62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8.73'!$Z$63:$Z$79</c:f>
              <c:numCache>
                <c:formatCode>#,##0</c:formatCode>
                <c:ptCount val="17"/>
                <c:pt idx="0">
                  <c:v>22</c:v>
                </c:pt>
                <c:pt idx="1">
                  <c:v>1779</c:v>
                </c:pt>
                <c:pt idx="2">
                  <c:v>5194</c:v>
                </c:pt>
                <c:pt idx="3">
                  <c:v>9142</c:v>
                </c:pt>
                <c:pt idx="4">
                  <c:v>10251</c:v>
                </c:pt>
                <c:pt idx="5">
                  <c:v>8947</c:v>
                </c:pt>
                <c:pt idx="6">
                  <c:v>8537</c:v>
                </c:pt>
                <c:pt idx="7">
                  <c:v>7679</c:v>
                </c:pt>
                <c:pt idx="8">
                  <c:v>7083</c:v>
                </c:pt>
                <c:pt idx="9">
                  <c:v>7316</c:v>
                </c:pt>
                <c:pt idx="10">
                  <c:v>5445</c:v>
                </c:pt>
                <c:pt idx="11">
                  <c:v>3996</c:v>
                </c:pt>
                <c:pt idx="12">
                  <c:v>1955</c:v>
                </c:pt>
                <c:pt idx="13">
                  <c:v>886</c:v>
                </c:pt>
                <c:pt idx="14">
                  <c:v>414</c:v>
                </c:pt>
                <c:pt idx="15">
                  <c:v>202</c:v>
                </c:pt>
                <c:pt idx="16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3-4B17-AB71-014650F3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8.73'!$Z$83:$Z$90</c:f>
              <c:numCache>
                <c:formatCode>#,##0</c:formatCode>
                <c:ptCount val="8"/>
                <c:pt idx="0">
                  <c:v>7523</c:v>
                </c:pt>
                <c:pt idx="1">
                  <c:v>13558</c:v>
                </c:pt>
                <c:pt idx="2">
                  <c:v>5460</c:v>
                </c:pt>
                <c:pt idx="3">
                  <c:v>2901</c:v>
                </c:pt>
                <c:pt idx="4">
                  <c:v>3494</c:v>
                </c:pt>
                <c:pt idx="5">
                  <c:v>3489</c:v>
                </c:pt>
                <c:pt idx="6">
                  <c:v>1800</c:v>
                </c:pt>
                <c:pt idx="7">
                  <c:v>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58-4AD6-99FF-0D7D24B356B8}"/>
            </c:ext>
          </c:extLst>
        </c:ser>
        <c:ser>
          <c:idx val="1"/>
          <c:order val="1"/>
          <c:tx>
            <c:strRef>
              <c:f>'Table 8.73'!$S$92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8.73'!$Z$93:$Z$100</c:f>
              <c:numCache>
                <c:formatCode>#,##0</c:formatCode>
                <c:ptCount val="8"/>
                <c:pt idx="0">
                  <c:v>5021</c:v>
                </c:pt>
                <c:pt idx="1">
                  <c:v>15415</c:v>
                </c:pt>
                <c:pt idx="2">
                  <c:v>1567</c:v>
                </c:pt>
                <c:pt idx="3">
                  <c:v>6254</c:v>
                </c:pt>
                <c:pt idx="4">
                  <c:v>8231</c:v>
                </c:pt>
                <c:pt idx="5">
                  <c:v>4472</c:v>
                </c:pt>
                <c:pt idx="6">
                  <c:v>326</c:v>
                </c:pt>
                <c:pt idx="7">
                  <c:v>2058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58-4AD6-99FF-0D7D24B35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8.8'!$Y$44:$Y$60</c:f>
              <c:numCache>
                <c:formatCode>#,##0</c:formatCode>
                <c:ptCount val="17"/>
                <c:pt idx="0">
                  <c:v>8</c:v>
                </c:pt>
                <c:pt idx="1">
                  <c:v>167</c:v>
                </c:pt>
                <c:pt idx="2">
                  <c:v>317</c:v>
                </c:pt>
                <c:pt idx="3">
                  <c:v>444</c:v>
                </c:pt>
                <c:pt idx="4">
                  <c:v>678</c:v>
                </c:pt>
                <c:pt idx="5">
                  <c:v>549</c:v>
                </c:pt>
                <c:pt idx="6">
                  <c:v>519</c:v>
                </c:pt>
                <c:pt idx="7">
                  <c:v>404</c:v>
                </c:pt>
                <c:pt idx="8">
                  <c:v>435</c:v>
                </c:pt>
                <c:pt idx="9">
                  <c:v>500</c:v>
                </c:pt>
                <c:pt idx="10">
                  <c:v>503</c:v>
                </c:pt>
                <c:pt idx="11">
                  <c:v>556</c:v>
                </c:pt>
                <c:pt idx="12">
                  <c:v>402</c:v>
                </c:pt>
                <c:pt idx="13">
                  <c:v>193</c:v>
                </c:pt>
                <c:pt idx="14">
                  <c:v>76</c:v>
                </c:pt>
                <c:pt idx="15">
                  <c:v>36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9-4314-8533-BEC645A5FA17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8.8'!$Y$63:$Y$79</c:f>
              <c:numCache>
                <c:formatCode>#,##0</c:formatCode>
                <c:ptCount val="17"/>
                <c:pt idx="0">
                  <c:v>0</c:v>
                </c:pt>
                <c:pt idx="1">
                  <c:v>179</c:v>
                </c:pt>
                <c:pt idx="2">
                  <c:v>384</c:v>
                </c:pt>
                <c:pt idx="3">
                  <c:v>456</c:v>
                </c:pt>
                <c:pt idx="4">
                  <c:v>559</c:v>
                </c:pt>
                <c:pt idx="5">
                  <c:v>552</c:v>
                </c:pt>
                <c:pt idx="6">
                  <c:v>532</c:v>
                </c:pt>
                <c:pt idx="7">
                  <c:v>487</c:v>
                </c:pt>
                <c:pt idx="8">
                  <c:v>461</c:v>
                </c:pt>
                <c:pt idx="9">
                  <c:v>639</c:v>
                </c:pt>
                <c:pt idx="10">
                  <c:v>641</c:v>
                </c:pt>
                <c:pt idx="11">
                  <c:v>564</c:v>
                </c:pt>
                <c:pt idx="12">
                  <c:v>317</c:v>
                </c:pt>
                <c:pt idx="13">
                  <c:v>126</c:v>
                </c:pt>
                <c:pt idx="14">
                  <c:v>50</c:v>
                </c:pt>
                <c:pt idx="15">
                  <c:v>32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9-4314-8533-BEC645A5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8.73'!$S$1</c:f>
              <c:strCache>
                <c:ptCount val="1"/>
                <c:pt idx="0">
                  <c:v>Whitehorse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8.73'!$V$8:$Z$8</c:f>
              <c:numCache>
                <c:formatCode>#,##0</c:formatCode>
                <c:ptCount val="5"/>
                <c:pt idx="0">
                  <c:v>42187.79</c:v>
                </c:pt>
                <c:pt idx="1">
                  <c:v>42811.88</c:v>
                </c:pt>
                <c:pt idx="2">
                  <c:v>46050.59</c:v>
                </c:pt>
                <c:pt idx="3">
                  <c:v>46181</c:v>
                </c:pt>
                <c:pt idx="4">
                  <c:v>48666.67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4-4E12-A7AE-A99854371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4-4E12-A7AE-A99854371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8.74'!$U$4:$Y$4</c:f>
              <c:numCache>
                <c:formatCode>#,##0</c:formatCode>
                <c:ptCount val="5"/>
                <c:pt idx="1">
                  <c:v>166605</c:v>
                </c:pt>
                <c:pt idx="2">
                  <c:v>169486</c:v>
                </c:pt>
                <c:pt idx="3">
                  <c:v>175986</c:v>
                </c:pt>
                <c:pt idx="4">
                  <c:v>199627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A-441B-8AD3-0361FBC6CCFD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8.74'!$U$7:$Y$7</c:f>
              <c:numCache>
                <c:formatCode>#,##0</c:formatCode>
                <c:ptCount val="5"/>
                <c:pt idx="1">
                  <c:v>118852</c:v>
                </c:pt>
                <c:pt idx="2">
                  <c:v>122738</c:v>
                </c:pt>
                <c:pt idx="3">
                  <c:v>124507</c:v>
                </c:pt>
                <c:pt idx="4">
                  <c:v>130781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6A-441B-8AD3-0361FBC6CCFD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8.74'!$U$11:$Y$11</c:f>
              <c:numCache>
                <c:formatCode>#,##0</c:formatCode>
                <c:ptCount val="5"/>
                <c:pt idx="1">
                  <c:v>150484</c:v>
                </c:pt>
                <c:pt idx="2">
                  <c:v>152826</c:v>
                </c:pt>
                <c:pt idx="3">
                  <c:v>158225</c:v>
                </c:pt>
                <c:pt idx="4">
                  <c:v>181038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A-441B-8AD3-0361FBC6CCFD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8.74'!$U$12:$Y$12</c:f>
              <c:numCache>
                <c:formatCode>#,##0</c:formatCode>
                <c:ptCount val="5"/>
                <c:pt idx="1">
                  <c:v>16119</c:v>
                </c:pt>
                <c:pt idx="2">
                  <c:v>16660</c:v>
                </c:pt>
                <c:pt idx="3">
                  <c:v>17761</c:v>
                </c:pt>
                <c:pt idx="4">
                  <c:v>18590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6A-441B-8AD3-0361FBC6C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2.5688143093878053E-3</c:v>
                </c:pt>
                <c:pt idx="1">
                  <c:v>7.5497500035612026E-4</c:v>
                </c:pt>
                <c:pt idx="2">
                  <c:v>6.1774998456812107E-2</c:v>
                </c:pt>
                <c:pt idx="3">
                  <c:v>6.3057031476284765E-3</c:v>
                </c:pt>
                <c:pt idx="4">
                  <c:v>8.0055839660403694E-2</c:v>
                </c:pt>
                <c:pt idx="5">
                  <c:v>3.716946102382207E-2</c:v>
                </c:pt>
                <c:pt idx="6">
                  <c:v>0.10328437866507124</c:v>
                </c:pt>
                <c:pt idx="7">
                  <c:v>7.04215989325888E-2</c:v>
                </c:pt>
                <c:pt idx="8">
                  <c:v>5.927265993361918E-2</c:v>
                </c:pt>
                <c:pt idx="9">
                  <c:v>1.3561060383755217E-2</c:v>
                </c:pt>
                <c:pt idx="10">
                  <c:v>4.3256743731095948E-2</c:v>
                </c:pt>
                <c:pt idx="11">
                  <c:v>1.4643666044643238E-2</c:v>
                </c:pt>
                <c:pt idx="12">
                  <c:v>6.2259322041946223E-2</c:v>
                </c:pt>
                <c:pt idx="13">
                  <c:v>0.11003641923429391</c:v>
                </c:pt>
                <c:pt idx="14">
                  <c:v>4.7900552223852463E-2</c:v>
                </c:pt>
                <c:pt idx="15">
                  <c:v>6.3000052230974865E-2</c:v>
                </c:pt>
                <c:pt idx="16">
                  <c:v>0.15579550148858279</c:v>
                </c:pt>
                <c:pt idx="17">
                  <c:v>1.8257099851379136E-2</c:v>
                </c:pt>
                <c:pt idx="18">
                  <c:v>3.4553164010009352E-2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8-4991-8D67-5AAC9697BC5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8-4991-8D67-5AAC9697B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8.74'!$Y$44:$Y$60</c:f>
              <c:numCache>
                <c:formatCode>#,##0</c:formatCode>
                <c:ptCount val="17"/>
                <c:pt idx="0">
                  <c:v>25</c:v>
                </c:pt>
                <c:pt idx="1">
                  <c:v>2048</c:v>
                </c:pt>
                <c:pt idx="2">
                  <c:v>5971</c:v>
                </c:pt>
                <c:pt idx="3">
                  <c:v>9796</c:v>
                </c:pt>
                <c:pt idx="4">
                  <c:v>14004</c:v>
                </c:pt>
                <c:pt idx="5">
                  <c:v>13849</c:v>
                </c:pt>
                <c:pt idx="6">
                  <c:v>14582</c:v>
                </c:pt>
                <c:pt idx="7">
                  <c:v>11940</c:v>
                </c:pt>
                <c:pt idx="8">
                  <c:v>8984</c:v>
                </c:pt>
                <c:pt idx="9">
                  <c:v>7530</c:v>
                </c:pt>
                <c:pt idx="10">
                  <c:v>6072</c:v>
                </c:pt>
                <c:pt idx="11">
                  <c:v>4422</c:v>
                </c:pt>
                <c:pt idx="12">
                  <c:v>2320</c:v>
                </c:pt>
                <c:pt idx="13">
                  <c:v>712</c:v>
                </c:pt>
                <c:pt idx="14">
                  <c:v>267</c:v>
                </c:pt>
                <c:pt idx="15">
                  <c:v>86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F-432C-A940-310BE4F0E91A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8.74'!$Y$63:$Y$79</c:f>
              <c:numCache>
                <c:formatCode>#,##0</c:formatCode>
                <c:ptCount val="17"/>
                <c:pt idx="0">
                  <c:v>24</c:v>
                </c:pt>
                <c:pt idx="1">
                  <c:v>2463</c:v>
                </c:pt>
                <c:pt idx="2">
                  <c:v>6139</c:v>
                </c:pt>
                <c:pt idx="3">
                  <c:v>10303</c:v>
                </c:pt>
                <c:pt idx="4">
                  <c:v>12923</c:v>
                </c:pt>
                <c:pt idx="5">
                  <c:v>13129</c:v>
                </c:pt>
                <c:pt idx="6">
                  <c:v>13233</c:v>
                </c:pt>
                <c:pt idx="7">
                  <c:v>10539</c:v>
                </c:pt>
                <c:pt idx="8">
                  <c:v>8530</c:v>
                </c:pt>
                <c:pt idx="9">
                  <c:v>7585</c:v>
                </c:pt>
                <c:pt idx="10">
                  <c:v>5686</c:v>
                </c:pt>
                <c:pt idx="11">
                  <c:v>3812</c:v>
                </c:pt>
                <c:pt idx="12">
                  <c:v>1717</c:v>
                </c:pt>
                <c:pt idx="13">
                  <c:v>472</c:v>
                </c:pt>
                <c:pt idx="14">
                  <c:v>158</c:v>
                </c:pt>
                <c:pt idx="15">
                  <c:v>94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F-432C-A940-310BE4F0E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8.74'!$Y$83:$Y$90</c:f>
              <c:numCache>
                <c:formatCode>#,##0</c:formatCode>
                <c:ptCount val="8"/>
                <c:pt idx="0">
                  <c:v>7995</c:v>
                </c:pt>
                <c:pt idx="1">
                  <c:v>9366</c:v>
                </c:pt>
                <c:pt idx="2">
                  <c:v>12374</c:v>
                </c:pt>
                <c:pt idx="3">
                  <c:v>4156</c:v>
                </c:pt>
                <c:pt idx="4">
                  <c:v>4007</c:v>
                </c:pt>
                <c:pt idx="5">
                  <c:v>4082</c:v>
                </c:pt>
                <c:pt idx="6">
                  <c:v>6845</c:v>
                </c:pt>
                <c:pt idx="7">
                  <c:v>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8-48AB-B9FF-82327080588C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8.74'!$Y$93:$Y$100</c:f>
              <c:numCache>
                <c:formatCode>#,##0</c:formatCode>
                <c:ptCount val="8"/>
                <c:pt idx="0">
                  <c:v>5770</c:v>
                </c:pt>
                <c:pt idx="1">
                  <c:v>12668</c:v>
                </c:pt>
                <c:pt idx="2">
                  <c:v>2393</c:v>
                </c:pt>
                <c:pt idx="3">
                  <c:v>10865</c:v>
                </c:pt>
                <c:pt idx="4">
                  <c:v>11192</c:v>
                </c:pt>
                <c:pt idx="5">
                  <c:v>6879</c:v>
                </c:pt>
                <c:pt idx="6">
                  <c:v>991</c:v>
                </c:pt>
                <c:pt idx="7">
                  <c:v>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8-48AB-B9FF-823270805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8.74'!$U$8:$Y$8</c:f>
              <c:numCache>
                <c:formatCode>#,##0</c:formatCode>
                <c:ptCount val="5"/>
                <c:pt idx="1">
                  <c:v>45388</c:v>
                </c:pt>
                <c:pt idx="2">
                  <c:v>45416.57</c:v>
                </c:pt>
                <c:pt idx="3">
                  <c:v>47324.85</c:v>
                </c:pt>
                <c:pt idx="4">
                  <c:v>47051.57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A-4195-A7E1-9CD58FDC6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A-4195-A7E1-9CD58FDC6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8.74'!$V$4:$Z$4</c:f>
              <c:numCache>
                <c:formatCode>#,##0</c:formatCode>
                <c:ptCount val="5"/>
                <c:pt idx="0">
                  <c:v>166605</c:v>
                </c:pt>
                <c:pt idx="1">
                  <c:v>169486</c:v>
                </c:pt>
                <c:pt idx="2">
                  <c:v>175986</c:v>
                </c:pt>
                <c:pt idx="3">
                  <c:v>199627</c:v>
                </c:pt>
                <c:pt idx="4">
                  <c:v>210602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3-402B-8DCF-1E3CAC06BFFB}"/>
            </c:ext>
          </c:extLst>
        </c:ser>
        <c:ser>
          <c:idx val="1"/>
          <c:order val="1"/>
          <c:tx>
            <c:strRef>
              <c:f>'Table 8.74'!$S$7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8.74'!$V$7:$Z$7</c:f>
              <c:numCache>
                <c:formatCode>#,##0</c:formatCode>
                <c:ptCount val="5"/>
                <c:pt idx="0">
                  <c:v>118852</c:v>
                </c:pt>
                <c:pt idx="1">
                  <c:v>122738</c:v>
                </c:pt>
                <c:pt idx="2">
                  <c:v>124507</c:v>
                </c:pt>
                <c:pt idx="3">
                  <c:v>130781</c:v>
                </c:pt>
                <c:pt idx="4">
                  <c:v>137330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3-402B-8DCF-1E3CAC06BFFB}"/>
            </c:ext>
          </c:extLst>
        </c:ser>
        <c:ser>
          <c:idx val="2"/>
          <c:order val="2"/>
          <c:tx>
            <c:strRef>
              <c:f>'Table 8.74'!$S$11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8.74'!$V$11:$Z$11</c:f>
              <c:numCache>
                <c:formatCode>#,##0</c:formatCode>
                <c:ptCount val="5"/>
                <c:pt idx="0">
                  <c:v>150484</c:v>
                </c:pt>
                <c:pt idx="1">
                  <c:v>152826</c:v>
                </c:pt>
                <c:pt idx="2">
                  <c:v>158225</c:v>
                </c:pt>
                <c:pt idx="3">
                  <c:v>181038</c:v>
                </c:pt>
                <c:pt idx="4">
                  <c:v>190722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3-402B-8DCF-1E3CAC06BFFB}"/>
            </c:ext>
          </c:extLst>
        </c:ser>
        <c:ser>
          <c:idx val="3"/>
          <c:order val="3"/>
          <c:tx>
            <c:strRef>
              <c:f>'Table 8.74'!$S$12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8.74'!$V$12:$Z$12</c:f>
              <c:numCache>
                <c:formatCode>#,##0</c:formatCode>
                <c:ptCount val="5"/>
                <c:pt idx="0">
                  <c:v>16119</c:v>
                </c:pt>
                <c:pt idx="1">
                  <c:v>16660</c:v>
                </c:pt>
                <c:pt idx="2">
                  <c:v>17761</c:v>
                </c:pt>
                <c:pt idx="3">
                  <c:v>18590</c:v>
                </c:pt>
                <c:pt idx="4">
                  <c:v>19882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63-402B-8DCF-1E3CAC06B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8.74'!$AB$15:$AB$33</c:f>
              <c:numCache>
                <c:formatCode>0.0%</c:formatCode>
                <c:ptCount val="19"/>
                <c:pt idx="0">
                  <c:v>2.5688143093878053E-3</c:v>
                </c:pt>
                <c:pt idx="1">
                  <c:v>7.5497500035612026E-4</c:v>
                </c:pt>
                <c:pt idx="2">
                  <c:v>6.1774998456812107E-2</c:v>
                </c:pt>
                <c:pt idx="3">
                  <c:v>6.3057031476284765E-3</c:v>
                </c:pt>
                <c:pt idx="4">
                  <c:v>8.0055839660403694E-2</c:v>
                </c:pt>
                <c:pt idx="5">
                  <c:v>3.716946102382207E-2</c:v>
                </c:pt>
                <c:pt idx="6">
                  <c:v>0.10328437866507124</c:v>
                </c:pt>
                <c:pt idx="7">
                  <c:v>7.04215989325888E-2</c:v>
                </c:pt>
                <c:pt idx="8">
                  <c:v>5.927265993361918E-2</c:v>
                </c:pt>
                <c:pt idx="9">
                  <c:v>1.3561060383755217E-2</c:v>
                </c:pt>
                <c:pt idx="10">
                  <c:v>4.3256743731095948E-2</c:v>
                </c:pt>
                <c:pt idx="11">
                  <c:v>1.4643666044643238E-2</c:v>
                </c:pt>
                <c:pt idx="12">
                  <c:v>6.2259322041946223E-2</c:v>
                </c:pt>
                <c:pt idx="13">
                  <c:v>0.11003641923429391</c:v>
                </c:pt>
                <c:pt idx="14">
                  <c:v>4.7900552223852463E-2</c:v>
                </c:pt>
                <c:pt idx="15">
                  <c:v>6.3000052230974865E-2</c:v>
                </c:pt>
                <c:pt idx="16">
                  <c:v>0.15579550148858279</c:v>
                </c:pt>
                <c:pt idx="17">
                  <c:v>1.8257099851379136E-2</c:v>
                </c:pt>
                <c:pt idx="18">
                  <c:v>3.4553164010009352E-2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4-418A-90BC-93EBE876B4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D4-418A-90BC-93EBE876B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8.74'!$Z$44:$Z$60</c:f>
              <c:numCache>
                <c:formatCode>#,##0</c:formatCode>
                <c:ptCount val="17"/>
                <c:pt idx="0">
                  <c:v>22</c:v>
                </c:pt>
                <c:pt idx="1">
                  <c:v>2173</c:v>
                </c:pt>
                <c:pt idx="2">
                  <c:v>6520</c:v>
                </c:pt>
                <c:pt idx="3">
                  <c:v>10328</c:v>
                </c:pt>
                <c:pt idx="4">
                  <c:v>14866</c:v>
                </c:pt>
                <c:pt idx="5">
                  <c:v>14169</c:v>
                </c:pt>
                <c:pt idx="6">
                  <c:v>14932</c:v>
                </c:pt>
                <c:pt idx="7">
                  <c:v>12825</c:v>
                </c:pt>
                <c:pt idx="8">
                  <c:v>9329</c:v>
                </c:pt>
                <c:pt idx="9">
                  <c:v>7872</c:v>
                </c:pt>
                <c:pt idx="10">
                  <c:v>6187</c:v>
                </c:pt>
                <c:pt idx="11">
                  <c:v>4688</c:v>
                </c:pt>
                <c:pt idx="12">
                  <c:v>2562</c:v>
                </c:pt>
                <c:pt idx="13">
                  <c:v>789</c:v>
                </c:pt>
                <c:pt idx="14">
                  <c:v>292</c:v>
                </c:pt>
                <c:pt idx="15">
                  <c:v>94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C-414E-9513-1C7B315632FB}"/>
            </c:ext>
          </c:extLst>
        </c:ser>
        <c:ser>
          <c:idx val="1"/>
          <c:order val="1"/>
          <c:tx>
            <c:strRef>
              <c:f>'Table 8.74'!$S$62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8.74'!$Z$63:$Z$79</c:f>
              <c:numCache>
                <c:formatCode>#,##0</c:formatCode>
                <c:ptCount val="17"/>
                <c:pt idx="0">
                  <c:v>30</c:v>
                </c:pt>
                <c:pt idx="1">
                  <c:v>2606</c:v>
                </c:pt>
                <c:pt idx="2">
                  <c:v>6606</c:v>
                </c:pt>
                <c:pt idx="3">
                  <c:v>10519</c:v>
                </c:pt>
                <c:pt idx="4">
                  <c:v>13557</c:v>
                </c:pt>
                <c:pt idx="5">
                  <c:v>13884</c:v>
                </c:pt>
                <c:pt idx="6">
                  <c:v>14203</c:v>
                </c:pt>
                <c:pt idx="7">
                  <c:v>11413</c:v>
                </c:pt>
                <c:pt idx="8">
                  <c:v>9051</c:v>
                </c:pt>
                <c:pt idx="9">
                  <c:v>8045</c:v>
                </c:pt>
                <c:pt idx="10">
                  <c:v>5948</c:v>
                </c:pt>
                <c:pt idx="11">
                  <c:v>4152</c:v>
                </c:pt>
                <c:pt idx="12">
                  <c:v>1881</c:v>
                </c:pt>
                <c:pt idx="13">
                  <c:v>549</c:v>
                </c:pt>
                <c:pt idx="14">
                  <c:v>185</c:v>
                </c:pt>
                <c:pt idx="15">
                  <c:v>84</c:v>
                </c:pt>
                <c:pt idx="16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C-414E-9513-1C7B31563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8.74'!$Z$83:$Z$90</c:f>
              <c:numCache>
                <c:formatCode>#,##0</c:formatCode>
                <c:ptCount val="8"/>
                <c:pt idx="0">
                  <c:v>8358</c:v>
                </c:pt>
                <c:pt idx="1">
                  <c:v>10011</c:v>
                </c:pt>
                <c:pt idx="2">
                  <c:v>12579</c:v>
                </c:pt>
                <c:pt idx="3">
                  <c:v>4398</c:v>
                </c:pt>
                <c:pt idx="4">
                  <c:v>4167</c:v>
                </c:pt>
                <c:pt idx="5">
                  <c:v>4200</c:v>
                </c:pt>
                <c:pt idx="6">
                  <c:v>7047</c:v>
                </c:pt>
                <c:pt idx="7">
                  <c:v>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8-4846-BDEA-70ADC61CB6F1}"/>
            </c:ext>
          </c:extLst>
        </c:ser>
        <c:ser>
          <c:idx val="1"/>
          <c:order val="1"/>
          <c:tx>
            <c:strRef>
              <c:f>'Table 8.74'!$S$92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8.74'!$Z$93:$Z$100</c:f>
              <c:numCache>
                <c:formatCode>#,##0</c:formatCode>
                <c:ptCount val="8"/>
                <c:pt idx="0">
                  <c:v>6060</c:v>
                </c:pt>
                <c:pt idx="1">
                  <c:v>13664</c:v>
                </c:pt>
                <c:pt idx="2">
                  <c:v>2524</c:v>
                </c:pt>
                <c:pt idx="3">
                  <c:v>11618</c:v>
                </c:pt>
                <c:pt idx="4">
                  <c:v>11326</c:v>
                </c:pt>
                <c:pt idx="5">
                  <c:v>6926</c:v>
                </c:pt>
                <c:pt idx="6">
                  <c:v>1103</c:v>
                </c:pt>
                <c:pt idx="7">
                  <c:v>4774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8-4846-BDEA-70ADC61C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8.8'!$Y$83:$Y$90</c:f>
              <c:numCache>
                <c:formatCode>#,##0</c:formatCode>
                <c:ptCount val="8"/>
                <c:pt idx="0">
                  <c:v>356</c:v>
                </c:pt>
                <c:pt idx="1">
                  <c:v>341</c:v>
                </c:pt>
                <c:pt idx="2">
                  <c:v>698</c:v>
                </c:pt>
                <c:pt idx="3">
                  <c:v>198</c:v>
                </c:pt>
                <c:pt idx="4">
                  <c:v>122</c:v>
                </c:pt>
                <c:pt idx="5">
                  <c:v>190</c:v>
                </c:pt>
                <c:pt idx="6">
                  <c:v>448</c:v>
                </c:pt>
                <c:pt idx="7">
                  <c:v>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D-4463-B931-9B7D2173106C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8.8'!$Y$93:$Y$100</c:f>
              <c:numCache>
                <c:formatCode>#,##0</c:formatCode>
                <c:ptCount val="8"/>
                <c:pt idx="0">
                  <c:v>269</c:v>
                </c:pt>
                <c:pt idx="1">
                  <c:v>727</c:v>
                </c:pt>
                <c:pt idx="2">
                  <c:v>139</c:v>
                </c:pt>
                <c:pt idx="3">
                  <c:v>686</c:v>
                </c:pt>
                <c:pt idx="4">
                  <c:v>516</c:v>
                </c:pt>
                <c:pt idx="5">
                  <c:v>352</c:v>
                </c:pt>
                <c:pt idx="6">
                  <c:v>51</c:v>
                </c:pt>
                <c:pt idx="7">
                  <c:v>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D-4463-B931-9B7D2173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8.74'!$S$1</c:f>
              <c:strCache>
                <c:ptCount val="1"/>
                <c:pt idx="0">
                  <c:v>Whittlesea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8.74'!$V$8:$Z$8</c:f>
              <c:numCache>
                <c:formatCode>#,##0</c:formatCode>
                <c:ptCount val="5"/>
                <c:pt idx="0">
                  <c:v>45388</c:v>
                </c:pt>
                <c:pt idx="1">
                  <c:v>45416.57</c:v>
                </c:pt>
                <c:pt idx="2">
                  <c:v>47324.85</c:v>
                </c:pt>
                <c:pt idx="3">
                  <c:v>47051.57</c:v>
                </c:pt>
                <c:pt idx="4">
                  <c:v>50422.57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7-4128-B295-24DD251493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7-4128-B295-24DD25149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8.75'!$U$4:$Y$4</c:f>
              <c:numCache>
                <c:formatCode>#,##0</c:formatCode>
                <c:ptCount val="5"/>
                <c:pt idx="1">
                  <c:v>32736</c:v>
                </c:pt>
                <c:pt idx="2">
                  <c:v>32780</c:v>
                </c:pt>
                <c:pt idx="3">
                  <c:v>35243</c:v>
                </c:pt>
                <c:pt idx="4">
                  <c:v>38064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8-4CB0-BF92-EA99B7F8F1E3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8.75'!$U$7:$Y$7</c:f>
              <c:numCache>
                <c:formatCode>#,##0</c:formatCode>
                <c:ptCount val="5"/>
                <c:pt idx="1">
                  <c:v>22975</c:v>
                </c:pt>
                <c:pt idx="2">
                  <c:v>23497</c:v>
                </c:pt>
                <c:pt idx="3">
                  <c:v>24240</c:v>
                </c:pt>
                <c:pt idx="4">
                  <c:v>25128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8-4CB0-BF92-EA99B7F8F1E3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8.75'!$U$11:$Y$11</c:f>
              <c:numCache>
                <c:formatCode>#,##0</c:formatCode>
                <c:ptCount val="5"/>
                <c:pt idx="1">
                  <c:v>30061</c:v>
                </c:pt>
                <c:pt idx="2">
                  <c:v>30011</c:v>
                </c:pt>
                <c:pt idx="3">
                  <c:v>32220</c:v>
                </c:pt>
                <c:pt idx="4">
                  <c:v>35005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8-4CB0-BF92-EA99B7F8F1E3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8.75'!$U$12:$Y$12</c:f>
              <c:numCache>
                <c:formatCode>#,##0</c:formatCode>
                <c:ptCount val="5"/>
                <c:pt idx="1">
                  <c:v>2673</c:v>
                </c:pt>
                <c:pt idx="2">
                  <c:v>2762</c:v>
                </c:pt>
                <c:pt idx="3">
                  <c:v>3023</c:v>
                </c:pt>
                <c:pt idx="4">
                  <c:v>3060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8-4CB0-BF92-EA99B7F8F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1.4730280026142477E-2</c:v>
                </c:pt>
                <c:pt idx="1">
                  <c:v>1.9104117440048264E-3</c:v>
                </c:pt>
                <c:pt idx="2">
                  <c:v>7.0559549545020361E-2</c:v>
                </c:pt>
                <c:pt idx="3">
                  <c:v>7.5662359861243776E-3</c:v>
                </c:pt>
                <c:pt idx="4">
                  <c:v>7.6089688803981703E-2</c:v>
                </c:pt>
                <c:pt idx="5">
                  <c:v>2.8429943190387611E-2</c:v>
                </c:pt>
                <c:pt idx="6">
                  <c:v>0.12088381680156855</c:v>
                </c:pt>
                <c:pt idx="7">
                  <c:v>8.423407571263386E-2</c:v>
                </c:pt>
                <c:pt idx="8">
                  <c:v>4.0420290583681059E-2</c:v>
                </c:pt>
                <c:pt idx="9">
                  <c:v>6.3847971444371829E-3</c:v>
                </c:pt>
                <c:pt idx="10">
                  <c:v>3.2049670705344126E-2</c:v>
                </c:pt>
                <c:pt idx="11">
                  <c:v>1.2669046302347796E-2</c:v>
                </c:pt>
                <c:pt idx="12">
                  <c:v>4.5045497963903273E-2</c:v>
                </c:pt>
                <c:pt idx="13">
                  <c:v>6.7593383942486554E-2</c:v>
                </c:pt>
                <c:pt idx="14">
                  <c:v>7.6919209692825896E-2</c:v>
                </c:pt>
                <c:pt idx="15">
                  <c:v>7.8955306419988935E-2</c:v>
                </c:pt>
                <c:pt idx="16">
                  <c:v>0.16628123271831483</c:v>
                </c:pt>
                <c:pt idx="17">
                  <c:v>1.5735759891408175E-2</c:v>
                </c:pt>
                <c:pt idx="18">
                  <c:v>3.4236589412297021E-2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802-9511-A1A02A6487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5-4802-9511-A1A02A648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8.75'!$Y$44:$Y$60</c:f>
              <c:numCache>
                <c:formatCode>#,##0</c:formatCode>
                <c:ptCount val="17"/>
                <c:pt idx="0">
                  <c:v>23</c:v>
                </c:pt>
                <c:pt idx="1">
                  <c:v>619</c:v>
                </c:pt>
                <c:pt idx="2">
                  <c:v>1385</c:v>
                </c:pt>
                <c:pt idx="3">
                  <c:v>1711</c:v>
                </c:pt>
                <c:pt idx="4">
                  <c:v>2328</c:v>
                </c:pt>
                <c:pt idx="5">
                  <c:v>2296</c:v>
                </c:pt>
                <c:pt idx="6">
                  <c:v>1928</c:v>
                </c:pt>
                <c:pt idx="7">
                  <c:v>1674</c:v>
                </c:pt>
                <c:pt idx="8">
                  <c:v>1540</c:v>
                </c:pt>
                <c:pt idx="9">
                  <c:v>1532</c:v>
                </c:pt>
                <c:pt idx="10">
                  <c:v>1463</c:v>
                </c:pt>
                <c:pt idx="11">
                  <c:v>1083</c:v>
                </c:pt>
                <c:pt idx="12">
                  <c:v>660</c:v>
                </c:pt>
                <c:pt idx="13">
                  <c:v>262</c:v>
                </c:pt>
                <c:pt idx="14">
                  <c:v>96</c:v>
                </c:pt>
                <c:pt idx="15">
                  <c:v>25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1-4D4D-97AF-0C8B08CC3688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8.75'!$Y$63:$Y$79</c:f>
              <c:numCache>
                <c:formatCode>#,##0</c:formatCode>
                <c:ptCount val="17"/>
                <c:pt idx="0">
                  <c:v>24</c:v>
                </c:pt>
                <c:pt idx="1">
                  <c:v>731</c:v>
                </c:pt>
                <c:pt idx="2">
                  <c:v>1407</c:v>
                </c:pt>
                <c:pt idx="3">
                  <c:v>1815</c:v>
                </c:pt>
                <c:pt idx="4">
                  <c:v>2323</c:v>
                </c:pt>
                <c:pt idx="5">
                  <c:v>2226</c:v>
                </c:pt>
                <c:pt idx="6">
                  <c:v>2080</c:v>
                </c:pt>
                <c:pt idx="7">
                  <c:v>1808</c:v>
                </c:pt>
                <c:pt idx="8">
                  <c:v>1751</c:v>
                </c:pt>
                <c:pt idx="9">
                  <c:v>1790</c:v>
                </c:pt>
                <c:pt idx="10">
                  <c:v>1455</c:v>
                </c:pt>
                <c:pt idx="11">
                  <c:v>1111</c:v>
                </c:pt>
                <c:pt idx="12">
                  <c:v>533</c:v>
                </c:pt>
                <c:pt idx="13">
                  <c:v>178</c:v>
                </c:pt>
                <c:pt idx="14">
                  <c:v>62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1-4D4D-97AF-0C8B08CC3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8.75'!$Y$83:$Y$90</c:f>
              <c:numCache>
                <c:formatCode>#,##0</c:formatCode>
                <c:ptCount val="8"/>
                <c:pt idx="0">
                  <c:v>1425</c:v>
                </c:pt>
                <c:pt idx="1">
                  <c:v>1248</c:v>
                </c:pt>
                <c:pt idx="2">
                  <c:v>2745</c:v>
                </c:pt>
                <c:pt idx="3">
                  <c:v>951</c:v>
                </c:pt>
                <c:pt idx="4">
                  <c:v>494</c:v>
                </c:pt>
                <c:pt idx="5">
                  <c:v>725</c:v>
                </c:pt>
                <c:pt idx="6">
                  <c:v>1403</c:v>
                </c:pt>
                <c:pt idx="7">
                  <c:v>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6-49CB-8FC2-12E791AC2384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8.75'!$Y$93:$Y$100</c:f>
              <c:numCache>
                <c:formatCode>#,##0</c:formatCode>
                <c:ptCount val="8"/>
                <c:pt idx="0">
                  <c:v>963</c:v>
                </c:pt>
                <c:pt idx="1">
                  <c:v>2458</c:v>
                </c:pt>
                <c:pt idx="2">
                  <c:v>426</c:v>
                </c:pt>
                <c:pt idx="3">
                  <c:v>2340</c:v>
                </c:pt>
                <c:pt idx="4">
                  <c:v>2080</c:v>
                </c:pt>
                <c:pt idx="5">
                  <c:v>1434</c:v>
                </c:pt>
                <c:pt idx="6">
                  <c:v>144</c:v>
                </c:pt>
                <c:pt idx="7">
                  <c:v>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D6-49CB-8FC2-12E791AC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8.75'!$U$8:$Y$8</c:f>
              <c:numCache>
                <c:formatCode>#,##0</c:formatCode>
                <c:ptCount val="5"/>
                <c:pt idx="1">
                  <c:v>43434</c:v>
                </c:pt>
                <c:pt idx="2">
                  <c:v>44544.959999999999</c:v>
                </c:pt>
                <c:pt idx="3">
                  <c:v>46207.41</c:v>
                </c:pt>
                <c:pt idx="4">
                  <c:v>46727.81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F-4EC9-9354-FA8C4B3E76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F-4EC9-9354-FA8C4B3E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8.75'!$V$4:$Z$4</c:f>
              <c:numCache>
                <c:formatCode>#,##0</c:formatCode>
                <c:ptCount val="5"/>
                <c:pt idx="0">
                  <c:v>32736</c:v>
                </c:pt>
                <c:pt idx="1">
                  <c:v>32780</c:v>
                </c:pt>
                <c:pt idx="2">
                  <c:v>35243</c:v>
                </c:pt>
                <c:pt idx="3">
                  <c:v>38064</c:v>
                </c:pt>
                <c:pt idx="4">
                  <c:v>39779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1-4C05-AFE7-7B357AB50C04}"/>
            </c:ext>
          </c:extLst>
        </c:ser>
        <c:ser>
          <c:idx val="1"/>
          <c:order val="1"/>
          <c:tx>
            <c:strRef>
              <c:f>'Table 8.75'!$S$7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8.75'!$V$7:$Z$7</c:f>
              <c:numCache>
                <c:formatCode>#,##0</c:formatCode>
                <c:ptCount val="5"/>
                <c:pt idx="0">
                  <c:v>22975</c:v>
                </c:pt>
                <c:pt idx="1">
                  <c:v>23497</c:v>
                </c:pt>
                <c:pt idx="2">
                  <c:v>24240</c:v>
                </c:pt>
                <c:pt idx="3">
                  <c:v>25128</c:v>
                </c:pt>
                <c:pt idx="4">
                  <c:v>25842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11-4C05-AFE7-7B357AB50C04}"/>
            </c:ext>
          </c:extLst>
        </c:ser>
        <c:ser>
          <c:idx val="2"/>
          <c:order val="2"/>
          <c:tx>
            <c:strRef>
              <c:f>'Table 8.75'!$S$11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8.75'!$V$11:$Z$11</c:f>
              <c:numCache>
                <c:formatCode>#,##0</c:formatCode>
                <c:ptCount val="5"/>
                <c:pt idx="0">
                  <c:v>30061</c:v>
                </c:pt>
                <c:pt idx="1">
                  <c:v>30011</c:v>
                </c:pt>
                <c:pt idx="2">
                  <c:v>32220</c:v>
                </c:pt>
                <c:pt idx="3">
                  <c:v>35005</c:v>
                </c:pt>
                <c:pt idx="4">
                  <c:v>36614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11-4C05-AFE7-7B357AB50C04}"/>
            </c:ext>
          </c:extLst>
        </c:ser>
        <c:ser>
          <c:idx val="3"/>
          <c:order val="3"/>
          <c:tx>
            <c:strRef>
              <c:f>'Table 8.75'!$S$12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8.75'!$V$12:$Z$12</c:f>
              <c:numCache>
                <c:formatCode>#,##0</c:formatCode>
                <c:ptCount val="5"/>
                <c:pt idx="0">
                  <c:v>2673</c:v>
                </c:pt>
                <c:pt idx="1">
                  <c:v>2762</c:v>
                </c:pt>
                <c:pt idx="2">
                  <c:v>3023</c:v>
                </c:pt>
                <c:pt idx="3">
                  <c:v>3060</c:v>
                </c:pt>
                <c:pt idx="4">
                  <c:v>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11-4C05-AFE7-7B357AB50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8.75'!$AB$15:$AB$33</c:f>
              <c:numCache>
                <c:formatCode>0.0%</c:formatCode>
                <c:ptCount val="19"/>
                <c:pt idx="0">
                  <c:v>1.4730280026142477E-2</c:v>
                </c:pt>
                <c:pt idx="1">
                  <c:v>1.9104117440048264E-3</c:v>
                </c:pt>
                <c:pt idx="2">
                  <c:v>7.0559549545020361E-2</c:v>
                </c:pt>
                <c:pt idx="3">
                  <c:v>7.5662359861243776E-3</c:v>
                </c:pt>
                <c:pt idx="4">
                  <c:v>7.6089688803981703E-2</c:v>
                </c:pt>
                <c:pt idx="5">
                  <c:v>2.8429943190387611E-2</c:v>
                </c:pt>
                <c:pt idx="6">
                  <c:v>0.12088381680156855</c:v>
                </c:pt>
                <c:pt idx="7">
                  <c:v>8.423407571263386E-2</c:v>
                </c:pt>
                <c:pt idx="8">
                  <c:v>4.0420290583681059E-2</c:v>
                </c:pt>
                <c:pt idx="9">
                  <c:v>6.3847971444371829E-3</c:v>
                </c:pt>
                <c:pt idx="10">
                  <c:v>3.2049670705344126E-2</c:v>
                </c:pt>
                <c:pt idx="11">
                  <c:v>1.2669046302347796E-2</c:v>
                </c:pt>
                <c:pt idx="12">
                  <c:v>4.5045497963903273E-2</c:v>
                </c:pt>
                <c:pt idx="13">
                  <c:v>6.7593383942486554E-2</c:v>
                </c:pt>
                <c:pt idx="14">
                  <c:v>7.6919209692825896E-2</c:v>
                </c:pt>
                <c:pt idx="15">
                  <c:v>7.8955306419988935E-2</c:v>
                </c:pt>
                <c:pt idx="16">
                  <c:v>0.16628123271831483</c:v>
                </c:pt>
                <c:pt idx="17">
                  <c:v>1.5735759891408175E-2</c:v>
                </c:pt>
                <c:pt idx="18">
                  <c:v>3.4236589412297021E-2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1-48B1-AC6C-0321CEBFB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1-48B1-AC6C-0321CEBFB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8.75'!$Z$44:$Z$60</c:f>
              <c:numCache>
                <c:formatCode>#,##0</c:formatCode>
                <c:ptCount val="17"/>
                <c:pt idx="0">
                  <c:v>21</c:v>
                </c:pt>
                <c:pt idx="1">
                  <c:v>754</c:v>
                </c:pt>
                <c:pt idx="2">
                  <c:v>1369</c:v>
                </c:pt>
                <c:pt idx="3">
                  <c:v>1931</c:v>
                </c:pt>
                <c:pt idx="4">
                  <c:v>2405</c:v>
                </c:pt>
                <c:pt idx="5">
                  <c:v>2347</c:v>
                </c:pt>
                <c:pt idx="6">
                  <c:v>2140</c:v>
                </c:pt>
                <c:pt idx="7">
                  <c:v>1767</c:v>
                </c:pt>
                <c:pt idx="8">
                  <c:v>1580</c:v>
                </c:pt>
                <c:pt idx="9">
                  <c:v>1605</c:v>
                </c:pt>
                <c:pt idx="10">
                  <c:v>1374</c:v>
                </c:pt>
                <c:pt idx="11">
                  <c:v>1211</c:v>
                </c:pt>
                <c:pt idx="12">
                  <c:v>645</c:v>
                </c:pt>
                <c:pt idx="13">
                  <c:v>307</c:v>
                </c:pt>
                <c:pt idx="14">
                  <c:v>111</c:v>
                </c:pt>
                <c:pt idx="15">
                  <c:v>21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A-4A83-92E5-F630B2BC9EEB}"/>
            </c:ext>
          </c:extLst>
        </c:ser>
        <c:ser>
          <c:idx val="1"/>
          <c:order val="1"/>
          <c:tx>
            <c:strRef>
              <c:f>'Table 8.75'!$S$62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8.75'!$Z$63:$Z$79</c:f>
              <c:numCache>
                <c:formatCode>#,##0</c:formatCode>
                <c:ptCount val="17"/>
                <c:pt idx="0">
                  <c:v>27</c:v>
                </c:pt>
                <c:pt idx="1">
                  <c:v>806</c:v>
                </c:pt>
                <c:pt idx="2">
                  <c:v>1383</c:v>
                </c:pt>
                <c:pt idx="3">
                  <c:v>1932</c:v>
                </c:pt>
                <c:pt idx="4">
                  <c:v>2441</c:v>
                </c:pt>
                <c:pt idx="5">
                  <c:v>2306</c:v>
                </c:pt>
                <c:pt idx="6">
                  <c:v>2221</c:v>
                </c:pt>
                <c:pt idx="7">
                  <c:v>1909</c:v>
                </c:pt>
                <c:pt idx="8">
                  <c:v>1822</c:v>
                </c:pt>
                <c:pt idx="9">
                  <c:v>1789</c:v>
                </c:pt>
                <c:pt idx="10">
                  <c:v>1439</c:v>
                </c:pt>
                <c:pt idx="11">
                  <c:v>1172</c:v>
                </c:pt>
                <c:pt idx="12">
                  <c:v>556</c:v>
                </c:pt>
                <c:pt idx="13">
                  <c:v>187</c:v>
                </c:pt>
                <c:pt idx="14">
                  <c:v>84</c:v>
                </c:pt>
                <c:pt idx="15">
                  <c:v>37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A-4A83-92E5-F630B2BC9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8.75'!$Z$83:$Z$90</c:f>
              <c:numCache>
                <c:formatCode>#,##0</c:formatCode>
                <c:ptCount val="8"/>
                <c:pt idx="0">
                  <c:v>1506</c:v>
                </c:pt>
                <c:pt idx="1">
                  <c:v>1336</c:v>
                </c:pt>
                <c:pt idx="2">
                  <c:v>2758</c:v>
                </c:pt>
                <c:pt idx="3">
                  <c:v>979</c:v>
                </c:pt>
                <c:pt idx="4">
                  <c:v>488</c:v>
                </c:pt>
                <c:pt idx="5">
                  <c:v>777</c:v>
                </c:pt>
                <c:pt idx="6">
                  <c:v>1467</c:v>
                </c:pt>
                <c:pt idx="7">
                  <c:v>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905-9F79-2357FB18E0A8}"/>
            </c:ext>
          </c:extLst>
        </c:ser>
        <c:ser>
          <c:idx val="1"/>
          <c:order val="1"/>
          <c:tx>
            <c:strRef>
              <c:f>'Table 8.75'!$S$92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8.75'!$Z$93:$Z$100</c:f>
              <c:numCache>
                <c:formatCode>#,##0</c:formatCode>
                <c:ptCount val="8"/>
                <c:pt idx="0">
                  <c:v>982</c:v>
                </c:pt>
                <c:pt idx="1">
                  <c:v>2505</c:v>
                </c:pt>
                <c:pt idx="2">
                  <c:v>424</c:v>
                </c:pt>
                <c:pt idx="3">
                  <c:v>2492</c:v>
                </c:pt>
                <c:pt idx="4">
                  <c:v>2092</c:v>
                </c:pt>
                <c:pt idx="5">
                  <c:v>1468</c:v>
                </c:pt>
                <c:pt idx="6">
                  <c:v>165</c:v>
                </c:pt>
                <c:pt idx="7">
                  <c:v>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4-4905-9F79-2357FB18E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8.8'!$U$8:$Y$8</c:f>
              <c:numCache>
                <c:formatCode>#,##0</c:formatCode>
                <c:ptCount val="5"/>
                <c:pt idx="1">
                  <c:v>38676</c:v>
                </c:pt>
                <c:pt idx="2">
                  <c:v>40510.47</c:v>
                </c:pt>
                <c:pt idx="3">
                  <c:v>42250.78</c:v>
                </c:pt>
                <c:pt idx="4">
                  <c:v>43061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11-4B99-BC96-2E0F40BFEF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11-4B99-BC96-2E0F40BFE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8.75'!$S$1</c:f>
              <c:strCache>
                <c:ptCount val="1"/>
                <c:pt idx="0">
                  <c:v>Wodonga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8.75'!$V$8:$Z$8</c:f>
              <c:numCache>
                <c:formatCode>#,##0</c:formatCode>
                <c:ptCount val="5"/>
                <c:pt idx="0">
                  <c:v>43434</c:v>
                </c:pt>
                <c:pt idx="1">
                  <c:v>44544.959999999999</c:v>
                </c:pt>
                <c:pt idx="2">
                  <c:v>46207.41</c:v>
                </c:pt>
                <c:pt idx="3">
                  <c:v>46727.81</c:v>
                </c:pt>
                <c:pt idx="4">
                  <c:v>48869.440000000002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AD-42B9-9AC3-067211AA61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AD-42B9-9AC3-067211AA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8.76'!$U$4:$Y$4</c:f>
              <c:numCache>
                <c:formatCode>#,##0</c:formatCode>
                <c:ptCount val="5"/>
                <c:pt idx="1">
                  <c:v>212271</c:v>
                </c:pt>
                <c:pt idx="2">
                  <c:v>221882</c:v>
                </c:pt>
                <c:pt idx="3">
                  <c:v>237624</c:v>
                </c:pt>
                <c:pt idx="4">
                  <c:v>283216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9-48AF-9CE6-B0277350F762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8.76'!$U$7:$Y$7</c:f>
              <c:numCache>
                <c:formatCode>#,##0</c:formatCode>
                <c:ptCount val="5"/>
                <c:pt idx="1">
                  <c:v>146601</c:v>
                </c:pt>
                <c:pt idx="2">
                  <c:v>156053</c:v>
                </c:pt>
                <c:pt idx="3">
                  <c:v>161328</c:v>
                </c:pt>
                <c:pt idx="4">
                  <c:v>174289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9-48AF-9CE6-B0277350F762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8.76'!$U$11:$Y$11</c:f>
              <c:numCache>
                <c:formatCode>#,##0</c:formatCode>
                <c:ptCount val="5"/>
                <c:pt idx="1">
                  <c:v>190548</c:v>
                </c:pt>
                <c:pt idx="2">
                  <c:v>198475</c:v>
                </c:pt>
                <c:pt idx="3">
                  <c:v>212147</c:v>
                </c:pt>
                <c:pt idx="4">
                  <c:v>255622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9-48AF-9CE6-B0277350F762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8.76'!$U$12:$Y$12</c:f>
              <c:numCache>
                <c:formatCode>#,##0</c:formatCode>
                <c:ptCount val="5"/>
                <c:pt idx="1">
                  <c:v>21717</c:v>
                </c:pt>
                <c:pt idx="2">
                  <c:v>23410</c:v>
                </c:pt>
                <c:pt idx="3">
                  <c:v>25477</c:v>
                </c:pt>
                <c:pt idx="4">
                  <c:v>27594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9-48AF-9CE6-B0277350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4.9203715992037159E-3</c:v>
                </c:pt>
                <c:pt idx="1">
                  <c:v>1.114797611147976E-3</c:v>
                </c:pt>
                <c:pt idx="2">
                  <c:v>4.568347710683477E-2</c:v>
                </c:pt>
                <c:pt idx="3">
                  <c:v>8.0789648307896481E-3</c:v>
                </c:pt>
                <c:pt idx="4">
                  <c:v>5.5089581950895819E-2</c:v>
                </c:pt>
                <c:pt idx="5">
                  <c:v>3.3234903782349036E-2</c:v>
                </c:pt>
                <c:pt idx="6">
                  <c:v>9.2163238221632388E-2</c:v>
                </c:pt>
                <c:pt idx="7">
                  <c:v>7.1174518911745185E-2</c:v>
                </c:pt>
                <c:pt idx="8">
                  <c:v>8.3838752488387527E-2</c:v>
                </c:pt>
                <c:pt idx="9">
                  <c:v>1.7936297279362974E-2</c:v>
                </c:pt>
                <c:pt idx="10">
                  <c:v>4.9508958195089582E-2</c:v>
                </c:pt>
                <c:pt idx="11">
                  <c:v>1.6957531519575315E-2</c:v>
                </c:pt>
                <c:pt idx="12">
                  <c:v>8.2767086927670874E-2</c:v>
                </c:pt>
                <c:pt idx="13">
                  <c:v>0.16241539482415396</c:v>
                </c:pt>
                <c:pt idx="14">
                  <c:v>4.2631055076310549E-2</c:v>
                </c:pt>
                <c:pt idx="15">
                  <c:v>4.949236894492369E-2</c:v>
                </c:pt>
                <c:pt idx="16">
                  <c:v>0.12518579960185799</c:v>
                </c:pt>
                <c:pt idx="17">
                  <c:v>1.5792966157929661E-2</c:v>
                </c:pt>
                <c:pt idx="18">
                  <c:v>2.7179827471798274E-2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7-4D5C-A5EA-E485F88B8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7-4D5C-A5EA-E485F88B8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8.76'!$Y$44:$Y$60</c:f>
              <c:numCache>
                <c:formatCode>#,##0</c:formatCode>
                <c:ptCount val="17"/>
                <c:pt idx="0">
                  <c:v>18</c:v>
                </c:pt>
                <c:pt idx="1">
                  <c:v>2517</c:v>
                </c:pt>
                <c:pt idx="2">
                  <c:v>7943</c:v>
                </c:pt>
                <c:pt idx="3">
                  <c:v>14472</c:v>
                </c:pt>
                <c:pt idx="4">
                  <c:v>21404</c:v>
                </c:pt>
                <c:pt idx="5">
                  <c:v>21680</c:v>
                </c:pt>
                <c:pt idx="6">
                  <c:v>26274</c:v>
                </c:pt>
                <c:pt idx="7">
                  <c:v>20039</c:v>
                </c:pt>
                <c:pt idx="8">
                  <c:v>12626</c:v>
                </c:pt>
                <c:pt idx="9">
                  <c:v>9091</c:v>
                </c:pt>
                <c:pt idx="10">
                  <c:v>6642</c:v>
                </c:pt>
                <c:pt idx="11">
                  <c:v>4643</c:v>
                </c:pt>
                <c:pt idx="12">
                  <c:v>2010</c:v>
                </c:pt>
                <c:pt idx="13">
                  <c:v>629</c:v>
                </c:pt>
                <c:pt idx="14">
                  <c:v>202</c:v>
                </c:pt>
                <c:pt idx="15">
                  <c:v>52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B-4FD7-BD6A-A7C3F411CA05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8.76'!$Y$63:$Y$79</c:f>
              <c:numCache>
                <c:formatCode>#,##0</c:formatCode>
                <c:ptCount val="17"/>
                <c:pt idx="0">
                  <c:v>43</c:v>
                </c:pt>
                <c:pt idx="1">
                  <c:v>2779</c:v>
                </c:pt>
                <c:pt idx="2">
                  <c:v>7884</c:v>
                </c:pt>
                <c:pt idx="3">
                  <c:v>13936</c:v>
                </c:pt>
                <c:pt idx="4">
                  <c:v>18256</c:v>
                </c:pt>
                <c:pt idx="5">
                  <c:v>21722</c:v>
                </c:pt>
                <c:pt idx="6">
                  <c:v>22599</c:v>
                </c:pt>
                <c:pt idx="7">
                  <c:v>15430</c:v>
                </c:pt>
                <c:pt idx="8">
                  <c:v>10482</c:v>
                </c:pt>
                <c:pt idx="9">
                  <c:v>8171</c:v>
                </c:pt>
                <c:pt idx="10">
                  <c:v>5777</c:v>
                </c:pt>
                <c:pt idx="11">
                  <c:v>3520</c:v>
                </c:pt>
                <c:pt idx="12">
                  <c:v>1545</c:v>
                </c:pt>
                <c:pt idx="13">
                  <c:v>383</c:v>
                </c:pt>
                <c:pt idx="14">
                  <c:v>131</c:v>
                </c:pt>
                <c:pt idx="15">
                  <c:v>70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B-4FD7-BD6A-A7C3F411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8.76'!$Y$83:$Y$90</c:f>
              <c:numCache>
                <c:formatCode>#,##0</c:formatCode>
                <c:ptCount val="8"/>
                <c:pt idx="0">
                  <c:v>11485</c:v>
                </c:pt>
                <c:pt idx="1">
                  <c:v>17007</c:v>
                </c:pt>
                <c:pt idx="2">
                  <c:v>12603</c:v>
                </c:pt>
                <c:pt idx="3">
                  <c:v>5312</c:v>
                </c:pt>
                <c:pt idx="4">
                  <c:v>5757</c:v>
                </c:pt>
                <c:pt idx="5">
                  <c:v>4467</c:v>
                </c:pt>
                <c:pt idx="6">
                  <c:v>11402</c:v>
                </c:pt>
                <c:pt idx="7">
                  <c:v>10567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7-48AF-9CA1-BF80A4D9966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8.76'!$Y$93:$Y$100</c:f>
              <c:numCache>
                <c:formatCode>#,##0</c:formatCode>
                <c:ptCount val="8"/>
                <c:pt idx="0">
                  <c:v>7720</c:v>
                </c:pt>
                <c:pt idx="1">
                  <c:v>16953</c:v>
                </c:pt>
                <c:pt idx="2">
                  <c:v>3157</c:v>
                </c:pt>
                <c:pt idx="3">
                  <c:v>13024</c:v>
                </c:pt>
                <c:pt idx="4">
                  <c:v>13051</c:v>
                </c:pt>
                <c:pt idx="5">
                  <c:v>7426</c:v>
                </c:pt>
                <c:pt idx="6">
                  <c:v>2897</c:v>
                </c:pt>
                <c:pt idx="7">
                  <c:v>6928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7-48AF-9CA1-BF80A4D9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8.76'!$U$8:$Y$8</c:f>
              <c:numCache>
                <c:formatCode>#,##0</c:formatCode>
                <c:ptCount val="5"/>
                <c:pt idx="1">
                  <c:v>47372</c:v>
                </c:pt>
                <c:pt idx="2">
                  <c:v>46875.74</c:v>
                </c:pt>
                <c:pt idx="3">
                  <c:v>48183.38</c:v>
                </c:pt>
                <c:pt idx="4">
                  <c:v>47656.83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7-491C-AC62-BBE41520E6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7-491C-AC62-BBE41520E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8.76'!$V$4:$Z$4</c:f>
              <c:numCache>
                <c:formatCode>#,##0</c:formatCode>
                <c:ptCount val="5"/>
                <c:pt idx="0">
                  <c:v>212271</c:v>
                </c:pt>
                <c:pt idx="1">
                  <c:v>221882</c:v>
                </c:pt>
                <c:pt idx="2">
                  <c:v>237624</c:v>
                </c:pt>
                <c:pt idx="3">
                  <c:v>283216</c:v>
                </c:pt>
                <c:pt idx="4">
                  <c:v>301401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A-4466-A57D-29E18C7745C6}"/>
            </c:ext>
          </c:extLst>
        </c:ser>
        <c:ser>
          <c:idx val="1"/>
          <c:order val="1"/>
          <c:tx>
            <c:strRef>
              <c:f>'Table 8.76'!$S$7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8.76'!$V$7:$Z$7</c:f>
              <c:numCache>
                <c:formatCode>#,##0</c:formatCode>
                <c:ptCount val="5"/>
                <c:pt idx="0">
                  <c:v>146601</c:v>
                </c:pt>
                <c:pt idx="1">
                  <c:v>156053</c:v>
                </c:pt>
                <c:pt idx="2">
                  <c:v>161328</c:v>
                </c:pt>
                <c:pt idx="3">
                  <c:v>174289</c:v>
                </c:pt>
                <c:pt idx="4">
                  <c:v>188430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A-4466-A57D-29E18C7745C6}"/>
            </c:ext>
          </c:extLst>
        </c:ser>
        <c:ser>
          <c:idx val="2"/>
          <c:order val="2"/>
          <c:tx>
            <c:strRef>
              <c:f>'Table 8.76'!$S$11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8.76'!$V$11:$Z$11</c:f>
              <c:numCache>
                <c:formatCode>#,##0</c:formatCode>
                <c:ptCount val="5"/>
                <c:pt idx="0">
                  <c:v>190548</c:v>
                </c:pt>
                <c:pt idx="1">
                  <c:v>198475</c:v>
                </c:pt>
                <c:pt idx="2">
                  <c:v>212147</c:v>
                </c:pt>
                <c:pt idx="3">
                  <c:v>255622</c:v>
                </c:pt>
                <c:pt idx="4">
                  <c:v>270907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A-4466-A57D-29E18C7745C6}"/>
            </c:ext>
          </c:extLst>
        </c:ser>
        <c:ser>
          <c:idx val="3"/>
          <c:order val="3"/>
          <c:tx>
            <c:strRef>
              <c:f>'Table 8.76'!$S$12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8.76'!$V$12:$Z$12</c:f>
              <c:numCache>
                <c:formatCode>#,##0</c:formatCode>
                <c:ptCount val="5"/>
                <c:pt idx="0">
                  <c:v>21717</c:v>
                </c:pt>
                <c:pt idx="1">
                  <c:v>23410</c:v>
                </c:pt>
                <c:pt idx="2">
                  <c:v>25477</c:v>
                </c:pt>
                <c:pt idx="3">
                  <c:v>27594</c:v>
                </c:pt>
                <c:pt idx="4">
                  <c:v>30491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A-4466-A57D-29E18C77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8.76'!$AB$15:$AB$33</c:f>
              <c:numCache>
                <c:formatCode>0.0%</c:formatCode>
                <c:ptCount val="19"/>
                <c:pt idx="0">
                  <c:v>4.9203715992037159E-3</c:v>
                </c:pt>
                <c:pt idx="1">
                  <c:v>1.114797611147976E-3</c:v>
                </c:pt>
                <c:pt idx="2">
                  <c:v>4.568347710683477E-2</c:v>
                </c:pt>
                <c:pt idx="3">
                  <c:v>8.0789648307896481E-3</c:v>
                </c:pt>
                <c:pt idx="4">
                  <c:v>5.5089581950895819E-2</c:v>
                </c:pt>
                <c:pt idx="5">
                  <c:v>3.3234903782349036E-2</c:v>
                </c:pt>
                <c:pt idx="6">
                  <c:v>9.2163238221632388E-2</c:v>
                </c:pt>
                <c:pt idx="7">
                  <c:v>7.1174518911745185E-2</c:v>
                </c:pt>
                <c:pt idx="8">
                  <c:v>8.3838752488387527E-2</c:v>
                </c:pt>
                <c:pt idx="9">
                  <c:v>1.7936297279362974E-2</c:v>
                </c:pt>
                <c:pt idx="10">
                  <c:v>4.9508958195089582E-2</c:v>
                </c:pt>
                <c:pt idx="11">
                  <c:v>1.6957531519575315E-2</c:v>
                </c:pt>
                <c:pt idx="12">
                  <c:v>8.2767086927670874E-2</c:v>
                </c:pt>
                <c:pt idx="13">
                  <c:v>0.16241539482415396</c:v>
                </c:pt>
                <c:pt idx="14">
                  <c:v>4.2631055076310549E-2</c:v>
                </c:pt>
                <c:pt idx="15">
                  <c:v>4.949236894492369E-2</c:v>
                </c:pt>
                <c:pt idx="16">
                  <c:v>0.12518579960185799</c:v>
                </c:pt>
                <c:pt idx="17">
                  <c:v>1.5792966157929661E-2</c:v>
                </c:pt>
                <c:pt idx="18">
                  <c:v>2.7179827471798274E-2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8-434A-B8FE-27F8EE8A47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8-434A-B8FE-27F8EE8A4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8.76'!$Z$44:$Z$60</c:f>
              <c:numCache>
                <c:formatCode>#,##0</c:formatCode>
                <c:ptCount val="17"/>
                <c:pt idx="0">
                  <c:v>24</c:v>
                </c:pt>
                <c:pt idx="1">
                  <c:v>2639</c:v>
                </c:pt>
                <c:pt idx="2">
                  <c:v>9123</c:v>
                </c:pt>
                <c:pt idx="3">
                  <c:v>15790</c:v>
                </c:pt>
                <c:pt idx="4">
                  <c:v>22559</c:v>
                </c:pt>
                <c:pt idx="5">
                  <c:v>22618</c:v>
                </c:pt>
                <c:pt idx="6">
                  <c:v>26719</c:v>
                </c:pt>
                <c:pt idx="7">
                  <c:v>21613</c:v>
                </c:pt>
                <c:pt idx="8">
                  <c:v>13703</c:v>
                </c:pt>
                <c:pt idx="9">
                  <c:v>9464</c:v>
                </c:pt>
                <c:pt idx="10">
                  <c:v>6837</c:v>
                </c:pt>
                <c:pt idx="11">
                  <c:v>4841</c:v>
                </c:pt>
                <c:pt idx="12">
                  <c:v>2300</c:v>
                </c:pt>
                <c:pt idx="13">
                  <c:v>696</c:v>
                </c:pt>
                <c:pt idx="14">
                  <c:v>247</c:v>
                </c:pt>
                <c:pt idx="15">
                  <c:v>63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5-4908-A181-C038808BA108}"/>
            </c:ext>
          </c:extLst>
        </c:ser>
        <c:ser>
          <c:idx val="1"/>
          <c:order val="1"/>
          <c:tx>
            <c:strRef>
              <c:f>'Table 8.76'!$S$62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8.76'!$Z$63:$Z$79</c:f>
              <c:numCache>
                <c:formatCode>#,##0</c:formatCode>
                <c:ptCount val="17"/>
                <c:pt idx="0">
                  <c:v>47</c:v>
                </c:pt>
                <c:pt idx="1">
                  <c:v>2854</c:v>
                </c:pt>
                <c:pt idx="2">
                  <c:v>8755</c:v>
                </c:pt>
                <c:pt idx="3">
                  <c:v>14548</c:v>
                </c:pt>
                <c:pt idx="4">
                  <c:v>20263</c:v>
                </c:pt>
                <c:pt idx="5">
                  <c:v>22585</c:v>
                </c:pt>
                <c:pt idx="6">
                  <c:v>23758</c:v>
                </c:pt>
                <c:pt idx="7">
                  <c:v>17489</c:v>
                </c:pt>
                <c:pt idx="8">
                  <c:v>10908</c:v>
                </c:pt>
                <c:pt idx="9">
                  <c:v>8637</c:v>
                </c:pt>
                <c:pt idx="10">
                  <c:v>5964</c:v>
                </c:pt>
                <c:pt idx="11">
                  <c:v>3824</c:v>
                </c:pt>
                <c:pt idx="12">
                  <c:v>1638</c:v>
                </c:pt>
                <c:pt idx="13">
                  <c:v>452</c:v>
                </c:pt>
                <c:pt idx="14">
                  <c:v>137</c:v>
                </c:pt>
                <c:pt idx="15">
                  <c:v>65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5-4908-A181-C038808BA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8.76'!$Z$83:$Z$90</c:f>
              <c:numCache>
                <c:formatCode>#,##0</c:formatCode>
                <c:ptCount val="8"/>
                <c:pt idx="0">
                  <c:v>12168</c:v>
                </c:pt>
                <c:pt idx="1">
                  <c:v>18951</c:v>
                </c:pt>
                <c:pt idx="2">
                  <c:v>13064</c:v>
                </c:pt>
                <c:pt idx="3">
                  <c:v>5633</c:v>
                </c:pt>
                <c:pt idx="4">
                  <c:v>6070</c:v>
                </c:pt>
                <c:pt idx="5">
                  <c:v>4643</c:v>
                </c:pt>
                <c:pt idx="6">
                  <c:v>12143</c:v>
                </c:pt>
                <c:pt idx="7">
                  <c:v>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A-40ED-8AAA-6D5D666AF201}"/>
            </c:ext>
          </c:extLst>
        </c:ser>
        <c:ser>
          <c:idx val="1"/>
          <c:order val="1"/>
          <c:tx>
            <c:strRef>
              <c:f>'Table 8.76'!$S$92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8.76'!$Z$93:$Z$100</c:f>
              <c:numCache>
                <c:formatCode>#,##0</c:formatCode>
                <c:ptCount val="8"/>
                <c:pt idx="0">
                  <c:v>8144</c:v>
                </c:pt>
                <c:pt idx="1">
                  <c:v>18637</c:v>
                </c:pt>
                <c:pt idx="2">
                  <c:v>3495</c:v>
                </c:pt>
                <c:pt idx="3">
                  <c:v>14538</c:v>
                </c:pt>
                <c:pt idx="4">
                  <c:v>13650</c:v>
                </c:pt>
                <c:pt idx="5">
                  <c:v>7742</c:v>
                </c:pt>
                <c:pt idx="6">
                  <c:v>3325</c:v>
                </c:pt>
                <c:pt idx="7">
                  <c:v>7229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0A-40ED-8AAA-6D5D666AF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8.8'!$V$4:$Z$4</c:f>
              <c:numCache>
                <c:formatCode>#,##0</c:formatCode>
                <c:ptCount val="5"/>
                <c:pt idx="0">
                  <c:v>10604</c:v>
                </c:pt>
                <c:pt idx="1">
                  <c:v>10738</c:v>
                </c:pt>
                <c:pt idx="2">
                  <c:v>11321</c:v>
                </c:pt>
                <c:pt idx="3">
                  <c:v>11816</c:v>
                </c:pt>
                <c:pt idx="4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7-46C0-9173-CECF8E271427}"/>
            </c:ext>
          </c:extLst>
        </c:ser>
        <c:ser>
          <c:idx val="1"/>
          <c:order val="1"/>
          <c:tx>
            <c:strRef>
              <c:f>'Table 8.8'!$S$7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8.8'!$V$7:$Z$7</c:f>
              <c:numCache>
                <c:formatCode>#,##0</c:formatCode>
                <c:ptCount val="5"/>
                <c:pt idx="0">
                  <c:v>7370</c:v>
                </c:pt>
                <c:pt idx="1">
                  <c:v>7566</c:v>
                </c:pt>
                <c:pt idx="2">
                  <c:v>7766</c:v>
                </c:pt>
                <c:pt idx="3">
                  <c:v>7919</c:v>
                </c:pt>
                <c:pt idx="4">
                  <c:v>7910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7-46C0-9173-CECF8E271427}"/>
            </c:ext>
          </c:extLst>
        </c:ser>
        <c:ser>
          <c:idx val="2"/>
          <c:order val="2"/>
          <c:tx>
            <c:strRef>
              <c:f>'Table 8.8'!$S$11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8.8'!$V$11:$Z$11</c:f>
              <c:numCache>
                <c:formatCode>#,##0</c:formatCode>
                <c:ptCount val="5"/>
                <c:pt idx="0">
                  <c:v>8881</c:v>
                </c:pt>
                <c:pt idx="1">
                  <c:v>8945</c:v>
                </c:pt>
                <c:pt idx="2">
                  <c:v>9472</c:v>
                </c:pt>
                <c:pt idx="3">
                  <c:v>9958</c:v>
                </c:pt>
                <c:pt idx="4">
                  <c:v>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7-46C0-9173-CECF8E271427}"/>
            </c:ext>
          </c:extLst>
        </c:ser>
        <c:ser>
          <c:idx val="3"/>
          <c:order val="3"/>
          <c:tx>
            <c:strRef>
              <c:f>'Table 8.8'!$S$12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8.8'!$V$12:$Z$12</c:f>
              <c:numCache>
                <c:formatCode>#,##0</c:formatCode>
                <c:ptCount val="5"/>
                <c:pt idx="0">
                  <c:v>1719</c:v>
                </c:pt>
                <c:pt idx="1">
                  <c:v>1792</c:v>
                </c:pt>
                <c:pt idx="2">
                  <c:v>1849</c:v>
                </c:pt>
                <c:pt idx="3">
                  <c:v>1861</c:v>
                </c:pt>
                <c:pt idx="4">
                  <c:v>1863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07-46C0-9173-CECF8E271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8.76'!$S$1</c:f>
              <c:strCache>
                <c:ptCount val="1"/>
                <c:pt idx="0">
                  <c:v>Wyndham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8.76'!$V$8:$Z$8</c:f>
              <c:numCache>
                <c:formatCode>#,##0</c:formatCode>
                <c:ptCount val="5"/>
                <c:pt idx="0">
                  <c:v>47372</c:v>
                </c:pt>
                <c:pt idx="1">
                  <c:v>46875.74</c:v>
                </c:pt>
                <c:pt idx="2">
                  <c:v>48183.38</c:v>
                </c:pt>
                <c:pt idx="3">
                  <c:v>47656.83</c:v>
                </c:pt>
                <c:pt idx="4">
                  <c:v>50575.6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1-4AAE-B352-9545D44F5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1-4AAE-B352-9545D44F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8.77'!$U$4:$Y$4</c:f>
              <c:numCache>
                <c:formatCode>#,##0</c:formatCode>
                <c:ptCount val="5"/>
                <c:pt idx="1">
                  <c:v>101094</c:v>
                </c:pt>
                <c:pt idx="2">
                  <c:v>97837</c:v>
                </c:pt>
                <c:pt idx="3">
                  <c:v>92226</c:v>
                </c:pt>
                <c:pt idx="4">
                  <c:v>98676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4-4CA5-B4E5-47332CBF1DFA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8.77'!$U$7:$Y$7</c:f>
              <c:numCache>
                <c:formatCode>#,##0</c:formatCode>
                <c:ptCount val="5"/>
                <c:pt idx="1">
                  <c:v>65812</c:v>
                </c:pt>
                <c:pt idx="2">
                  <c:v>65459</c:v>
                </c:pt>
                <c:pt idx="3">
                  <c:v>61545</c:v>
                </c:pt>
                <c:pt idx="4">
                  <c:v>62198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4-4CA5-B4E5-47332CBF1DFA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8.77'!$U$11:$Y$11</c:f>
              <c:numCache>
                <c:formatCode>#,##0</c:formatCode>
                <c:ptCount val="5"/>
                <c:pt idx="1">
                  <c:v>90898</c:v>
                </c:pt>
                <c:pt idx="2">
                  <c:v>87725</c:v>
                </c:pt>
                <c:pt idx="3">
                  <c:v>82301</c:v>
                </c:pt>
                <c:pt idx="4">
                  <c:v>88878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4-4CA5-B4E5-47332CBF1DFA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8.77'!$U$12:$Y$12</c:f>
              <c:numCache>
                <c:formatCode>#,##0</c:formatCode>
                <c:ptCount val="5"/>
                <c:pt idx="1">
                  <c:v>10197</c:v>
                </c:pt>
                <c:pt idx="2">
                  <c:v>10119</c:v>
                </c:pt>
                <c:pt idx="3">
                  <c:v>9925</c:v>
                </c:pt>
                <c:pt idx="4">
                  <c:v>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4-4CA5-B4E5-47332CBF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4.9723283260780524E-3</c:v>
                </c:pt>
                <c:pt idx="1">
                  <c:v>1.2764214476905344E-3</c:v>
                </c:pt>
                <c:pt idx="2">
                  <c:v>2.880521237176251E-2</c:v>
                </c:pt>
                <c:pt idx="3">
                  <c:v>6.1915965746182642E-3</c:v>
                </c:pt>
                <c:pt idx="4">
                  <c:v>3.310122784122841E-2</c:v>
                </c:pt>
                <c:pt idx="5">
                  <c:v>2.4766386298473057E-2</c:v>
                </c:pt>
                <c:pt idx="6">
                  <c:v>7.1470075537478209E-2</c:v>
                </c:pt>
                <c:pt idx="7">
                  <c:v>0.10627637382002457</c:v>
                </c:pt>
                <c:pt idx="8">
                  <c:v>1.9232051514083501E-2</c:v>
                </c:pt>
                <c:pt idx="9">
                  <c:v>3.8330745563482913E-2</c:v>
                </c:pt>
                <c:pt idx="10">
                  <c:v>4.7160914832207732E-2</c:v>
                </c:pt>
                <c:pt idx="11">
                  <c:v>1.5193225440794048E-2</c:v>
                </c:pt>
                <c:pt idx="12">
                  <c:v>0.15411360150884446</c:v>
                </c:pt>
                <c:pt idx="13">
                  <c:v>9.141654204094074E-2</c:v>
                </c:pt>
                <c:pt idx="14">
                  <c:v>5.2142768691477506E-2</c:v>
                </c:pt>
                <c:pt idx="15">
                  <c:v>9.0940265381354718E-2</c:v>
                </c:pt>
                <c:pt idx="16">
                  <c:v>0.13193816023851934</c:v>
                </c:pt>
                <c:pt idx="17">
                  <c:v>4.2598184433373661E-2</c:v>
                </c:pt>
                <c:pt idx="18">
                  <c:v>2.7357331326621007E-2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A-4C54-A5D2-CACE29A8C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A-4C54-A5D2-CACE29A8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8.77'!$Y$44:$Y$60</c:f>
              <c:numCache>
                <c:formatCode>#,##0</c:formatCode>
                <c:ptCount val="17"/>
                <c:pt idx="0">
                  <c:v>7</c:v>
                </c:pt>
                <c:pt idx="1">
                  <c:v>341</c:v>
                </c:pt>
                <c:pt idx="2">
                  <c:v>1360</c:v>
                </c:pt>
                <c:pt idx="3">
                  <c:v>3537</c:v>
                </c:pt>
                <c:pt idx="4">
                  <c:v>9092</c:v>
                </c:pt>
                <c:pt idx="5">
                  <c:v>10010</c:v>
                </c:pt>
                <c:pt idx="6">
                  <c:v>6556</c:v>
                </c:pt>
                <c:pt idx="7">
                  <c:v>4503</c:v>
                </c:pt>
                <c:pt idx="8">
                  <c:v>3358</c:v>
                </c:pt>
                <c:pt idx="9">
                  <c:v>2893</c:v>
                </c:pt>
                <c:pt idx="10">
                  <c:v>2412</c:v>
                </c:pt>
                <c:pt idx="11">
                  <c:v>1854</c:v>
                </c:pt>
                <c:pt idx="12">
                  <c:v>981</c:v>
                </c:pt>
                <c:pt idx="13">
                  <c:v>525</c:v>
                </c:pt>
                <c:pt idx="14">
                  <c:v>240</c:v>
                </c:pt>
                <c:pt idx="15">
                  <c:v>55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D-4408-B4E4-DCBCF4326334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8.77'!$Y$63:$Y$79</c:f>
              <c:numCache>
                <c:formatCode>#,##0</c:formatCode>
                <c:ptCount val="17"/>
                <c:pt idx="0">
                  <c:v>10</c:v>
                </c:pt>
                <c:pt idx="1">
                  <c:v>495</c:v>
                </c:pt>
                <c:pt idx="2">
                  <c:v>1820</c:v>
                </c:pt>
                <c:pt idx="3">
                  <c:v>4636</c:v>
                </c:pt>
                <c:pt idx="4">
                  <c:v>11360</c:v>
                </c:pt>
                <c:pt idx="5">
                  <c:v>10063</c:v>
                </c:pt>
                <c:pt idx="6">
                  <c:v>6230</c:v>
                </c:pt>
                <c:pt idx="7">
                  <c:v>4075</c:v>
                </c:pt>
                <c:pt idx="8">
                  <c:v>3183</c:v>
                </c:pt>
                <c:pt idx="9">
                  <c:v>3002</c:v>
                </c:pt>
                <c:pt idx="10">
                  <c:v>2445</c:v>
                </c:pt>
                <c:pt idx="11">
                  <c:v>1765</c:v>
                </c:pt>
                <c:pt idx="12">
                  <c:v>1055</c:v>
                </c:pt>
                <c:pt idx="13">
                  <c:v>474</c:v>
                </c:pt>
                <c:pt idx="14">
                  <c:v>168</c:v>
                </c:pt>
                <c:pt idx="15">
                  <c:v>50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D-4408-B4E4-DCBCF432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8.77'!$Y$83:$Y$90</c:f>
              <c:numCache>
                <c:formatCode>#,##0</c:formatCode>
                <c:ptCount val="8"/>
                <c:pt idx="0">
                  <c:v>4706</c:v>
                </c:pt>
                <c:pt idx="1">
                  <c:v>10528</c:v>
                </c:pt>
                <c:pt idx="2">
                  <c:v>2387</c:v>
                </c:pt>
                <c:pt idx="3">
                  <c:v>1980</c:v>
                </c:pt>
                <c:pt idx="4">
                  <c:v>2224</c:v>
                </c:pt>
                <c:pt idx="5">
                  <c:v>1521</c:v>
                </c:pt>
                <c:pt idx="6">
                  <c:v>615</c:v>
                </c:pt>
                <c:pt idx="7">
                  <c:v>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4-4F0E-B1F0-D7C4A69BF057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8.77'!$Y$93:$Y$100</c:f>
              <c:numCache>
                <c:formatCode>#,##0</c:formatCode>
                <c:ptCount val="8"/>
                <c:pt idx="0">
                  <c:v>4229</c:v>
                </c:pt>
                <c:pt idx="1">
                  <c:v>11543</c:v>
                </c:pt>
                <c:pt idx="2">
                  <c:v>888</c:v>
                </c:pt>
                <c:pt idx="3">
                  <c:v>2865</c:v>
                </c:pt>
                <c:pt idx="4">
                  <c:v>4063</c:v>
                </c:pt>
                <c:pt idx="5">
                  <c:v>2060</c:v>
                </c:pt>
                <c:pt idx="6">
                  <c:v>138</c:v>
                </c:pt>
                <c:pt idx="7">
                  <c:v>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44-4F0E-B1F0-D7C4A69BF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8.77'!$U$8:$Y$8</c:f>
              <c:numCache>
                <c:formatCode>#,##0</c:formatCode>
                <c:ptCount val="5"/>
                <c:pt idx="1">
                  <c:v>54224</c:v>
                </c:pt>
                <c:pt idx="2">
                  <c:v>56171.11</c:v>
                </c:pt>
                <c:pt idx="3">
                  <c:v>61536.34</c:v>
                </c:pt>
                <c:pt idx="4">
                  <c:v>62496.11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A3-4142-A1BE-78631CE145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A3-4142-A1BE-78631CE14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8.77'!$V$4:$Z$4</c:f>
              <c:numCache>
                <c:formatCode>#,##0</c:formatCode>
                <c:ptCount val="5"/>
                <c:pt idx="0">
                  <c:v>101094</c:v>
                </c:pt>
                <c:pt idx="1">
                  <c:v>97837</c:v>
                </c:pt>
                <c:pt idx="2">
                  <c:v>92226</c:v>
                </c:pt>
                <c:pt idx="3">
                  <c:v>98676</c:v>
                </c:pt>
                <c:pt idx="4">
                  <c:v>104982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A-4742-8499-BEF272627D2E}"/>
            </c:ext>
          </c:extLst>
        </c:ser>
        <c:ser>
          <c:idx val="1"/>
          <c:order val="1"/>
          <c:tx>
            <c:strRef>
              <c:f>'Table 8.77'!$S$7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8.77'!$V$7:$Z$7</c:f>
              <c:numCache>
                <c:formatCode>#,##0</c:formatCode>
                <c:ptCount val="5"/>
                <c:pt idx="0">
                  <c:v>65812</c:v>
                </c:pt>
                <c:pt idx="1">
                  <c:v>65459</c:v>
                </c:pt>
                <c:pt idx="2">
                  <c:v>61545</c:v>
                </c:pt>
                <c:pt idx="3">
                  <c:v>62198</c:v>
                </c:pt>
                <c:pt idx="4">
                  <c:v>65830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CA-4742-8499-BEF272627D2E}"/>
            </c:ext>
          </c:extLst>
        </c:ser>
        <c:ser>
          <c:idx val="2"/>
          <c:order val="2"/>
          <c:tx>
            <c:strRef>
              <c:f>'Table 8.77'!$S$11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8.77'!$V$11:$Z$11</c:f>
              <c:numCache>
                <c:formatCode>#,##0</c:formatCode>
                <c:ptCount val="5"/>
                <c:pt idx="0">
                  <c:v>90898</c:v>
                </c:pt>
                <c:pt idx="1">
                  <c:v>87725</c:v>
                </c:pt>
                <c:pt idx="2">
                  <c:v>82301</c:v>
                </c:pt>
                <c:pt idx="3">
                  <c:v>88878</c:v>
                </c:pt>
                <c:pt idx="4">
                  <c:v>94816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CA-4742-8499-BEF272627D2E}"/>
            </c:ext>
          </c:extLst>
        </c:ser>
        <c:ser>
          <c:idx val="3"/>
          <c:order val="3"/>
          <c:tx>
            <c:strRef>
              <c:f>'Table 8.77'!$S$12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8.77'!$V$12:$Z$12</c:f>
              <c:numCache>
                <c:formatCode>#,##0</c:formatCode>
                <c:ptCount val="5"/>
                <c:pt idx="0">
                  <c:v>10197</c:v>
                </c:pt>
                <c:pt idx="1">
                  <c:v>10119</c:v>
                </c:pt>
                <c:pt idx="2">
                  <c:v>9925</c:v>
                </c:pt>
                <c:pt idx="3">
                  <c:v>9796</c:v>
                </c:pt>
                <c:pt idx="4">
                  <c:v>10166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CA-4742-8499-BEF272627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8.77'!$AB$15:$AB$33</c:f>
              <c:numCache>
                <c:formatCode>0.0%</c:formatCode>
                <c:ptCount val="19"/>
                <c:pt idx="0">
                  <c:v>4.9723283260780524E-3</c:v>
                </c:pt>
                <c:pt idx="1">
                  <c:v>1.2764214476905344E-3</c:v>
                </c:pt>
                <c:pt idx="2">
                  <c:v>2.880521237176251E-2</c:v>
                </c:pt>
                <c:pt idx="3">
                  <c:v>6.1915965746182642E-3</c:v>
                </c:pt>
                <c:pt idx="4">
                  <c:v>3.310122784122841E-2</c:v>
                </c:pt>
                <c:pt idx="5">
                  <c:v>2.4766386298473057E-2</c:v>
                </c:pt>
                <c:pt idx="6">
                  <c:v>7.1470075537478209E-2</c:v>
                </c:pt>
                <c:pt idx="7">
                  <c:v>0.10627637382002457</c:v>
                </c:pt>
                <c:pt idx="8">
                  <c:v>1.9232051514083501E-2</c:v>
                </c:pt>
                <c:pt idx="9">
                  <c:v>3.8330745563482913E-2</c:v>
                </c:pt>
                <c:pt idx="10">
                  <c:v>4.7160914832207732E-2</c:v>
                </c:pt>
                <c:pt idx="11">
                  <c:v>1.5193225440794048E-2</c:v>
                </c:pt>
                <c:pt idx="12">
                  <c:v>0.15411360150884446</c:v>
                </c:pt>
                <c:pt idx="13">
                  <c:v>9.141654204094074E-2</c:v>
                </c:pt>
                <c:pt idx="14">
                  <c:v>5.2142768691477506E-2</c:v>
                </c:pt>
                <c:pt idx="15">
                  <c:v>9.0940265381354718E-2</c:v>
                </c:pt>
                <c:pt idx="16">
                  <c:v>0.13193816023851934</c:v>
                </c:pt>
                <c:pt idx="17">
                  <c:v>4.2598184433373661E-2</c:v>
                </c:pt>
                <c:pt idx="18">
                  <c:v>2.7357331326621007E-2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1-45B5-A519-E6D3BEBFEC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1-45B5-A519-E6D3BEBFE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8.77'!$Z$44:$Z$60</c:f>
              <c:numCache>
                <c:formatCode>#,##0</c:formatCode>
                <c:ptCount val="17"/>
                <c:pt idx="0">
                  <c:v>18</c:v>
                </c:pt>
                <c:pt idx="1">
                  <c:v>387</c:v>
                </c:pt>
                <c:pt idx="2">
                  <c:v>1460</c:v>
                </c:pt>
                <c:pt idx="3">
                  <c:v>4225</c:v>
                </c:pt>
                <c:pt idx="4">
                  <c:v>10122</c:v>
                </c:pt>
                <c:pt idx="5">
                  <c:v>10447</c:v>
                </c:pt>
                <c:pt idx="6">
                  <c:v>6953</c:v>
                </c:pt>
                <c:pt idx="7">
                  <c:v>4597</c:v>
                </c:pt>
                <c:pt idx="8">
                  <c:v>3291</c:v>
                </c:pt>
                <c:pt idx="9">
                  <c:v>3016</c:v>
                </c:pt>
                <c:pt idx="10">
                  <c:v>2481</c:v>
                </c:pt>
                <c:pt idx="11">
                  <c:v>1899</c:v>
                </c:pt>
                <c:pt idx="12">
                  <c:v>1074</c:v>
                </c:pt>
                <c:pt idx="13">
                  <c:v>514</c:v>
                </c:pt>
                <c:pt idx="14">
                  <c:v>262</c:v>
                </c:pt>
                <c:pt idx="15">
                  <c:v>67</c:v>
                </c:pt>
                <c:pt idx="16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E-4B70-B31F-3397C32DEB63}"/>
            </c:ext>
          </c:extLst>
        </c:ser>
        <c:ser>
          <c:idx val="1"/>
          <c:order val="1"/>
          <c:tx>
            <c:strRef>
              <c:f>'Table 8.77'!$S$62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8.77'!$Z$63:$Z$79</c:f>
              <c:numCache>
                <c:formatCode>#,##0</c:formatCode>
                <c:ptCount val="17"/>
                <c:pt idx="0">
                  <c:v>8</c:v>
                </c:pt>
                <c:pt idx="1">
                  <c:v>478</c:v>
                </c:pt>
                <c:pt idx="2">
                  <c:v>1998</c:v>
                </c:pt>
                <c:pt idx="3">
                  <c:v>5563</c:v>
                </c:pt>
                <c:pt idx="4">
                  <c:v>12449</c:v>
                </c:pt>
                <c:pt idx="5">
                  <c:v>10348</c:v>
                </c:pt>
                <c:pt idx="6">
                  <c:v>6307</c:v>
                </c:pt>
                <c:pt idx="7">
                  <c:v>4272</c:v>
                </c:pt>
                <c:pt idx="8">
                  <c:v>3253</c:v>
                </c:pt>
                <c:pt idx="9">
                  <c:v>3130</c:v>
                </c:pt>
                <c:pt idx="10">
                  <c:v>2584</c:v>
                </c:pt>
                <c:pt idx="11">
                  <c:v>1791</c:v>
                </c:pt>
                <c:pt idx="12">
                  <c:v>1123</c:v>
                </c:pt>
                <c:pt idx="13">
                  <c:v>477</c:v>
                </c:pt>
                <c:pt idx="14">
                  <c:v>188</c:v>
                </c:pt>
                <c:pt idx="15">
                  <c:v>56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E-4B70-B31F-3397C32DE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8.77'!$Z$83:$Z$90</c:f>
              <c:numCache>
                <c:formatCode>#,##0</c:formatCode>
                <c:ptCount val="8"/>
                <c:pt idx="0">
                  <c:v>4998</c:v>
                </c:pt>
                <c:pt idx="1">
                  <c:v>11084</c:v>
                </c:pt>
                <c:pt idx="2">
                  <c:v>2519</c:v>
                </c:pt>
                <c:pt idx="3">
                  <c:v>2140</c:v>
                </c:pt>
                <c:pt idx="4">
                  <c:v>2236</c:v>
                </c:pt>
                <c:pt idx="5">
                  <c:v>1657</c:v>
                </c:pt>
                <c:pt idx="6">
                  <c:v>680</c:v>
                </c:pt>
                <c:pt idx="7">
                  <c:v>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7-4FD5-988A-F596B85A280F}"/>
            </c:ext>
          </c:extLst>
        </c:ser>
        <c:ser>
          <c:idx val="1"/>
          <c:order val="1"/>
          <c:tx>
            <c:strRef>
              <c:f>'Table 8.77'!$S$92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8.77'!$Z$93:$Z$100</c:f>
              <c:numCache>
                <c:formatCode>#,##0</c:formatCode>
                <c:ptCount val="8"/>
                <c:pt idx="0">
                  <c:v>4451</c:v>
                </c:pt>
                <c:pt idx="1">
                  <c:v>12007</c:v>
                </c:pt>
                <c:pt idx="2">
                  <c:v>929</c:v>
                </c:pt>
                <c:pt idx="3">
                  <c:v>3128</c:v>
                </c:pt>
                <c:pt idx="4">
                  <c:v>4164</c:v>
                </c:pt>
                <c:pt idx="5">
                  <c:v>2106</c:v>
                </c:pt>
                <c:pt idx="6">
                  <c:v>143</c:v>
                </c:pt>
                <c:pt idx="7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7-4FD5-988A-F596B85A2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8.8'!$AB$15:$AB$33</c:f>
              <c:numCache>
                <c:formatCode>0.0%</c:formatCode>
                <c:ptCount val="19"/>
                <c:pt idx="0">
                  <c:v>6.5272389947714629E-2</c:v>
                </c:pt>
                <c:pt idx="1">
                  <c:v>1.3830325518637207E-2</c:v>
                </c:pt>
                <c:pt idx="2">
                  <c:v>6.9910608871647836E-2</c:v>
                </c:pt>
                <c:pt idx="3">
                  <c:v>5.3128689492325859E-3</c:v>
                </c:pt>
                <c:pt idx="4">
                  <c:v>8.534322820037106E-2</c:v>
                </c:pt>
                <c:pt idx="5">
                  <c:v>2.9431607353685274E-2</c:v>
                </c:pt>
                <c:pt idx="6">
                  <c:v>8.9138134592680052E-2</c:v>
                </c:pt>
                <c:pt idx="7">
                  <c:v>7.7078765390453705E-2</c:v>
                </c:pt>
                <c:pt idx="8">
                  <c:v>3.7105751391465679E-2</c:v>
                </c:pt>
                <c:pt idx="9">
                  <c:v>4.8068814302580538E-3</c:v>
                </c:pt>
                <c:pt idx="10">
                  <c:v>2.5046382189239332E-2</c:v>
                </c:pt>
                <c:pt idx="11">
                  <c:v>1.3745994265474785E-2</c:v>
                </c:pt>
                <c:pt idx="12">
                  <c:v>4.0816326530612242E-2</c:v>
                </c:pt>
                <c:pt idx="13">
                  <c:v>6.3164108618654069E-2</c:v>
                </c:pt>
                <c:pt idx="14">
                  <c:v>5.7429583403609374E-2</c:v>
                </c:pt>
                <c:pt idx="15">
                  <c:v>6.4850733681902514E-2</c:v>
                </c:pt>
                <c:pt idx="16">
                  <c:v>0.14631472423680217</c:v>
                </c:pt>
                <c:pt idx="17">
                  <c:v>1.948051948051948E-2</c:v>
                </c:pt>
                <c:pt idx="18">
                  <c:v>3.4407151290268174E-2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2-49CB-B4B4-0E099E1014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72-49CB-B4B4-0E099E10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8.77'!$S$1</c:f>
              <c:strCache>
                <c:ptCount val="1"/>
                <c:pt idx="0">
                  <c:v>Yarra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8.77'!$V$8:$Z$8</c:f>
              <c:numCache>
                <c:formatCode>#,##0</c:formatCode>
                <c:ptCount val="5"/>
                <c:pt idx="0">
                  <c:v>54224</c:v>
                </c:pt>
                <c:pt idx="1">
                  <c:v>56171.11</c:v>
                </c:pt>
                <c:pt idx="2">
                  <c:v>61536.34</c:v>
                </c:pt>
                <c:pt idx="3">
                  <c:v>62496.11</c:v>
                </c:pt>
                <c:pt idx="4">
                  <c:v>63415.98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B-4873-A377-BDF2CAB8A8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B-4873-A377-BDF2CAB8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8.78'!$U$4:$Y$4</c:f>
              <c:numCache>
                <c:formatCode>#,##0</c:formatCode>
                <c:ptCount val="5"/>
                <c:pt idx="1">
                  <c:v>126366</c:v>
                </c:pt>
                <c:pt idx="2">
                  <c:v>124775</c:v>
                </c:pt>
                <c:pt idx="3">
                  <c:v>125221</c:v>
                </c:pt>
                <c:pt idx="4">
                  <c:v>134150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3-4207-912B-2435CE423BA3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8.78'!$U$7:$Y$7</c:f>
              <c:numCache>
                <c:formatCode>#,##0</c:formatCode>
                <c:ptCount val="5"/>
                <c:pt idx="1">
                  <c:v>90542</c:v>
                </c:pt>
                <c:pt idx="2">
                  <c:v>91454</c:v>
                </c:pt>
                <c:pt idx="3">
                  <c:v>91280</c:v>
                </c:pt>
                <c:pt idx="4">
                  <c:v>92739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3-4207-912B-2435CE423BA3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8.78'!$U$11:$Y$11</c:f>
              <c:numCache>
                <c:formatCode>#,##0</c:formatCode>
                <c:ptCount val="5"/>
                <c:pt idx="1">
                  <c:v>112333</c:v>
                </c:pt>
                <c:pt idx="2">
                  <c:v>110719</c:v>
                </c:pt>
                <c:pt idx="3">
                  <c:v>110777</c:v>
                </c:pt>
                <c:pt idx="4">
                  <c:v>119446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B3-4207-912B-2435CE423BA3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8.78'!$U$12:$Y$12</c:f>
              <c:numCache>
                <c:formatCode>#,##0</c:formatCode>
                <c:ptCount val="5"/>
                <c:pt idx="1">
                  <c:v>14030</c:v>
                </c:pt>
                <c:pt idx="2">
                  <c:v>14056</c:v>
                </c:pt>
                <c:pt idx="3">
                  <c:v>14444</c:v>
                </c:pt>
                <c:pt idx="4">
                  <c:v>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B3-4207-912B-2435CE423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1.8376465254367428E-2</c:v>
                </c:pt>
                <c:pt idx="1">
                  <c:v>1.5429503257745831E-3</c:v>
                </c:pt>
                <c:pt idx="2">
                  <c:v>6.8196941887079435E-2</c:v>
                </c:pt>
                <c:pt idx="3">
                  <c:v>7.2321226170192539E-3</c:v>
                </c:pt>
                <c:pt idx="4">
                  <c:v>0.11225512062069017</c:v>
                </c:pt>
                <c:pt idx="5">
                  <c:v>4.3941177761040139E-2</c:v>
                </c:pt>
                <c:pt idx="6">
                  <c:v>9.3037710875971652E-2</c:v>
                </c:pt>
                <c:pt idx="7">
                  <c:v>6.8898947722502948E-2</c:v>
                </c:pt>
                <c:pt idx="8">
                  <c:v>2.4906582035963173E-2</c:v>
                </c:pt>
                <c:pt idx="9">
                  <c:v>1.5495316304816783E-2</c:v>
                </c:pt>
                <c:pt idx="10">
                  <c:v>3.6540866245950668E-2</c:v>
                </c:pt>
                <c:pt idx="11">
                  <c:v>1.638744872066749E-2</c:v>
                </c:pt>
                <c:pt idx="12">
                  <c:v>6.9622891240283438E-2</c:v>
                </c:pt>
                <c:pt idx="13">
                  <c:v>6.8394381028292303E-2</c:v>
                </c:pt>
                <c:pt idx="14">
                  <c:v>4.6793076467448139E-2</c:v>
                </c:pt>
                <c:pt idx="15">
                  <c:v>8.9732433400852643E-2</c:v>
                </c:pt>
                <c:pt idx="16">
                  <c:v>0.12503016431324085</c:v>
                </c:pt>
                <c:pt idx="17">
                  <c:v>2.5528149702744404E-2</c:v>
                </c:pt>
                <c:pt idx="18">
                  <c:v>4.6010632463382349E-2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F-4CA5-AAA4-CB4FC87AD0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F-4CA5-AAA4-CB4FC87A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8.78'!$Y$44:$Y$60</c:f>
              <c:numCache>
                <c:formatCode>#,##0</c:formatCode>
                <c:ptCount val="17"/>
                <c:pt idx="0">
                  <c:v>27</c:v>
                </c:pt>
                <c:pt idx="1">
                  <c:v>1810</c:v>
                </c:pt>
                <c:pt idx="2">
                  <c:v>4119</c:v>
                </c:pt>
                <c:pt idx="3">
                  <c:v>5687</c:v>
                </c:pt>
                <c:pt idx="4">
                  <c:v>6803</c:v>
                </c:pt>
                <c:pt idx="5">
                  <c:v>7222</c:v>
                </c:pt>
                <c:pt idx="6">
                  <c:v>6807</c:v>
                </c:pt>
                <c:pt idx="7">
                  <c:v>6101</c:v>
                </c:pt>
                <c:pt idx="8">
                  <c:v>6026</c:v>
                </c:pt>
                <c:pt idx="9">
                  <c:v>6161</c:v>
                </c:pt>
                <c:pt idx="10">
                  <c:v>5358</c:v>
                </c:pt>
                <c:pt idx="11">
                  <c:v>4517</c:v>
                </c:pt>
                <c:pt idx="12">
                  <c:v>2584</c:v>
                </c:pt>
                <c:pt idx="13">
                  <c:v>1090</c:v>
                </c:pt>
                <c:pt idx="14">
                  <c:v>485</c:v>
                </c:pt>
                <c:pt idx="15">
                  <c:v>144</c:v>
                </c:pt>
                <c:pt idx="1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C-4796-8263-1ECE22D9E7DB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8.78'!$Y$63:$Y$79</c:f>
              <c:numCache>
                <c:formatCode>#,##0</c:formatCode>
                <c:ptCount val="17"/>
                <c:pt idx="0">
                  <c:v>40</c:v>
                </c:pt>
                <c:pt idx="1">
                  <c:v>2078</c:v>
                </c:pt>
                <c:pt idx="2">
                  <c:v>4754</c:v>
                </c:pt>
                <c:pt idx="3">
                  <c:v>6500</c:v>
                </c:pt>
                <c:pt idx="4">
                  <c:v>7011</c:v>
                </c:pt>
                <c:pt idx="5">
                  <c:v>7249</c:v>
                </c:pt>
                <c:pt idx="6">
                  <c:v>7320</c:v>
                </c:pt>
                <c:pt idx="7">
                  <c:v>6437</c:v>
                </c:pt>
                <c:pt idx="8">
                  <c:v>6714</c:v>
                </c:pt>
                <c:pt idx="9">
                  <c:v>7066</c:v>
                </c:pt>
                <c:pt idx="10">
                  <c:v>5813</c:v>
                </c:pt>
                <c:pt idx="11">
                  <c:v>4505</c:v>
                </c:pt>
                <c:pt idx="12">
                  <c:v>2203</c:v>
                </c:pt>
                <c:pt idx="13">
                  <c:v>800</c:v>
                </c:pt>
                <c:pt idx="14">
                  <c:v>321</c:v>
                </c:pt>
                <c:pt idx="15">
                  <c:v>127</c:v>
                </c:pt>
                <c:pt idx="16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C-4796-8263-1ECE22D9E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8.78'!$Y$83:$Y$90</c:f>
              <c:numCache>
                <c:formatCode>#,##0</c:formatCode>
                <c:ptCount val="8"/>
                <c:pt idx="0">
                  <c:v>6108</c:v>
                </c:pt>
                <c:pt idx="1">
                  <c:v>6157</c:v>
                </c:pt>
                <c:pt idx="2">
                  <c:v>11004</c:v>
                </c:pt>
                <c:pt idx="3">
                  <c:v>2473</c:v>
                </c:pt>
                <c:pt idx="4">
                  <c:v>2024</c:v>
                </c:pt>
                <c:pt idx="5">
                  <c:v>2409</c:v>
                </c:pt>
                <c:pt idx="6">
                  <c:v>3076</c:v>
                </c:pt>
                <c:pt idx="7">
                  <c:v>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0-4FD2-8F6E-3FDDC3FEB586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8.78'!$Y$93:$Y$100</c:f>
              <c:numCache>
                <c:formatCode>#,##0</c:formatCode>
                <c:ptCount val="8"/>
                <c:pt idx="0">
                  <c:v>4027</c:v>
                </c:pt>
                <c:pt idx="1">
                  <c:v>9517</c:v>
                </c:pt>
                <c:pt idx="2">
                  <c:v>2008</c:v>
                </c:pt>
                <c:pt idx="3">
                  <c:v>7293</c:v>
                </c:pt>
                <c:pt idx="4">
                  <c:v>8304</c:v>
                </c:pt>
                <c:pt idx="5">
                  <c:v>4428</c:v>
                </c:pt>
                <c:pt idx="6">
                  <c:v>509</c:v>
                </c:pt>
                <c:pt idx="7">
                  <c:v>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0-4FD2-8F6E-3FDDC3FEB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8.78'!$U$8:$Y$8</c:f>
              <c:numCache>
                <c:formatCode>#,##0</c:formatCode>
                <c:ptCount val="5"/>
                <c:pt idx="1">
                  <c:v>44527.16</c:v>
                </c:pt>
                <c:pt idx="2">
                  <c:v>45649.2</c:v>
                </c:pt>
                <c:pt idx="3">
                  <c:v>48067</c:v>
                </c:pt>
                <c:pt idx="4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9-4A6F-B590-28B12B5E4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9-4A6F-B590-28B12B5E4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8.78'!$V$4:$Z$4</c:f>
              <c:numCache>
                <c:formatCode>#,##0</c:formatCode>
                <c:ptCount val="5"/>
                <c:pt idx="0">
                  <c:v>126366</c:v>
                </c:pt>
                <c:pt idx="1">
                  <c:v>124775</c:v>
                </c:pt>
                <c:pt idx="2">
                  <c:v>125221</c:v>
                </c:pt>
                <c:pt idx="3">
                  <c:v>134150</c:v>
                </c:pt>
                <c:pt idx="4">
                  <c:v>136751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A-40FA-8BAD-4193E2A107FA}"/>
            </c:ext>
          </c:extLst>
        </c:ser>
        <c:ser>
          <c:idx val="1"/>
          <c:order val="1"/>
          <c:tx>
            <c:strRef>
              <c:f>'Table 8.78'!$S$7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8.78'!$V$7:$Z$7</c:f>
              <c:numCache>
                <c:formatCode>#,##0</c:formatCode>
                <c:ptCount val="5"/>
                <c:pt idx="0">
                  <c:v>90542</c:v>
                </c:pt>
                <c:pt idx="1">
                  <c:v>91454</c:v>
                </c:pt>
                <c:pt idx="2">
                  <c:v>91280</c:v>
                </c:pt>
                <c:pt idx="3">
                  <c:v>92739</c:v>
                </c:pt>
                <c:pt idx="4">
                  <c:v>93941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A-40FA-8BAD-4193E2A107FA}"/>
            </c:ext>
          </c:extLst>
        </c:ser>
        <c:ser>
          <c:idx val="2"/>
          <c:order val="2"/>
          <c:tx>
            <c:strRef>
              <c:f>'Table 8.78'!$S$11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8.78'!$V$11:$Z$11</c:f>
              <c:numCache>
                <c:formatCode>#,##0</c:formatCode>
                <c:ptCount val="5"/>
                <c:pt idx="0">
                  <c:v>112333</c:v>
                </c:pt>
                <c:pt idx="1">
                  <c:v>110719</c:v>
                </c:pt>
                <c:pt idx="2">
                  <c:v>110777</c:v>
                </c:pt>
                <c:pt idx="3">
                  <c:v>119446</c:v>
                </c:pt>
                <c:pt idx="4">
                  <c:v>121821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FA-40FA-8BAD-4193E2A107FA}"/>
            </c:ext>
          </c:extLst>
        </c:ser>
        <c:ser>
          <c:idx val="3"/>
          <c:order val="3"/>
          <c:tx>
            <c:strRef>
              <c:f>'Table 8.78'!$S$12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8.78'!$V$12:$Z$12</c:f>
              <c:numCache>
                <c:formatCode>#,##0</c:formatCode>
                <c:ptCount val="5"/>
                <c:pt idx="0">
                  <c:v>14030</c:v>
                </c:pt>
                <c:pt idx="1">
                  <c:v>14056</c:v>
                </c:pt>
                <c:pt idx="2">
                  <c:v>14444</c:v>
                </c:pt>
                <c:pt idx="3">
                  <c:v>14709</c:v>
                </c:pt>
                <c:pt idx="4">
                  <c:v>14926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FA-40FA-8BAD-4193E2A10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8.78'!$AB$15:$AB$33</c:f>
              <c:numCache>
                <c:formatCode>0.0%</c:formatCode>
                <c:ptCount val="19"/>
                <c:pt idx="0">
                  <c:v>1.8376465254367428E-2</c:v>
                </c:pt>
                <c:pt idx="1">
                  <c:v>1.5429503257745831E-3</c:v>
                </c:pt>
                <c:pt idx="2">
                  <c:v>6.8196941887079435E-2</c:v>
                </c:pt>
                <c:pt idx="3">
                  <c:v>7.2321226170192539E-3</c:v>
                </c:pt>
                <c:pt idx="4">
                  <c:v>0.11225512062069017</c:v>
                </c:pt>
                <c:pt idx="5">
                  <c:v>4.3941177761040139E-2</c:v>
                </c:pt>
                <c:pt idx="6">
                  <c:v>9.3037710875971652E-2</c:v>
                </c:pt>
                <c:pt idx="7">
                  <c:v>6.8898947722502948E-2</c:v>
                </c:pt>
                <c:pt idx="8">
                  <c:v>2.4906582035963173E-2</c:v>
                </c:pt>
                <c:pt idx="9">
                  <c:v>1.5495316304816783E-2</c:v>
                </c:pt>
                <c:pt idx="10">
                  <c:v>3.6540866245950668E-2</c:v>
                </c:pt>
                <c:pt idx="11">
                  <c:v>1.638744872066749E-2</c:v>
                </c:pt>
                <c:pt idx="12">
                  <c:v>6.9622891240283438E-2</c:v>
                </c:pt>
                <c:pt idx="13">
                  <c:v>6.8394381028292303E-2</c:v>
                </c:pt>
                <c:pt idx="14">
                  <c:v>4.6793076467448139E-2</c:v>
                </c:pt>
                <c:pt idx="15">
                  <c:v>8.9732433400852643E-2</c:v>
                </c:pt>
                <c:pt idx="16">
                  <c:v>0.12503016431324085</c:v>
                </c:pt>
                <c:pt idx="17">
                  <c:v>2.5528149702744404E-2</c:v>
                </c:pt>
                <c:pt idx="18">
                  <c:v>4.6010632463382349E-2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2-4D50-9ADD-3F6FE132E9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2-4D50-9ADD-3F6FE132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8.78'!$Z$44:$Z$60</c:f>
              <c:numCache>
                <c:formatCode>#,##0</c:formatCode>
                <c:ptCount val="17"/>
                <c:pt idx="0">
                  <c:v>44</c:v>
                </c:pt>
                <c:pt idx="1">
                  <c:v>2009</c:v>
                </c:pt>
                <c:pt idx="2">
                  <c:v>4376</c:v>
                </c:pt>
                <c:pt idx="3">
                  <c:v>5557</c:v>
                </c:pt>
                <c:pt idx="4">
                  <c:v>6637</c:v>
                </c:pt>
                <c:pt idx="5">
                  <c:v>7339</c:v>
                </c:pt>
                <c:pt idx="6">
                  <c:v>7078</c:v>
                </c:pt>
                <c:pt idx="7">
                  <c:v>6390</c:v>
                </c:pt>
                <c:pt idx="8">
                  <c:v>5780</c:v>
                </c:pt>
                <c:pt idx="9">
                  <c:v>6225</c:v>
                </c:pt>
                <c:pt idx="10">
                  <c:v>5378</c:v>
                </c:pt>
                <c:pt idx="11">
                  <c:v>4637</c:v>
                </c:pt>
                <c:pt idx="12">
                  <c:v>2706</c:v>
                </c:pt>
                <c:pt idx="13">
                  <c:v>1126</c:v>
                </c:pt>
                <c:pt idx="14">
                  <c:v>505</c:v>
                </c:pt>
                <c:pt idx="15">
                  <c:v>166</c:v>
                </c:pt>
                <c:pt idx="16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B-4987-B19A-BD2B3A0CFDD7}"/>
            </c:ext>
          </c:extLst>
        </c:ser>
        <c:ser>
          <c:idx val="1"/>
          <c:order val="1"/>
          <c:tx>
            <c:strRef>
              <c:f>'Table 8.78'!$S$62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8.78'!$Z$63:$Z$79</c:f>
              <c:numCache>
                <c:formatCode>#,##0</c:formatCode>
                <c:ptCount val="17"/>
                <c:pt idx="0">
                  <c:v>40</c:v>
                </c:pt>
                <c:pt idx="1">
                  <c:v>2208</c:v>
                </c:pt>
                <c:pt idx="2">
                  <c:v>4886</c:v>
                </c:pt>
                <c:pt idx="3">
                  <c:v>6402</c:v>
                </c:pt>
                <c:pt idx="4">
                  <c:v>6984</c:v>
                </c:pt>
                <c:pt idx="5">
                  <c:v>7496</c:v>
                </c:pt>
                <c:pt idx="6">
                  <c:v>7723</c:v>
                </c:pt>
                <c:pt idx="7">
                  <c:v>6753</c:v>
                </c:pt>
                <c:pt idx="8">
                  <c:v>6630</c:v>
                </c:pt>
                <c:pt idx="9">
                  <c:v>7112</c:v>
                </c:pt>
                <c:pt idx="10">
                  <c:v>5843</c:v>
                </c:pt>
                <c:pt idx="11">
                  <c:v>4691</c:v>
                </c:pt>
                <c:pt idx="12">
                  <c:v>2396</c:v>
                </c:pt>
                <c:pt idx="13">
                  <c:v>855</c:v>
                </c:pt>
                <c:pt idx="14">
                  <c:v>356</c:v>
                </c:pt>
                <c:pt idx="15">
                  <c:v>143</c:v>
                </c:pt>
                <c:pt idx="16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B-4987-B19A-BD2B3A0CF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8.78'!$Z$83:$Z$90</c:f>
              <c:numCache>
                <c:formatCode>#,##0</c:formatCode>
                <c:ptCount val="8"/>
                <c:pt idx="0">
                  <c:v>6104</c:v>
                </c:pt>
                <c:pt idx="1">
                  <c:v>6362</c:v>
                </c:pt>
                <c:pt idx="2">
                  <c:v>10927</c:v>
                </c:pt>
                <c:pt idx="3">
                  <c:v>2578</c:v>
                </c:pt>
                <c:pt idx="4">
                  <c:v>2048</c:v>
                </c:pt>
                <c:pt idx="5">
                  <c:v>2408</c:v>
                </c:pt>
                <c:pt idx="6">
                  <c:v>3118</c:v>
                </c:pt>
                <c:pt idx="7">
                  <c:v>4690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22A-A161-ACB3BFE0E4FB}"/>
            </c:ext>
          </c:extLst>
        </c:ser>
        <c:ser>
          <c:idx val="1"/>
          <c:order val="1"/>
          <c:tx>
            <c:strRef>
              <c:f>'Table 8.78'!$S$92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8.78'!$Z$93:$Z$100</c:f>
              <c:numCache>
                <c:formatCode>#,##0</c:formatCode>
                <c:ptCount val="8"/>
                <c:pt idx="0">
                  <c:v>4183</c:v>
                </c:pt>
                <c:pt idx="1">
                  <c:v>9836</c:v>
                </c:pt>
                <c:pt idx="2">
                  <c:v>2052</c:v>
                </c:pt>
                <c:pt idx="3">
                  <c:v>7306</c:v>
                </c:pt>
                <c:pt idx="4">
                  <c:v>8214</c:v>
                </c:pt>
                <c:pt idx="5">
                  <c:v>4360</c:v>
                </c:pt>
                <c:pt idx="6">
                  <c:v>578</c:v>
                </c:pt>
                <c:pt idx="7">
                  <c:v>2572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22A-A161-ACB3BFE0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8.8'!$Z$44:$Z$60</c:f>
              <c:numCache>
                <c:formatCode>#,##0</c:formatCode>
                <c:ptCount val="17"/>
                <c:pt idx="0">
                  <c:v>5</c:v>
                </c:pt>
                <c:pt idx="1">
                  <c:v>180</c:v>
                </c:pt>
                <c:pt idx="2">
                  <c:v>333</c:v>
                </c:pt>
                <c:pt idx="3">
                  <c:v>444</c:v>
                </c:pt>
                <c:pt idx="4">
                  <c:v>583</c:v>
                </c:pt>
                <c:pt idx="5">
                  <c:v>559</c:v>
                </c:pt>
                <c:pt idx="6">
                  <c:v>580</c:v>
                </c:pt>
                <c:pt idx="7">
                  <c:v>435</c:v>
                </c:pt>
                <c:pt idx="8">
                  <c:v>399</c:v>
                </c:pt>
                <c:pt idx="9">
                  <c:v>499</c:v>
                </c:pt>
                <c:pt idx="10">
                  <c:v>468</c:v>
                </c:pt>
                <c:pt idx="11">
                  <c:v>585</c:v>
                </c:pt>
                <c:pt idx="12">
                  <c:v>387</c:v>
                </c:pt>
                <c:pt idx="13">
                  <c:v>198</c:v>
                </c:pt>
                <c:pt idx="14">
                  <c:v>82</c:v>
                </c:pt>
                <c:pt idx="15">
                  <c:v>48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0-468F-B407-226B7498D194}"/>
            </c:ext>
          </c:extLst>
        </c:ser>
        <c:ser>
          <c:idx val="1"/>
          <c:order val="1"/>
          <c:tx>
            <c:strRef>
              <c:f>'Table 8.8'!$S$62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8.8'!$Z$63:$Z$79</c:f>
              <c:numCache>
                <c:formatCode>#,##0</c:formatCode>
                <c:ptCount val="17"/>
                <c:pt idx="0">
                  <c:v>7</c:v>
                </c:pt>
                <c:pt idx="1">
                  <c:v>172</c:v>
                </c:pt>
                <c:pt idx="2">
                  <c:v>341</c:v>
                </c:pt>
                <c:pt idx="3">
                  <c:v>450</c:v>
                </c:pt>
                <c:pt idx="4">
                  <c:v>530</c:v>
                </c:pt>
                <c:pt idx="5">
                  <c:v>547</c:v>
                </c:pt>
                <c:pt idx="6">
                  <c:v>555</c:v>
                </c:pt>
                <c:pt idx="7">
                  <c:v>528</c:v>
                </c:pt>
                <c:pt idx="8">
                  <c:v>490</c:v>
                </c:pt>
                <c:pt idx="9">
                  <c:v>625</c:v>
                </c:pt>
                <c:pt idx="10">
                  <c:v>637</c:v>
                </c:pt>
                <c:pt idx="11">
                  <c:v>620</c:v>
                </c:pt>
                <c:pt idx="12">
                  <c:v>321</c:v>
                </c:pt>
                <c:pt idx="13">
                  <c:v>132</c:v>
                </c:pt>
                <c:pt idx="14">
                  <c:v>54</c:v>
                </c:pt>
                <c:pt idx="15">
                  <c:v>35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0-468F-B407-226B7498D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8.78'!$S$1</c:f>
              <c:strCache>
                <c:ptCount val="1"/>
                <c:pt idx="0">
                  <c:v>Yarra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8.78'!$V$8:$Z$8</c:f>
              <c:numCache>
                <c:formatCode>#,##0</c:formatCode>
                <c:ptCount val="5"/>
                <c:pt idx="0">
                  <c:v>44527.16</c:v>
                </c:pt>
                <c:pt idx="1">
                  <c:v>45649.2</c:v>
                </c:pt>
                <c:pt idx="2">
                  <c:v>48067</c:v>
                </c:pt>
                <c:pt idx="3">
                  <c:v>48000</c:v>
                </c:pt>
                <c:pt idx="4">
                  <c:v>50980.5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E-454B-AD17-41D1F4B46C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E-454B-AD17-41D1F4B46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8.79'!$U$4:$Y$4</c:f>
              <c:numCache>
                <c:formatCode>#,##0</c:formatCode>
                <c:ptCount val="5"/>
                <c:pt idx="1">
                  <c:v>4867</c:v>
                </c:pt>
                <c:pt idx="2">
                  <c:v>5140</c:v>
                </c:pt>
                <c:pt idx="3">
                  <c:v>5152</c:v>
                </c:pt>
                <c:pt idx="4">
                  <c:v>5374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E-4ECB-99F8-3E22AC65E546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8.79'!$U$7:$Y$7</c:f>
              <c:numCache>
                <c:formatCode>#,##0</c:formatCode>
                <c:ptCount val="5"/>
                <c:pt idx="1">
                  <c:v>3314</c:v>
                </c:pt>
                <c:pt idx="2">
                  <c:v>3514</c:v>
                </c:pt>
                <c:pt idx="3">
                  <c:v>3437</c:v>
                </c:pt>
                <c:pt idx="4">
                  <c:v>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E-4ECB-99F8-3E22AC65E546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8.79'!$U$11:$Y$11</c:f>
              <c:numCache>
                <c:formatCode>#,##0</c:formatCode>
                <c:ptCount val="5"/>
                <c:pt idx="1">
                  <c:v>3758</c:v>
                </c:pt>
                <c:pt idx="2">
                  <c:v>3885</c:v>
                </c:pt>
                <c:pt idx="3">
                  <c:v>3937</c:v>
                </c:pt>
                <c:pt idx="4">
                  <c:v>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3E-4ECB-99F8-3E22AC65E546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8.79'!$U$12:$Y$12</c:f>
              <c:numCache>
                <c:formatCode>#,##0</c:formatCode>
                <c:ptCount val="5"/>
                <c:pt idx="1">
                  <c:v>1108</c:v>
                </c:pt>
                <c:pt idx="2">
                  <c:v>1258</c:v>
                </c:pt>
                <c:pt idx="3">
                  <c:v>1215</c:v>
                </c:pt>
                <c:pt idx="4">
                  <c:v>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3E-4ECB-99F8-3E22AC65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0.14221472737492974</c:v>
                </c:pt>
                <c:pt idx="1">
                  <c:v>4.68427955780401E-3</c:v>
                </c:pt>
                <c:pt idx="2">
                  <c:v>2.5107738429829492E-2</c:v>
                </c:pt>
                <c:pt idx="3">
                  <c:v>8.4317032040472171E-3</c:v>
                </c:pt>
                <c:pt idx="4">
                  <c:v>4.5156454937230653E-2</c:v>
                </c:pt>
                <c:pt idx="5">
                  <c:v>4.6842795578040095E-2</c:v>
                </c:pt>
                <c:pt idx="6">
                  <c:v>7.4573730560239831E-2</c:v>
                </c:pt>
                <c:pt idx="7">
                  <c:v>4.1409031290987448E-2</c:v>
                </c:pt>
                <c:pt idx="8">
                  <c:v>4.5343826119542817E-2</c:v>
                </c:pt>
                <c:pt idx="9">
                  <c:v>3.9347948285553686E-3</c:v>
                </c:pt>
                <c:pt idx="10">
                  <c:v>1.5926550496533635E-2</c:v>
                </c:pt>
                <c:pt idx="11">
                  <c:v>1.1242270938729624E-2</c:v>
                </c:pt>
                <c:pt idx="12">
                  <c:v>2.4920367247517332E-2</c:v>
                </c:pt>
                <c:pt idx="13">
                  <c:v>4.6468053213415773E-2</c:v>
                </c:pt>
                <c:pt idx="14">
                  <c:v>5.4899756417462996E-2</c:v>
                </c:pt>
                <c:pt idx="15">
                  <c:v>7.4761101742551989E-2</c:v>
                </c:pt>
                <c:pt idx="16">
                  <c:v>0.16713509462244708</c:v>
                </c:pt>
                <c:pt idx="17">
                  <c:v>8.9938167509836988E-3</c:v>
                </c:pt>
                <c:pt idx="18">
                  <c:v>2.6044594341390295E-2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5D-411E-A346-30BB5C5998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5D-411E-A346-30BB5C599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8.79'!$Y$44:$Y$60</c:f>
              <c:numCache>
                <c:formatCode>#,##0</c:formatCode>
                <c:ptCount val="17"/>
                <c:pt idx="0">
                  <c:v>4</c:v>
                </c:pt>
                <c:pt idx="1">
                  <c:v>94</c:v>
                </c:pt>
                <c:pt idx="2">
                  <c:v>160</c:v>
                </c:pt>
                <c:pt idx="3">
                  <c:v>206</c:v>
                </c:pt>
                <c:pt idx="4">
                  <c:v>241</c:v>
                </c:pt>
                <c:pt idx="5">
                  <c:v>230</c:v>
                </c:pt>
                <c:pt idx="6">
                  <c:v>189</c:v>
                </c:pt>
                <c:pt idx="7">
                  <c:v>172</c:v>
                </c:pt>
                <c:pt idx="8">
                  <c:v>160</c:v>
                </c:pt>
                <c:pt idx="9">
                  <c:v>232</c:v>
                </c:pt>
                <c:pt idx="10">
                  <c:v>268</c:v>
                </c:pt>
                <c:pt idx="11">
                  <c:v>301</c:v>
                </c:pt>
                <c:pt idx="12">
                  <c:v>208</c:v>
                </c:pt>
                <c:pt idx="13">
                  <c:v>80</c:v>
                </c:pt>
                <c:pt idx="14">
                  <c:v>57</c:v>
                </c:pt>
                <c:pt idx="15">
                  <c:v>19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C8-49F3-9CD2-8D97BC11AE1A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8.79'!$Y$63:$Y$79</c:f>
              <c:numCache>
                <c:formatCode>#,##0</c:formatCode>
                <c:ptCount val="17"/>
                <c:pt idx="0">
                  <c:v>6</c:v>
                </c:pt>
                <c:pt idx="1">
                  <c:v>88</c:v>
                </c:pt>
                <c:pt idx="2">
                  <c:v>163</c:v>
                </c:pt>
                <c:pt idx="3">
                  <c:v>215</c:v>
                </c:pt>
                <c:pt idx="4">
                  <c:v>267</c:v>
                </c:pt>
                <c:pt idx="5">
                  <c:v>220</c:v>
                </c:pt>
                <c:pt idx="6">
                  <c:v>216</c:v>
                </c:pt>
                <c:pt idx="7">
                  <c:v>231</c:v>
                </c:pt>
                <c:pt idx="8">
                  <c:v>208</c:v>
                </c:pt>
                <c:pt idx="9">
                  <c:v>244</c:v>
                </c:pt>
                <c:pt idx="10">
                  <c:v>277</c:v>
                </c:pt>
                <c:pt idx="11">
                  <c:v>309</c:v>
                </c:pt>
                <c:pt idx="12">
                  <c:v>146</c:v>
                </c:pt>
                <c:pt idx="13">
                  <c:v>55</c:v>
                </c:pt>
                <c:pt idx="14">
                  <c:v>31</c:v>
                </c:pt>
                <c:pt idx="15">
                  <c:v>24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C8-49F3-9CD2-8D97BC11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8.79'!$Y$83:$Y$90</c:f>
              <c:numCache>
                <c:formatCode>#,##0</c:formatCode>
                <c:ptCount val="8"/>
                <c:pt idx="0">
                  <c:v>172</c:v>
                </c:pt>
                <c:pt idx="1">
                  <c:v>102</c:v>
                </c:pt>
                <c:pt idx="2">
                  <c:v>224</c:v>
                </c:pt>
                <c:pt idx="3">
                  <c:v>76</c:v>
                </c:pt>
                <c:pt idx="4">
                  <c:v>37</c:v>
                </c:pt>
                <c:pt idx="5">
                  <c:v>86</c:v>
                </c:pt>
                <c:pt idx="6">
                  <c:v>196</c:v>
                </c:pt>
                <c:pt idx="7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A-4EDF-91C8-C08678150115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8.79'!$Y$93:$Y$100</c:f>
              <c:numCache>
                <c:formatCode>#,##0</c:formatCode>
                <c:ptCount val="8"/>
                <c:pt idx="0">
                  <c:v>115</c:v>
                </c:pt>
                <c:pt idx="1">
                  <c:v>348</c:v>
                </c:pt>
                <c:pt idx="2">
                  <c:v>35</c:v>
                </c:pt>
                <c:pt idx="3">
                  <c:v>291</c:v>
                </c:pt>
                <c:pt idx="4">
                  <c:v>198</c:v>
                </c:pt>
                <c:pt idx="5">
                  <c:v>123</c:v>
                </c:pt>
                <c:pt idx="6">
                  <c:v>21</c:v>
                </c:pt>
                <c:pt idx="7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A-4EDF-91C8-C0867815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8.79'!$U$8:$Y$8</c:f>
              <c:numCache>
                <c:formatCode>#,##0</c:formatCode>
                <c:ptCount val="5"/>
                <c:pt idx="1">
                  <c:v>30750</c:v>
                </c:pt>
                <c:pt idx="2">
                  <c:v>32037.23</c:v>
                </c:pt>
                <c:pt idx="3">
                  <c:v>34911.15</c:v>
                </c:pt>
                <c:pt idx="4">
                  <c:v>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A-439A-B7F5-1787789B8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A-439A-B7F5-1787789B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8.79'!$V$4:$Z$4</c:f>
              <c:numCache>
                <c:formatCode>#,##0</c:formatCode>
                <c:ptCount val="5"/>
                <c:pt idx="0">
                  <c:v>4867</c:v>
                </c:pt>
                <c:pt idx="1">
                  <c:v>5140</c:v>
                </c:pt>
                <c:pt idx="2">
                  <c:v>5152</c:v>
                </c:pt>
                <c:pt idx="3">
                  <c:v>5374</c:v>
                </c:pt>
                <c:pt idx="4">
                  <c:v>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D-4495-8256-3DADF8B35C7F}"/>
            </c:ext>
          </c:extLst>
        </c:ser>
        <c:ser>
          <c:idx val="1"/>
          <c:order val="1"/>
          <c:tx>
            <c:strRef>
              <c:f>'Table 8.79'!$S$7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8.79'!$V$7:$Z$7</c:f>
              <c:numCache>
                <c:formatCode>#,##0</c:formatCode>
                <c:ptCount val="5"/>
                <c:pt idx="0">
                  <c:v>3314</c:v>
                </c:pt>
                <c:pt idx="1">
                  <c:v>3514</c:v>
                </c:pt>
                <c:pt idx="2">
                  <c:v>3437</c:v>
                </c:pt>
                <c:pt idx="3">
                  <c:v>3517</c:v>
                </c:pt>
                <c:pt idx="4">
                  <c:v>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D-4495-8256-3DADF8B35C7F}"/>
            </c:ext>
          </c:extLst>
        </c:ser>
        <c:ser>
          <c:idx val="2"/>
          <c:order val="2"/>
          <c:tx>
            <c:strRef>
              <c:f>'Table 8.79'!$S$11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8.79'!$V$11:$Z$11</c:f>
              <c:numCache>
                <c:formatCode>#,##0</c:formatCode>
                <c:ptCount val="5"/>
                <c:pt idx="0">
                  <c:v>3758</c:v>
                </c:pt>
                <c:pt idx="1">
                  <c:v>3885</c:v>
                </c:pt>
                <c:pt idx="2">
                  <c:v>3937</c:v>
                </c:pt>
                <c:pt idx="3">
                  <c:v>4133</c:v>
                </c:pt>
                <c:pt idx="4">
                  <c:v>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D-4495-8256-3DADF8B35C7F}"/>
            </c:ext>
          </c:extLst>
        </c:ser>
        <c:ser>
          <c:idx val="3"/>
          <c:order val="3"/>
          <c:tx>
            <c:strRef>
              <c:f>'Table 8.79'!$S$12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8.79'!$V$12:$Z$12</c:f>
              <c:numCache>
                <c:formatCode>#,##0</c:formatCode>
                <c:ptCount val="5"/>
                <c:pt idx="0">
                  <c:v>1108</c:v>
                </c:pt>
                <c:pt idx="1">
                  <c:v>1258</c:v>
                </c:pt>
                <c:pt idx="2">
                  <c:v>1215</c:v>
                </c:pt>
                <c:pt idx="3">
                  <c:v>1237</c:v>
                </c:pt>
                <c:pt idx="4">
                  <c:v>1220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D-4495-8256-3DADF8B35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8.79'!$AB$15:$AB$33</c:f>
              <c:numCache>
                <c:formatCode>0.0%</c:formatCode>
                <c:ptCount val="19"/>
                <c:pt idx="0">
                  <c:v>0.14221472737492974</c:v>
                </c:pt>
                <c:pt idx="1">
                  <c:v>4.68427955780401E-3</c:v>
                </c:pt>
                <c:pt idx="2">
                  <c:v>2.5107738429829492E-2</c:v>
                </c:pt>
                <c:pt idx="3">
                  <c:v>8.4317032040472171E-3</c:v>
                </c:pt>
                <c:pt idx="4">
                  <c:v>4.5156454937230653E-2</c:v>
                </c:pt>
                <c:pt idx="5">
                  <c:v>4.6842795578040095E-2</c:v>
                </c:pt>
                <c:pt idx="6">
                  <c:v>7.4573730560239831E-2</c:v>
                </c:pt>
                <c:pt idx="7">
                  <c:v>4.1409031290987448E-2</c:v>
                </c:pt>
                <c:pt idx="8">
                  <c:v>4.5343826119542817E-2</c:v>
                </c:pt>
                <c:pt idx="9">
                  <c:v>3.9347948285553686E-3</c:v>
                </c:pt>
                <c:pt idx="10">
                  <c:v>1.5926550496533635E-2</c:v>
                </c:pt>
                <c:pt idx="11">
                  <c:v>1.1242270938729624E-2</c:v>
                </c:pt>
                <c:pt idx="12">
                  <c:v>2.4920367247517332E-2</c:v>
                </c:pt>
                <c:pt idx="13">
                  <c:v>4.6468053213415773E-2</c:v>
                </c:pt>
                <c:pt idx="14">
                  <c:v>5.4899756417462996E-2</c:v>
                </c:pt>
                <c:pt idx="15">
                  <c:v>7.4761101742551989E-2</c:v>
                </c:pt>
                <c:pt idx="16">
                  <c:v>0.16713509462244708</c:v>
                </c:pt>
                <c:pt idx="17">
                  <c:v>8.9938167509836988E-3</c:v>
                </c:pt>
                <c:pt idx="18">
                  <c:v>2.6044594341390295E-2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B-4D2B-9E50-2B48F7ECC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B-4D2B-9E50-2B48F7ECC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8.79'!$Z$44:$Z$60</c:f>
              <c:numCache>
                <c:formatCode>#,##0</c:formatCode>
                <c:ptCount val="17"/>
                <c:pt idx="0">
                  <c:v>6</c:v>
                </c:pt>
                <c:pt idx="1">
                  <c:v>93</c:v>
                </c:pt>
                <c:pt idx="2">
                  <c:v>190</c:v>
                </c:pt>
                <c:pt idx="3">
                  <c:v>219</c:v>
                </c:pt>
                <c:pt idx="4">
                  <c:v>220</c:v>
                </c:pt>
                <c:pt idx="5">
                  <c:v>216</c:v>
                </c:pt>
                <c:pt idx="6">
                  <c:v>155</c:v>
                </c:pt>
                <c:pt idx="7">
                  <c:v>174</c:v>
                </c:pt>
                <c:pt idx="8">
                  <c:v>165</c:v>
                </c:pt>
                <c:pt idx="9">
                  <c:v>204</c:v>
                </c:pt>
                <c:pt idx="10">
                  <c:v>263</c:v>
                </c:pt>
                <c:pt idx="11">
                  <c:v>309</c:v>
                </c:pt>
                <c:pt idx="12">
                  <c:v>195</c:v>
                </c:pt>
                <c:pt idx="13">
                  <c:v>87</c:v>
                </c:pt>
                <c:pt idx="14">
                  <c:v>49</c:v>
                </c:pt>
                <c:pt idx="15">
                  <c:v>26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2-4F17-B6E6-1A1B71F057B0}"/>
            </c:ext>
          </c:extLst>
        </c:ser>
        <c:ser>
          <c:idx val="1"/>
          <c:order val="1"/>
          <c:tx>
            <c:strRef>
              <c:f>'Table 8.79'!$S$62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8.79'!$S$63:$S$79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8.79'!$Z$63:$Z$79</c:f>
              <c:numCache>
                <c:formatCode>#,##0</c:formatCode>
                <c:ptCount val="17"/>
                <c:pt idx="0">
                  <c:v>0</c:v>
                </c:pt>
                <c:pt idx="1">
                  <c:v>90</c:v>
                </c:pt>
                <c:pt idx="2">
                  <c:v>191</c:v>
                </c:pt>
                <c:pt idx="3">
                  <c:v>188</c:v>
                </c:pt>
                <c:pt idx="4">
                  <c:v>259</c:v>
                </c:pt>
                <c:pt idx="5">
                  <c:v>242</c:v>
                </c:pt>
                <c:pt idx="6">
                  <c:v>208</c:v>
                </c:pt>
                <c:pt idx="7">
                  <c:v>242</c:v>
                </c:pt>
                <c:pt idx="8">
                  <c:v>225</c:v>
                </c:pt>
                <c:pt idx="9">
                  <c:v>219</c:v>
                </c:pt>
                <c:pt idx="10">
                  <c:v>279</c:v>
                </c:pt>
                <c:pt idx="11">
                  <c:v>305</c:v>
                </c:pt>
                <c:pt idx="12">
                  <c:v>153</c:v>
                </c:pt>
                <c:pt idx="13">
                  <c:v>53</c:v>
                </c:pt>
                <c:pt idx="14">
                  <c:v>33</c:v>
                </c:pt>
                <c:pt idx="15">
                  <c:v>23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2-4F17-B6E6-1A1B71F0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8.79'!$S$82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8.79'!$Z$83:$Z$90</c:f>
              <c:numCache>
                <c:formatCode>#,##0</c:formatCode>
                <c:ptCount val="8"/>
                <c:pt idx="0">
                  <c:v>161</c:v>
                </c:pt>
                <c:pt idx="1">
                  <c:v>97</c:v>
                </c:pt>
                <c:pt idx="2">
                  <c:v>229</c:v>
                </c:pt>
                <c:pt idx="3">
                  <c:v>70</c:v>
                </c:pt>
                <c:pt idx="4">
                  <c:v>32</c:v>
                </c:pt>
                <c:pt idx="5">
                  <c:v>86</c:v>
                </c:pt>
                <c:pt idx="6">
                  <c:v>262</c:v>
                </c:pt>
                <c:pt idx="7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4-423A-9CF1-B244490C49C8}"/>
            </c:ext>
          </c:extLst>
        </c:ser>
        <c:ser>
          <c:idx val="1"/>
          <c:order val="1"/>
          <c:tx>
            <c:strRef>
              <c:f>'Table 8.79'!$S$92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8.79'!$S$83:$S$90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8.79'!$Z$93:$Z$100</c:f>
              <c:numCache>
                <c:formatCode>#,##0</c:formatCode>
                <c:ptCount val="8"/>
                <c:pt idx="0">
                  <c:v>111</c:v>
                </c:pt>
                <c:pt idx="1">
                  <c:v>357</c:v>
                </c:pt>
                <c:pt idx="2">
                  <c:v>39</c:v>
                </c:pt>
                <c:pt idx="3">
                  <c:v>286</c:v>
                </c:pt>
                <c:pt idx="4">
                  <c:v>196</c:v>
                </c:pt>
                <c:pt idx="5">
                  <c:v>126</c:v>
                </c:pt>
                <c:pt idx="6">
                  <c:v>33</c:v>
                </c:pt>
                <c:pt idx="7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4-423A-9CF1-B244490C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8.8'!$Z$83:$Z$90</c:f>
              <c:numCache>
                <c:formatCode>#,##0</c:formatCode>
                <c:ptCount val="8"/>
                <c:pt idx="0">
                  <c:v>356</c:v>
                </c:pt>
                <c:pt idx="1">
                  <c:v>336</c:v>
                </c:pt>
                <c:pt idx="2">
                  <c:v>684</c:v>
                </c:pt>
                <c:pt idx="3">
                  <c:v>193</c:v>
                </c:pt>
                <c:pt idx="4">
                  <c:v>119</c:v>
                </c:pt>
                <c:pt idx="5">
                  <c:v>190</c:v>
                </c:pt>
                <c:pt idx="6">
                  <c:v>485</c:v>
                </c:pt>
                <c:pt idx="7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D-4C2B-92EF-EBC45700DBC1}"/>
            </c:ext>
          </c:extLst>
        </c:ser>
        <c:ser>
          <c:idx val="1"/>
          <c:order val="1"/>
          <c:tx>
            <c:strRef>
              <c:f>'Table 8.8'!$S$92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8.8'!$Z$93:$Z$100</c:f>
              <c:numCache>
                <c:formatCode>#,##0</c:formatCode>
                <c:ptCount val="8"/>
                <c:pt idx="0">
                  <c:v>259</c:v>
                </c:pt>
                <c:pt idx="1">
                  <c:v>743</c:v>
                </c:pt>
                <c:pt idx="2">
                  <c:v>139</c:v>
                </c:pt>
                <c:pt idx="3">
                  <c:v>697</c:v>
                </c:pt>
                <c:pt idx="4">
                  <c:v>530</c:v>
                </c:pt>
                <c:pt idx="5">
                  <c:v>343</c:v>
                </c:pt>
                <c:pt idx="6">
                  <c:v>65</c:v>
                </c:pt>
                <c:pt idx="7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D-4C2B-92EF-EBC45700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8.79'!$S$1</c:f>
              <c:strCache>
                <c:ptCount val="1"/>
                <c:pt idx="0">
                  <c:v>Yarriambiack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8.79'!$V$8:$Z$8</c:f>
              <c:numCache>
                <c:formatCode>#,##0</c:formatCode>
                <c:ptCount val="5"/>
                <c:pt idx="0">
                  <c:v>30750</c:v>
                </c:pt>
                <c:pt idx="1">
                  <c:v>32037.23</c:v>
                </c:pt>
                <c:pt idx="2">
                  <c:v>34911.15</c:v>
                </c:pt>
                <c:pt idx="3">
                  <c:v>34175</c:v>
                </c:pt>
                <c:pt idx="4">
                  <c:v>37054.67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9-49CB-9F21-37716CE71A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8.79'!$V$2:$Z$2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9-49CB-9F21-37716CE71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8.1'!$Z$44:$Z$60</c:f>
              <c:numCache>
                <c:formatCode>#,##0</c:formatCode>
                <c:ptCount val="17"/>
                <c:pt idx="0">
                  <c:v>12</c:v>
                </c:pt>
                <c:pt idx="1">
                  <c:v>284</c:v>
                </c:pt>
                <c:pt idx="2">
                  <c:v>361</c:v>
                </c:pt>
                <c:pt idx="3">
                  <c:v>462</c:v>
                </c:pt>
                <c:pt idx="4">
                  <c:v>701</c:v>
                </c:pt>
                <c:pt idx="5">
                  <c:v>584</c:v>
                </c:pt>
                <c:pt idx="6">
                  <c:v>497</c:v>
                </c:pt>
                <c:pt idx="7">
                  <c:v>504</c:v>
                </c:pt>
                <c:pt idx="8">
                  <c:v>541</c:v>
                </c:pt>
                <c:pt idx="9">
                  <c:v>594</c:v>
                </c:pt>
                <c:pt idx="10">
                  <c:v>513</c:v>
                </c:pt>
                <c:pt idx="11">
                  <c:v>507</c:v>
                </c:pt>
                <c:pt idx="12">
                  <c:v>379</c:v>
                </c:pt>
                <c:pt idx="13">
                  <c:v>191</c:v>
                </c:pt>
                <c:pt idx="14">
                  <c:v>98</c:v>
                </c:pt>
                <c:pt idx="15">
                  <c:v>23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A-4AEA-9A51-9C8D90783723}"/>
            </c:ext>
          </c:extLst>
        </c:ser>
        <c:ser>
          <c:idx val="1"/>
          <c:order val="1"/>
          <c:tx>
            <c:strRef>
              <c:f>'Table 8.1'!$S$62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8.1'!$Z$63:$Z$79</c:f>
              <c:numCache>
                <c:formatCode>#,##0</c:formatCode>
                <c:ptCount val="17"/>
                <c:pt idx="0">
                  <c:v>4</c:v>
                </c:pt>
                <c:pt idx="1">
                  <c:v>254</c:v>
                </c:pt>
                <c:pt idx="2">
                  <c:v>400</c:v>
                </c:pt>
                <c:pt idx="3">
                  <c:v>492</c:v>
                </c:pt>
                <c:pt idx="4">
                  <c:v>633</c:v>
                </c:pt>
                <c:pt idx="5">
                  <c:v>585</c:v>
                </c:pt>
                <c:pt idx="6">
                  <c:v>599</c:v>
                </c:pt>
                <c:pt idx="7">
                  <c:v>596</c:v>
                </c:pt>
                <c:pt idx="8">
                  <c:v>671</c:v>
                </c:pt>
                <c:pt idx="9">
                  <c:v>642</c:v>
                </c:pt>
                <c:pt idx="10">
                  <c:v>560</c:v>
                </c:pt>
                <c:pt idx="11">
                  <c:v>596</c:v>
                </c:pt>
                <c:pt idx="12">
                  <c:v>341</c:v>
                </c:pt>
                <c:pt idx="13">
                  <c:v>120</c:v>
                </c:pt>
                <c:pt idx="14">
                  <c:v>59</c:v>
                </c:pt>
                <c:pt idx="15">
                  <c:v>22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A-4AEA-9A51-9C8D9078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8.8'!$S$1</c:f>
              <c:strCache>
                <c:ptCount val="1"/>
                <c:pt idx="0">
                  <c:v>Benalla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8.8'!$V$8:$Z$8</c:f>
              <c:numCache>
                <c:formatCode>#,##0</c:formatCode>
                <c:ptCount val="5"/>
                <c:pt idx="0">
                  <c:v>38676</c:v>
                </c:pt>
                <c:pt idx="1">
                  <c:v>40510.47</c:v>
                </c:pt>
                <c:pt idx="2">
                  <c:v>42250.78</c:v>
                </c:pt>
                <c:pt idx="3">
                  <c:v>43061</c:v>
                </c:pt>
                <c:pt idx="4">
                  <c:v>45442.5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3-42DE-95AD-55FA26D778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3-42DE-95AD-55FA26D7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8.9'!$U$4:$Y$4</c:f>
              <c:numCache>
                <c:formatCode>#,##0</c:formatCode>
                <c:ptCount val="5"/>
                <c:pt idx="1">
                  <c:v>147379</c:v>
                </c:pt>
                <c:pt idx="2">
                  <c:v>143452</c:v>
                </c:pt>
                <c:pt idx="3">
                  <c:v>140001</c:v>
                </c:pt>
                <c:pt idx="4">
                  <c:v>151125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7-4FF1-926A-4F590146BF09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8.9'!$U$7:$Y$7</c:f>
              <c:numCache>
                <c:formatCode>#,##0</c:formatCode>
                <c:ptCount val="5"/>
                <c:pt idx="1">
                  <c:v>101424</c:v>
                </c:pt>
                <c:pt idx="2">
                  <c:v>101129</c:v>
                </c:pt>
                <c:pt idx="3">
                  <c:v>97842</c:v>
                </c:pt>
                <c:pt idx="4">
                  <c:v>99442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7-4FF1-926A-4F590146BF09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8.9'!$U$11:$Y$11</c:f>
              <c:numCache>
                <c:formatCode>#,##0</c:formatCode>
                <c:ptCount val="5"/>
                <c:pt idx="1">
                  <c:v>131318</c:v>
                </c:pt>
                <c:pt idx="2">
                  <c:v>127453</c:v>
                </c:pt>
                <c:pt idx="3">
                  <c:v>124262</c:v>
                </c:pt>
                <c:pt idx="4">
                  <c:v>135309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FF1-926A-4F590146BF09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8.9'!$U$12:$Y$12</c:f>
              <c:numCache>
                <c:formatCode>#,##0</c:formatCode>
                <c:ptCount val="5"/>
                <c:pt idx="1">
                  <c:v>16055</c:v>
                </c:pt>
                <c:pt idx="2">
                  <c:v>15993</c:v>
                </c:pt>
                <c:pt idx="3">
                  <c:v>15739</c:v>
                </c:pt>
                <c:pt idx="4">
                  <c:v>15816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FF1-926A-4F590146B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3.7754845205134661E-3</c:v>
                </c:pt>
                <c:pt idx="1">
                  <c:v>1.5747320051372404E-3</c:v>
                </c:pt>
                <c:pt idx="2">
                  <c:v>3.0700820280483005E-2</c:v>
                </c:pt>
                <c:pt idx="3">
                  <c:v>4.7887342123435752E-3</c:v>
                </c:pt>
                <c:pt idx="4">
                  <c:v>3.456020445700788E-2</c:v>
                </c:pt>
                <c:pt idx="5">
                  <c:v>3.3714754077200593E-2</c:v>
                </c:pt>
                <c:pt idx="6">
                  <c:v>9.4703350177802736E-2</c:v>
                </c:pt>
                <c:pt idx="7">
                  <c:v>9.1173110805630314E-2</c:v>
                </c:pt>
                <c:pt idx="8">
                  <c:v>1.9948756671636109E-2</c:v>
                </c:pt>
                <c:pt idx="9">
                  <c:v>2.5660387100105198E-2</c:v>
                </c:pt>
                <c:pt idx="10">
                  <c:v>6.0097968982942555E-2</c:v>
                </c:pt>
                <c:pt idx="11">
                  <c:v>2.1762280005421207E-2</c:v>
                </c:pt>
                <c:pt idx="12">
                  <c:v>0.13624013372314403</c:v>
                </c:pt>
                <c:pt idx="13">
                  <c:v>7.0585425984368844E-2</c:v>
                </c:pt>
                <c:pt idx="14">
                  <c:v>3.9916874802351773E-2</c:v>
                </c:pt>
                <c:pt idx="15">
                  <c:v>0.10133787682239734</c:v>
                </c:pt>
                <c:pt idx="16">
                  <c:v>0.14655333759285433</c:v>
                </c:pt>
                <c:pt idx="17">
                  <c:v>3.1707616152619932E-2</c:v>
                </c:pt>
                <c:pt idx="18">
                  <c:v>2.5015005130786656E-2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65-41C8-9889-FD958D8F13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65-41C8-9889-FD958D8F1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8.9'!$Y$44:$Y$60</c:f>
              <c:numCache>
                <c:formatCode>#,##0</c:formatCode>
                <c:ptCount val="17"/>
                <c:pt idx="0">
                  <c:v>33</c:v>
                </c:pt>
                <c:pt idx="1">
                  <c:v>1461</c:v>
                </c:pt>
                <c:pt idx="2">
                  <c:v>5501</c:v>
                </c:pt>
                <c:pt idx="3">
                  <c:v>8376</c:v>
                </c:pt>
                <c:pt idx="4">
                  <c:v>9605</c:v>
                </c:pt>
                <c:pt idx="5">
                  <c:v>7585</c:v>
                </c:pt>
                <c:pt idx="6">
                  <c:v>6281</c:v>
                </c:pt>
                <c:pt idx="7">
                  <c:v>6070</c:v>
                </c:pt>
                <c:pt idx="8">
                  <c:v>5998</c:v>
                </c:pt>
                <c:pt idx="9">
                  <c:v>6385</c:v>
                </c:pt>
                <c:pt idx="10">
                  <c:v>5658</c:v>
                </c:pt>
                <c:pt idx="11">
                  <c:v>4467</c:v>
                </c:pt>
                <c:pt idx="12">
                  <c:v>2804</c:v>
                </c:pt>
                <c:pt idx="13">
                  <c:v>1540</c:v>
                </c:pt>
                <c:pt idx="14">
                  <c:v>766</c:v>
                </c:pt>
                <c:pt idx="15">
                  <c:v>251</c:v>
                </c:pt>
                <c:pt idx="16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6-4073-867A-1B7201055974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8.9'!$Y$63:$Y$79</c:f>
              <c:numCache>
                <c:formatCode>#,##0</c:formatCode>
                <c:ptCount val="17"/>
                <c:pt idx="0">
                  <c:v>42</c:v>
                </c:pt>
                <c:pt idx="1">
                  <c:v>1891</c:v>
                </c:pt>
                <c:pt idx="2">
                  <c:v>5978</c:v>
                </c:pt>
                <c:pt idx="3">
                  <c:v>9519</c:v>
                </c:pt>
                <c:pt idx="4">
                  <c:v>9821</c:v>
                </c:pt>
                <c:pt idx="5">
                  <c:v>7774</c:v>
                </c:pt>
                <c:pt idx="6">
                  <c:v>6766</c:v>
                </c:pt>
                <c:pt idx="7">
                  <c:v>6709</c:v>
                </c:pt>
                <c:pt idx="8">
                  <c:v>6828</c:v>
                </c:pt>
                <c:pt idx="9">
                  <c:v>7484</c:v>
                </c:pt>
                <c:pt idx="10">
                  <c:v>6111</c:v>
                </c:pt>
                <c:pt idx="11">
                  <c:v>4487</c:v>
                </c:pt>
                <c:pt idx="12">
                  <c:v>2558</c:v>
                </c:pt>
                <c:pt idx="13">
                  <c:v>1250</c:v>
                </c:pt>
                <c:pt idx="14">
                  <c:v>469</c:v>
                </c:pt>
                <c:pt idx="15">
                  <c:v>195</c:v>
                </c:pt>
                <c:pt idx="16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6-4073-867A-1B720105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8.9'!$Y$83:$Y$90</c:f>
              <c:numCache>
                <c:formatCode>#,##0</c:formatCode>
                <c:ptCount val="8"/>
                <c:pt idx="0">
                  <c:v>9555</c:v>
                </c:pt>
                <c:pt idx="1">
                  <c:v>14769</c:v>
                </c:pt>
                <c:pt idx="2">
                  <c:v>3072</c:v>
                </c:pt>
                <c:pt idx="3">
                  <c:v>2703</c:v>
                </c:pt>
                <c:pt idx="4">
                  <c:v>3485</c:v>
                </c:pt>
                <c:pt idx="5">
                  <c:v>3322</c:v>
                </c:pt>
                <c:pt idx="6">
                  <c:v>871</c:v>
                </c:pt>
                <c:pt idx="7">
                  <c:v>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4-4373-8D8C-406E7EB46B31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8.9'!$Y$93:$Y$100</c:f>
              <c:numCache>
                <c:formatCode>#,##0</c:formatCode>
                <c:ptCount val="8"/>
                <c:pt idx="0">
                  <c:v>6779</c:v>
                </c:pt>
                <c:pt idx="1">
                  <c:v>16611</c:v>
                </c:pt>
                <c:pt idx="2">
                  <c:v>972</c:v>
                </c:pt>
                <c:pt idx="3">
                  <c:v>4214</c:v>
                </c:pt>
                <c:pt idx="4">
                  <c:v>7967</c:v>
                </c:pt>
                <c:pt idx="5">
                  <c:v>4303</c:v>
                </c:pt>
                <c:pt idx="6">
                  <c:v>155</c:v>
                </c:pt>
                <c:pt idx="7">
                  <c:v>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C4-4373-8D8C-406E7EB46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8.9'!$U$8:$Y$8</c:f>
              <c:numCache>
                <c:formatCode>#,##0</c:formatCode>
                <c:ptCount val="5"/>
                <c:pt idx="1">
                  <c:v>48197</c:v>
                </c:pt>
                <c:pt idx="2">
                  <c:v>49556.23</c:v>
                </c:pt>
                <c:pt idx="3">
                  <c:v>52632</c:v>
                </c:pt>
                <c:pt idx="4">
                  <c:v>51225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E-4138-A197-823FEFCEE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E-4138-A197-823FEFCEE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8.9'!$V$4:$Z$4</c:f>
              <c:numCache>
                <c:formatCode>#,##0</c:formatCode>
                <c:ptCount val="5"/>
                <c:pt idx="0">
                  <c:v>147379</c:v>
                </c:pt>
                <c:pt idx="1">
                  <c:v>143452</c:v>
                </c:pt>
                <c:pt idx="2">
                  <c:v>140001</c:v>
                </c:pt>
                <c:pt idx="3">
                  <c:v>151125</c:v>
                </c:pt>
                <c:pt idx="4">
                  <c:v>154944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F-412D-81D7-5BCF0D0DCD34}"/>
            </c:ext>
          </c:extLst>
        </c:ser>
        <c:ser>
          <c:idx val="1"/>
          <c:order val="1"/>
          <c:tx>
            <c:strRef>
              <c:f>'Table 8.9'!$S$7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8.9'!$V$7:$Z$7</c:f>
              <c:numCache>
                <c:formatCode>#,##0</c:formatCode>
                <c:ptCount val="5"/>
                <c:pt idx="0">
                  <c:v>101424</c:v>
                </c:pt>
                <c:pt idx="1">
                  <c:v>101129</c:v>
                </c:pt>
                <c:pt idx="2">
                  <c:v>97842</c:v>
                </c:pt>
                <c:pt idx="3">
                  <c:v>99442</c:v>
                </c:pt>
                <c:pt idx="4">
                  <c:v>102001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F-412D-81D7-5BCF0D0DCD34}"/>
            </c:ext>
          </c:extLst>
        </c:ser>
        <c:ser>
          <c:idx val="2"/>
          <c:order val="2"/>
          <c:tx>
            <c:strRef>
              <c:f>'Table 8.9'!$S$11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8.9'!$V$11:$Z$11</c:f>
              <c:numCache>
                <c:formatCode>#,##0</c:formatCode>
                <c:ptCount val="5"/>
                <c:pt idx="0">
                  <c:v>131318</c:v>
                </c:pt>
                <c:pt idx="1">
                  <c:v>127453</c:v>
                </c:pt>
                <c:pt idx="2">
                  <c:v>124262</c:v>
                </c:pt>
                <c:pt idx="3">
                  <c:v>135309</c:v>
                </c:pt>
                <c:pt idx="4">
                  <c:v>138582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F-412D-81D7-5BCF0D0DCD34}"/>
            </c:ext>
          </c:extLst>
        </c:ser>
        <c:ser>
          <c:idx val="3"/>
          <c:order val="3"/>
          <c:tx>
            <c:strRef>
              <c:f>'Table 8.9'!$S$12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8.9'!$V$12:$Z$12</c:f>
              <c:numCache>
                <c:formatCode>#,##0</c:formatCode>
                <c:ptCount val="5"/>
                <c:pt idx="0">
                  <c:v>16055</c:v>
                </c:pt>
                <c:pt idx="1">
                  <c:v>15993</c:v>
                </c:pt>
                <c:pt idx="2">
                  <c:v>15739</c:v>
                </c:pt>
                <c:pt idx="3">
                  <c:v>15816</c:v>
                </c:pt>
                <c:pt idx="4">
                  <c:v>16361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EF-412D-81D7-5BCF0D0DC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8.9'!$AB$15:$AB$33</c:f>
              <c:numCache>
                <c:formatCode>0.0%</c:formatCode>
                <c:ptCount val="19"/>
                <c:pt idx="0">
                  <c:v>3.7754845205134661E-3</c:v>
                </c:pt>
                <c:pt idx="1">
                  <c:v>1.5747320051372404E-3</c:v>
                </c:pt>
                <c:pt idx="2">
                  <c:v>3.0700820280483005E-2</c:v>
                </c:pt>
                <c:pt idx="3">
                  <c:v>4.7887342123435752E-3</c:v>
                </c:pt>
                <c:pt idx="4">
                  <c:v>3.456020445700788E-2</c:v>
                </c:pt>
                <c:pt idx="5">
                  <c:v>3.3714754077200593E-2</c:v>
                </c:pt>
                <c:pt idx="6">
                  <c:v>9.4703350177802736E-2</c:v>
                </c:pt>
                <c:pt idx="7">
                  <c:v>9.1173110805630314E-2</c:v>
                </c:pt>
                <c:pt idx="8">
                  <c:v>1.9948756671636109E-2</c:v>
                </c:pt>
                <c:pt idx="9">
                  <c:v>2.5660387100105198E-2</c:v>
                </c:pt>
                <c:pt idx="10">
                  <c:v>6.0097968982942555E-2</c:v>
                </c:pt>
                <c:pt idx="11">
                  <c:v>2.1762280005421207E-2</c:v>
                </c:pt>
                <c:pt idx="12">
                  <c:v>0.13624013372314403</c:v>
                </c:pt>
                <c:pt idx="13">
                  <c:v>7.0585425984368844E-2</c:v>
                </c:pt>
                <c:pt idx="14">
                  <c:v>3.9916874802351773E-2</c:v>
                </c:pt>
                <c:pt idx="15">
                  <c:v>0.10133787682239734</c:v>
                </c:pt>
                <c:pt idx="16">
                  <c:v>0.14655333759285433</c:v>
                </c:pt>
                <c:pt idx="17">
                  <c:v>3.1707616152619932E-2</c:v>
                </c:pt>
                <c:pt idx="18">
                  <c:v>2.5015005130786656E-2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5-42E7-B764-4A94EC68D4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5-42E7-B764-4A94EC68D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8.9'!$Z$44:$Z$60</c:f>
              <c:numCache>
                <c:formatCode>#,##0</c:formatCode>
                <c:ptCount val="17"/>
                <c:pt idx="0">
                  <c:v>37</c:v>
                </c:pt>
                <c:pt idx="1">
                  <c:v>1429</c:v>
                </c:pt>
                <c:pt idx="2">
                  <c:v>5895</c:v>
                </c:pt>
                <c:pt idx="3">
                  <c:v>9154</c:v>
                </c:pt>
                <c:pt idx="4">
                  <c:v>9836</c:v>
                </c:pt>
                <c:pt idx="5">
                  <c:v>7722</c:v>
                </c:pt>
                <c:pt idx="6">
                  <c:v>6256</c:v>
                </c:pt>
                <c:pt idx="7">
                  <c:v>5943</c:v>
                </c:pt>
                <c:pt idx="8">
                  <c:v>5981</c:v>
                </c:pt>
                <c:pt idx="9">
                  <c:v>6321</c:v>
                </c:pt>
                <c:pt idx="10">
                  <c:v>5700</c:v>
                </c:pt>
                <c:pt idx="11">
                  <c:v>4529</c:v>
                </c:pt>
                <c:pt idx="12">
                  <c:v>2898</c:v>
                </c:pt>
                <c:pt idx="13">
                  <c:v>1567</c:v>
                </c:pt>
                <c:pt idx="14">
                  <c:v>796</c:v>
                </c:pt>
                <c:pt idx="15">
                  <c:v>282</c:v>
                </c:pt>
                <c:pt idx="16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8-4727-B919-C013547BDB0D}"/>
            </c:ext>
          </c:extLst>
        </c:ser>
        <c:ser>
          <c:idx val="1"/>
          <c:order val="1"/>
          <c:tx>
            <c:strRef>
              <c:f>'Table 8.9'!$S$62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8.9'!$Z$63:$Z$79</c:f>
              <c:numCache>
                <c:formatCode>#,##0</c:formatCode>
                <c:ptCount val="17"/>
                <c:pt idx="0">
                  <c:v>39</c:v>
                </c:pt>
                <c:pt idx="1">
                  <c:v>1978</c:v>
                </c:pt>
                <c:pt idx="2">
                  <c:v>6428</c:v>
                </c:pt>
                <c:pt idx="3">
                  <c:v>9825</c:v>
                </c:pt>
                <c:pt idx="4">
                  <c:v>10295</c:v>
                </c:pt>
                <c:pt idx="5">
                  <c:v>8047</c:v>
                </c:pt>
                <c:pt idx="6">
                  <c:v>6872</c:v>
                </c:pt>
                <c:pt idx="7">
                  <c:v>6851</c:v>
                </c:pt>
                <c:pt idx="8">
                  <c:v>6726</c:v>
                </c:pt>
                <c:pt idx="9">
                  <c:v>7656</c:v>
                </c:pt>
                <c:pt idx="10">
                  <c:v>6131</c:v>
                </c:pt>
                <c:pt idx="11">
                  <c:v>4609</c:v>
                </c:pt>
                <c:pt idx="12">
                  <c:v>2668</c:v>
                </c:pt>
                <c:pt idx="13">
                  <c:v>1244</c:v>
                </c:pt>
                <c:pt idx="14">
                  <c:v>528</c:v>
                </c:pt>
                <c:pt idx="15">
                  <c:v>207</c:v>
                </c:pt>
                <c:pt idx="16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8-4727-B919-C013547B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8.9'!$Z$83:$Z$90</c:f>
              <c:numCache>
                <c:formatCode>#,##0</c:formatCode>
                <c:ptCount val="8"/>
                <c:pt idx="0">
                  <c:v>9643</c:v>
                </c:pt>
                <c:pt idx="1">
                  <c:v>15118</c:v>
                </c:pt>
                <c:pt idx="2">
                  <c:v>3114</c:v>
                </c:pt>
                <c:pt idx="3">
                  <c:v>2815</c:v>
                </c:pt>
                <c:pt idx="4">
                  <c:v>3536</c:v>
                </c:pt>
                <c:pt idx="5">
                  <c:v>3533</c:v>
                </c:pt>
                <c:pt idx="6">
                  <c:v>900</c:v>
                </c:pt>
                <c:pt idx="7">
                  <c:v>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C-4414-87DF-1806E82C66AD}"/>
            </c:ext>
          </c:extLst>
        </c:ser>
        <c:ser>
          <c:idx val="1"/>
          <c:order val="1"/>
          <c:tx>
            <c:strRef>
              <c:f>'Table 8.9'!$S$92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8.9'!$Z$93:$Z$100</c:f>
              <c:numCache>
                <c:formatCode>#,##0</c:formatCode>
                <c:ptCount val="8"/>
                <c:pt idx="0">
                  <c:v>6807</c:v>
                </c:pt>
                <c:pt idx="1">
                  <c:v>16992</c:v>
                </c:pt>
                <c:pt idx="2">
                  <c:v>1033</c:v>
                </c:pt>
                <c:pt idx="3">
                  <c:v>4610</c:v>
                </c:pt>
                <c:pt idx="4">
                  <c:v>7963</c:v>
                </c:pt>
                <c:pt idx="5">
                  <c:v>4377</c:v>
                </c:pt>
                <c:pt idx="6">
                  <c:v>169</c:v>
                </c:pt>
                <c:pt idx="7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C-4414-87DF-1806E82C6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8.1'!$Z$83:$Z$90</c:f>
              <c:numCache>
                <c:formatCode>#,##0</c:formatCode>
                <c:ptCount val="8"/>
                <c:pt idx="0">
                  <c:v>502</c:v>
                </c:pt>
                <c:pt idx="1">
                  <c:v>450</c:v>
                </c:pt>
                <c:pt idx="2">
                  <c:v>656</c:v>
                </c:pt>
                <c:pt idx="3">
                  <c:v>283</c:v>
                </c:pt>
                <c:pt idx="4">
                  <c:v>119</c:v>
                </c:pt>
                <c:pt idx="5">
                  <c:v>166</c:v>
                </c:pt>
                <c:pt idx="6">
                  <c:v>362</c:v>
                </c:pt>
                <c:pt idx="7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D-46C6-A956-A1AC145FDA84}"/>
            </c:ext>
          </c:extLst>
        </c:ser>
        <c:ser>
          <c:idx val="1"/>
          <c:order val="1"/>
          <c:tx>
            <c:strRef>
              <c:f>'Table 8.1'!$S$92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8.1'!$Z$93:$Z$100</c:f>
              <c:numCache>
                <c:formatCode>#,##0</c:formatCode>
                <c:ptCount val="8"/>
                <c:pt idx="0">
                  <c:v>424</c:v>
                </c:pt>
                <c:pt idx="1">
                  <c:v>747</c:v>
                </c:pt>
                <c:pt idx="2">
                  <c:v>151</c:v>
                </c:pt>
                <c:pt idx="3">
                  <c:v>571</c:v>
                </c:pt>
                <c:pt idx="4">
                  <c:v>531</c:v>
                </c:pt>
                <c:pt idx="5">
                  <c:v>341</c:v>
                </c:pt>
                <c:pt idx="6">
                  <c:v>40</c:v>
                </c:pt>
                <c:pt idx="7">
                  <c:v>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2D-46C6-A956-A1AC145F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8.9'!$S$1</c:f>
              <c:strCache>
                <c:ptCount val="1"/>
                <c:pt idx="0">
                  <c:v>Boroondara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8.9'!$V$8:$Z$8</c:f>
              <c:numCache>
                <c:formatCode>#,##0</c:formatCode>
                <c:ptCount val="5"/>
                <c:pt idx="0">
                  <c:v>48197</c:v>
                </c:pt>
                <c:pt idx="1">
                  <c:v>49556.23</c:v>
                </c:pt>
                <c:pt idx="2">
                  <c:v>52632</c:v>
                </c:pt>
                <c:pt idx="3">
                  <c:v>51225</c:v>
                </c:pt>
                <c:pt idx="4">
                  <c:v>52906.38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1-412C-A9CD-31115899D3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44152</c:v>
                </c:pt>
                <c:pt idx="1">
                  <c:v>44744.79</c:v>
                </c:pt>
                <c:pt idx="2">
                  <c:v>47208.84</c:v>
                </c:pt>
                <c:pt idx="3">
                  <c:v>46858.11</c:v>
                </c:pt>
                <c:pt idx="4">
                  <c:v>49493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1-412C-A9CD-31115899D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8.10'!$U$4:$Y$4</c:f>
              <c:numCache>
                <c:formatCode>#,##0</c:formatCode>
                <c:ptCount val="5"/>
                <c:pt idx="1">
                  <c:v>153854</c:v>
                </c:pt>
                <c:pt idx="2">
                  <c:v>149763</c:v>
                </c:pt>
                <c:pt idx="3">
                  <c:v>150416</c:v>
                </c:pt>
                <c:pt idx="4">
                  <c:v>168270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4-4708-B501-72DE39B21C5F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8.10'!$U$7:$Y$7</c:f>
              <c:numCache>
                <c:formatCode>#,##0</c:formatCode>
                <c:ptCount val="5"/>
                <c:pt idx="1">
                  <c:v>108608</c:v>
                </c:pt>
                <c:pt idx="2">
                  <c:v>107951</c:v>
                </c:pt>
                <c:pt idx="3">
                  <c:v>104850</c:v>
                </c:pt>
                <c:pt idx="4">
                  <c:v>107567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708-B501-72DE39B21C5F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8.10'!$U$11:$Y$11</c:f>
              <c:numCache>
                <c:formatCode>#,##0</c:formatCode>
                <c:ptCount val="5"/>
                <c:pt idx="1">
                  <c:v>138692</c:v>
                </c:pt>
                <c:pt idx="2">
                  <c:v>134696</c:v>
                </c:pt>
                <c:pt idx="3">
                  <c:v>134896</c:v>
                </c:pt>
                <c:pt idx="4">
                  <c:v>152626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4-4708-B501-72DE39B21C5F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8.10'!$U$12:$Y$12</c:f>
              <c:numCache>
                <c:formatCode>#,##0</c:formatCode>
                <c:ptCount val="5"/>
                <c:pt idx="1">
                  <c:v>15161</c:v>
                </c:pt>
                <c:pt idx="2">
                  <c:v>15068</c:v>
                </c:pt>
                <c:pt idx="3">
                  <c:v>15520</c:v>
                </c:pt>
                <c:pt idx="4">
                  <c:v>15647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A4-4708-B501-72DE39B21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5.2129346306188243E-3</c:v>
                </c:pt>
                <c:pt idx="1">
                  <c:v>6.3187086431743325E-4</c:v>
                </c:pt>
                <c:pt idx="2">
                  <c:v>7.0915803207329708E-2</c:v>
                </c:pt>
                <c:pt idx="3">
                  <c:v>6.0261758356199647E-3</c:v>
                </c:pt>
                <c:pt idx="4">
                  <c:v>6.3836509264514021E-2</c:v>
                </c:pt>
                <c:pt idx="5">
                  <c:v>3.8678687814838436E-2</c:v>
                </c:pt>
                <c:pt idx="6">
                  <c:v>0.10033875299114796</c:v>
                </c:pt>
                <c:pt idx="7">
                  <c:v>8.6484399225373126E-2</c:v>
                </c:pt>
                <c:pt idx="8">
                  <c:v>7.0939205831934055E-2</c:v>
                </c:pt>
                <c:pt idx="9">
                  <c:v>1.209330626429754E-2</c:v>
                </c:pt>
                <c:pt idx="10">
                  <c:v>4.2598627436066953E-2</c:v>
                </c:pt>
                <c:pt idx="11">
                  <c:v>1.4550581847754226E-2</c:v>
                </c:pt>
                <c:pt idx="12">
                  <c:v>5.6429578577237439E-2</c:v>
                </c:pt>
                <c:pt idx="13">
                  <c:v>0.15489612160003743</c:v>
                </c:pt>
                <c:pt idx="14">
                  <c:v>4.1428496205849485E-2</c:v>
                </c:pt>
                <c:pt idx="15">
                  <c:v>4.7618490413699893E-2</c:v>
                </c:pt>
                <c:pt idx="16">
                  <c:v>0.10978171201900293</c:v>
                </c:pt>
                <c:pt idx="17">
                  <c:v>1.8587534592004493E-2</c:v>
                </c:pt>
                <c:pt idx="18">
                  <c:v>4.1563061297324497E-2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D-47F3-B922-12D96C9F1D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D-47F3-B922-12D96C9F1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8.10'!$Y$44:$Y$60</c:f>
              <c:numCache>
                <c:formatCode>#,##0</c:formatCode>
                <c:ptCount val="17"/>
                <c:pt idx="0">
                  <c:v>7</c:v>
                </c:pt>
                <c:pt idx="1">
                  <c:v>1468</c:v>
                </c:pt>
                <c:pt idx="2">
                  <c:v>5365</c:v>
                </c:pt>
                <c:pt idx="3">
                  <c:v>9772</c:v>
                </c:pt>
                <c:pt idx="4">
                  <c:v>14948</c:v>
                </c:pt>
                <c:pt idx="5">
                  <c:v>11803</c:v>
                </c:pt>
                <c:pt idx="6">
                  <c:v>9990</c:v>
                </c:pt>
                <c:pt idx="7">
                  <c:v>8225</c:v>
                </c:pt>
                <c:pt idx="8">
                  <c:v>7042</c:v>
                </c:pt>
                <c:pt idx="9">
                  <c:v>6789</c:v>
                </c:pt>
                <c:pt idx="10">
                  <c:v>5999</c:v>
                </c:pt>
                <c:pt idx="11">
                  <c:v>4576</c:v>
                </c:pt>
                <c:pt idx="12">
                  <c:v>2293</c:v>
                </c:pt>
                <c:pt idx="13">
                  <c:v>696</c:v>
                </c:pt>
                <c:pt idx="14">
                  <c:v>245</c:v>
                </c:pt>
                <c:pt idx="15">
                  <c:v>76</c:v>
                </c:pt>
                <c:pt idx="16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2-4800-9DF8-F32C60F304D3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8.10'!$Y$63:$Y$79</c:f>
              <c:numCache>
                <c:formatCode>#,##0</c:formatCode>
                <c:ptCount val="17"/>
                <c:pt idx="0">
                  <c:v>7</c:v>
                </c:pt>
                <c:pt idx="1">
                  <c:v>1787</c:v>
                </c:pt>
                <c:pt idx="2">
                  <c:v>5606</c:v>
                </c:pt>
                <c:pt idx="3">
                  <c:v>9912</c:v>
                </c:pt>
                <c:pt idx="4">
                  <c:v>12055</c:v>
                </c:pt>
                <c:pt idx="5">
                  <c:v>10150</c:v>
                </c:pt>
                <c:pt idx="6">
                  <c:v>8281</c:v>
                </c:pt>
                <c:pt idx="7">
                  <c:v>7112</c:v>
                </c:pt>
                <c:pt idx="8">
                  <c:v>6766</c:v>
                </c:pt>
                <c:pt idx="9">
                  <c:v>6494</c:v>
                </c:pt>
                <c:pt idx="10">
                  <c:v>4976</c:v>
                </c:pt>
                <c:pt idx="11">
                  <c:v>3515</c:v>
                </c:pt>
                <c:pt idx="12">
                  <c:v>1411</c:v>
                </c:pt>
                <c:pt idx="13">
                  <c:v>479</c:v>
                </c:pt>
                <c:pt idx="14">
                  <c:v>153</c:v>
                </c:pt>
                <c:pt idx="15">
                  <c:v>84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2-4800-9DF8-F32C60F30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8.10'!$Y$83:$Y$90</c:f>
              <c:numCache>
                <c:formatCode>#,##0</c:formatCode>
                <c:ptCount val="8"/>
                <c:pt idx="0">
                  <c:v>5236</c:v>
                </c:pt>
                <c:pt idx="1">
                  <c:v>6538</c:v>
                </c:pt>
                <c:pt idx="2">
                  <c:v>9031</c:v>
                </c:pt>
                <c:pt idx="3">
                  <c:v>3136</c:v>
                </c:pt>
                <c:pt idx="4">
                  <c:v>3578</c:v>
                </c:pt>
                <c:pt idx="5">
                  <c:v>2975</c:v>
                </c:pt>
                <c:pt idx="6">
                  <c:v>7287</c:v>
                </c:pt>
                <c:pt idx="7">
                  <c:v>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4-4249-BB48-823A5DCCC440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8.10'!$Y$93:$Y$100</c:f>
              <c:numCache>
                <c:formatCode>#,##0</c:formatCode>
                <c:ptCount val="8"/>
                <c:pt idx="0">
                  <c:v>3925</c:v>
                </c:pt>
                <c:pt idx="1">
                  <c:v>8456</c:v>
                </c:pt>
                <c:pt idx="2">
                  <c:v>1760</c:v>
                </c:pt>
                <c:pt idx="3">
                  <c:v>7734</c:v>
                </c:pt>
                <c:pt idx="4">
                  <c:v>7725</c:v>
                </c:pt>
                <c:pt idx="5">
                  <c:v>5083</c:v>
                </c:pt>
                <c:pt idx="6">
                  <c:v>1692</c:v>
                </c:pt>
                <c:pt idx="7">
                  <c:v>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4-4249-BB48-823A5DCCC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8.10'!$U$8:$Y$8</c:f>
              <c:numCache>
                <c:formatCode>#,##0</c:formatCode>
                <c:ptCount val="5"/>
                <c:pt idx="1">
                  <c:v>41273.040000000001</c:v>
                </c:pt>
                <c:pt idx="2">
                  <c:v>41309.120000000003</c:v>
                </c:pt>
                <c:pt idx="3">
                  <c:v>43093.2</c:v>
                </c:pt>
                <c:pt idx="4">
                  <c:v>42335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E-4CC0-B0E6-DDD07C149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44152</c:v>
                </c:pt>
                <c:pt idx="2">
                  <c:v>44744.79</c:v>
                </c:pt>
                <c:pt idx="3">
                  <c:v>47208.84</c:v>
                </c:pt>
                <c:pt idx="4">
                  <c:v>46858.11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E-4CC0-B0E6-DDD07C14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8.10'!$S$4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8.10'!$V$4:$Z$4</c:f>
              <c:numCache>
                <c:formatCode>#,##0</c:formatCode>
                <c:ptCount val="5"/>
                <c:pt idx="0">
                  <c:v>153854</c:v>
                </c:pt>
                <c:pt idx="1">
                  <c:v>149763</c:v>
                </c:pt>
                <c:pt idx="2">
                  <c:v>150416</c:v>
                </c:pt>
                <c:pt idx="3">
                  <c:v>168270</c:v>
                </c:pt>
                <c:pt idx="4">
                  <c:v>170916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F-4478-A73E-67E8611BCD36}"/>
            </c:ext>
          </c:extLst>
        </c:ser>
        <c:ser>
          <c:idx val="1"/>
          <c:order val="1"/>
          <c:tx>
            <c:strRef>
              <c:f>'Table 8.10'!$S$7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8.10'!$V$7:$Z$7</c:f>
              <c:numCache>
                <c:formatCode>#,##0</c:formatCode>
                <c:ptCount val="5"/>
                <c:pt idx="0">
                  <c:v>108608</c:v>
                </c:pt>
                <c:pt idx="1">
                  <c:v>107951</c:v>
                </c:pt>
                <c:pt idx="2">
                  <c:v>104850</c:v>
                </c:pt>
                <c:pt idx="3">
                  <c:v>107567</c:v>
                </c:pt>
                <c:pt idx="4">
                  <c:v>110715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F-4478-A73E-67E8611BCD36}"/>
            </c:ext>
          </c:extLst>
        </c:ser>
        <c:ser>
          <c:idx val="2"/>
          <c:order val="2"/>
          <c:tx>
            <c:strRef>
              <c:f>'Table 8.10'!$S$11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8.10'!$V$11:$Z$11</c:f>
              <c:numCache>
                <c:formatCode>#,##0</c:formatCode>
                <c:ptCount val="5"/>
                <c:pt idx="0">
                  <c:v>138692</c:v>
                </c:pt>
                <c:pt idx="1">
                  <c:v>134696</c:v>
                </c:pt>
                <c:pt idx="2">
                  <c:v>134896</c:v>
                </c:pt>
                <c:pt idx="3">
                  <c:v>152626</c:v>
                </c:pt>
                <c:pt idx="4">
                  <c:v>154960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F-4478-A73E-67E8611BCD36}"/>
            </c:ext>
          </c:extLst>
        </c:ser>
        <c:ser>
          <c:idx val="3"/>
          <c:order val="3"/>
          <c:tx>
            <c:strRef>
              <c:f>'Table 8.10'!$S$12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8.10'!$V$2:$Z$2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8.10'!$V$12:$Z$12</c:f>
              <c:numCache>
                <c:formatCode>#,##0</c:formatCode>
                <c:ptCount val="5"/>
                <c:pt idx="0">
                  <c:v>15161</c:v>
                </c:pt>
                <c:pt idx="1">
                  <c:v>15068</c:v>
                </c:pt>
                <c:pt idx="2">
                  <c:v>15520</c:v>
                </c:pt>
                <c:pt idx="3">
                  <c:v>15647</c:v>
                </c:pt>
                <c:pt idx="4">
                  <c:v>15960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EF-4478-A73E-67E8611BC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8.10'!$S$1</c:f>
              <c:strCache>
                <c:ptCount val="1"/>
                <c:pt idx="0">
                  <c:v>Brimbank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8.10'!$AB$15:$AB$33</c:f>
              <c:numCache>
                <c:formatCode>0.0%</c:formatCode>
                <c:ptCount val="19"/>
                <c:pt idx="0">
                  <c:v>5.2129346306188243E-3</c:v>
                </c:pt>
                <c:pt idx="1">
                  <c:v>6.3187086431743325E-4</c:v>
                </c:pt>
                <c:pt idx="2">
                  <c:v>7.0915803207329708E-2</c:v>
                </c:pt>
                <c:pt idx="3">
                  <c:v>6.0261758356199647E-3</c:v>
                </c:pt>
                <c:pt idx="4">
                  <c:v>6.3836509264514021E-2</c:v>
                </c:pt>
                <c:pt idx="5">
                  <c:v>3.8678687814838436E-2</c:v>
                </c:pt>
                <c:pt idx="6">
                  <c:v>0.10033875299114796</c:v>
                </c:pt>
                <c:pt idx="7">
                  <c:v>8.6484399225373126E-2</c:v>
                </c:pt>
                <c:pt idx="8">
                  <c:v>7.0939205831934055E-2</c:v>
                </c:pt>
                <c:pt idx="9">
                  <c:v>1.209330626429754E-2</c:v>
                </c:pt>
                <c:pt idx="10">
                  <c:v>4.2598627436066953E-2</c:v>
                </c:pt>
                <c:pt idx="11">
                  <c:v>1.4550581847754226E-2</c:v>
                </c:pt>
                <c:pt idx="12">
                  <c:v>5.6429578577237439E-2</c:v>
                </c:pt>
                <c:pt idx="13">
                  <c:v>0.15489612160003743</c:v>
                </c:pt>
                <c:pt idx="14">
                  <c:v>4.1428496205849485E-2</c:v>
                </c:pt>
                <c:pt idx="15">
                  <c:v>4.7618490413699893E-2</c:v>
                </c:pt>
                <c:pt idx="16">
                  <c:v>0.10978171201900293</c:v>
                </c:pt>
                <c:pt idx="17">
                  <c:v>1.8587534592004493E-2</c:v>
                </c:pt>
                <c:pt idx="18">
                  <c:v>4.1563061297324497E-2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D-41DA-B23E-76AD20E197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1.6366797186195534E-2</c:v>
                </c:pt>
                <c:pt idx="1">
                  <c:v>2.1258526462296194E-3</c:v>
                </c:pt>
                <c:pt idx="2">
                  <c:v>5.4915668539895567E-2</c:v>
                </c:pt>
                <c:pt idx="3">
                  <c:v>7.0437154131877486E-3</c:v>
                </c:pt>
                <c:pt idx="4">
                  <c:v>6.6649112850166184E-2</c:v>
                </c:pt>
                <c:pt idx="5">
                  <c:v>3.5727440510559656E-2</c:v>
                </c:pt>
                <c:pt idx="6">
                  <c:v>9.483761651386792E-2</c:v>
                </c:pt>
                <c:pt idx="7">
                  <c:v>8.6681501942671671E-2</c:v>
                </c:pt>
                <c:pt idx="8">
                  <c:v>4.1073300825900494E-2</c:v>
                </c:pt>
                <c:pt idx="9">
                  <c:v>1.7458322423833612E-2</c:v>
                </c:pt>
                <c:pt idx="10">
                  <c:v>4.325289970804453E-2</c:v>
                </c:pt>
                <c:pt idx="11">
                  <c:v>1.6379288666102249E-2</c:v>
                </c:pt>
                <c:pt idx="12">
                  <c:v>8.1716467402907916E-2</c:v>
                </c:pt>
                <c:pt idx="13">
                  <c:v>9.8613988123561119E-2</c:v>
                </c:pt>
                <c:pt idx="14">
                  <c:v>4.7116382953929288E-2</c:v>
                </c:pt>
                <c:pt idx="15">
                  <c:v>7.5884261179093804E-2</c:v>
                </c:pt>
                <c:pt idx="16">
                  <c:v>0.13430198185546799</c:v>
                </c:pt>
                <c:pt idx="17">
                  <c:v>2.4365289004358377E-2</c:v>
                </c:pt>
                <c:pt idx="18">
                  <c:v>3.3272535985734729E-2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D-41DA-B23E-76AD20E1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8.10'!$Z$44:$Z$60</c:f>
              <c:numCache>
                <c:formatCode>#,##0</c:formatCode>
                <c:ptCount val="17"/>
                <c:pt idx="0">
                  <c:v>22</c:v>
                </c:pt>
                <c:pt idx="1">
                  <c:v>1434</c:v>
                </c:pt>
                <c:pt idx="2">
                  <c:v>5725</c:v>
                </c:pt>
                <c:pt idx="3">
                  <c:v>10115</c:v>
                </c:pt>
                <c:pt idx="4">
                  <c:v>14884</c:v>
                </c:pt>
                <c:pt idx="5">
                  <c:v>12053</c:v>
                </c:pt>
                <c:pt idx="6">
                  <c:v>9923</c:v>
                </c:pt>
                <c:pt idx="7">
                  <c:v>8388</c:v>
                </c:pt>
                <c:pt idx="8">
                  <c:v>6943</c:v>
                </c:pt>
                <c:pt idx="9">
                  <c:v>6625</c:v>
                </c:pt>
                <c:pt idx="10">
                  <c:v>6009</c:v>
                </c:pt>
                <c:pt idx="11">
                  <c:v>4706</c:v>
                </c:pt>
                <c:pt idx="12">
                  <c:v>2461</c:v>
                </c:pt>
                <c:pt idx="13">
                  <c:v>768</c:v>
                </c:pt>
                <c:pt idx="14">
                  <c:v>280</c:v>
                </c:pt>
                <c:pt idx="15">
                  <c:v>82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7-4BEA-9235-397664A35C71}"/>
            </c:ext>
          </c:extLst>
        </c:ser>
        <c:ser>
          <c:idx val="1"/>
          <c:order val="1"/>
          <c:tx>
            <c:strRef>
              <c:f>'Table 8.10'!$S$62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8.10'!$S$63:$S$79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8.10'!$Z$63:$Z$79</c:f>
              <c:numCache>
                <c:formatCode>#,##0</c:formatCode>
                <c:ptCount val="17"/>
                <c:pt idx="0">
                  <c:v>6</c:v>
                </c:pt>
                <c:pt idx="1">
                  <c:v>1869</c:v>
                </c:pt>
                <c:pt idx="2">
                  <c:v>5593</c:v>
                </c:pt>
                <c:pt idx="3">
                  <c:v>9594</c:v>
                </c:pt>
                <c:pt idx="4">
                  <c:v>12257</c:v>
                </c:pt>
                <c:pt idx="5">
                  <c:v>10443</c:v>
                </c:pt>
                <c:pt idx="6">
                  <c:v>8677</c:v>
                </c:pt>
                <c:pt idx="7">
                  <c:v>7337</c:v>
                </c:pt>
                <c:pt idx="8">
                  <c:v>6752</c:v>
                </c:pt>
                <c:pt idx="9">
                  <c:v>6506</c:v>
                </c:pt>
                <c:pt idx="10">
                  <c:v>5191</c:v>
                </c:pt>
                <c:pt idx="11">
                  <c:v>3682</c:v>
                </c:pt>
                <c:pt idx="12">
                  <c:v>1662</c:v>
                </c:pt>
                <c:pt idx="13">
                  <c:v>491</c:v>
                </c:pt>
                <c:pt idx="14">
                  <c:v>178</c:v>
                </c:pt>
                <c:pt idx="15">
                  <c:v>82</c:v>
                </c:pt>
                <c:pt idx="1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7-4BEA-9235-397664A35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8.10'!$S$82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8.10'!$Z$83:$Z$90</c:f>
              <c:numCache>
                <c:formatCode>#,##0</c:formatCode>
                <c:ptCount val="8"/>
                <c:pt idx="0">
                  <c:v>5274</c:v>
                </c:pt>
                <c:pt idx="1">
                  <c:v>6939</c:v>
                </c:pt>
                <c:pt idx="2">
                  <c:v>9102</c:v>
                </c:pt>
                <c:pt idx="3">
                  <c:v>3230</c:v>
                </c:pt>
                <c:pt idx="4">
                  <c:v>3622</c:v>
                </c:pt>
                <c:pt idx="5">
                  <c:v>3035</c:v>
                </c:pt>
                <c:pt idx="6">
                  <c:v>7366</c:v>
                </c:pt>
                <c:pt idx="7">
                  <c:v>9725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8-4BAB-BA58-D2268AF2C6A9}"/>
            </c:ext>
          </c:extLst>
        </c:ser>
        <c:ser>
          <c:idx val="1"/>
          <c:order val="1"/>
          <c:tx>
            <c:strRef>
              <c:f>'Table 8.10'!$S$92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8.10'!$S$83:$S$90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8.10'!$Z$93:$Z$100</c:f>
              <c:numCache>
                <c:formatCode>#,##0</c:formatCode>
                <c:ptCount val="8"/>
                <c:pt idx="0">
                  <c:v>4048</c:v>
                </c:pt>
                <c:pt idx="1">
                  <c:v>8799</c:v>
                </c:pt>
                <c:pt idx="2">
                  <c:v>1838</c:v>
                </c:pt>
                <c:pt idx="3">
                  <c:v>8135</c:v>
                </c:pt>
                <c:pt idx="4">
                  <c:v>7717</c:v>
                </c:pt>
                <c:pt idx="5">
                  <c:v>5060</c:v>
                </c:pt>
                <c:pt idx="6">
                  <c:v>1823</c:v>
                </c:pt>
                <c:pt idx="7">
                  <c:v>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8-4BAB-BA58-D2268AF2C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7.xml"/><Relationship Id="rId3" Type="http://schemas.openxmlformats.org/officeDocument/2006/relationships/chart" Target="../charts/chart783.xml"/><Relationship Id="rId7" Type="http://schemas.openxmlformats.org/officeDocument/2006/relationships/chart" Target="../charts/chart786.xml"/><Relationship Id="rId2" Type="http://schemas.openxmlformats.org/officeDocument/2006/relationships/chart" Target="../charts/chart782.xml"/><Relationship Id="rId1" Type="http://schemas.openxmlformats.org/officeDocument/2006/relationships/chart" Target="../charts/chart781.xml"/><Relationship Id="rId6" Type="http://schemas.openxmlformats.org/officeDocument/2006/relationships/image" Target="../media/image1.png"/><Relationship Id="rId11" Type="http://schemas.openxmlformats.org/officeDocument/2006/relationships/chart" Target="../charts/chart790.xml"/><Relationship Id="rId5" Type="http://schemas.openxmlformats.org/officeDocument/2006/relationships/chart" Target="../charts/chart785.xml"/><Relationship Id="rId10" Type="http://schemas.openxmlformats.org/officeDocument/2006/relationships/chart" Target="../charts/chart789.xml"/><Relationship Id="rId4" Type="http://schemas.openxmlformats.org/officeDocument/2006/relationships/chart" Target="../charts/chart784.xml"/><Relationship Id="rId9" Type="http://schemas.openxmlformats.org/officeDocument/2006/relationships/chart" Target="../charts/chart78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E9F4E1-D03E-4621-8BD9-61937195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DE2F90-D44E-4B4F-A1C4-34D92616B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30E7A-E378-4008-ADB4-F078EA524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71AAA8-99C8-4CC3-8CBB-34C9C4787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7ADB02-6339-4653-8239-361B33420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3DD30B-3284-41C6-BBB6-7B4F4F48B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869742-2F5C-44CE-A66E-24F5DFE1B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7E7A62-55E0-41EC-8A6C-DD452EA3C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41BEC45-ED90-4821-BF31-2AA60A589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E83379-8793-41E5-8E41-DA8D5BADA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5942FF8-AE45-4B86-9A61-8C6D381D7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D43199-FBB4-4B24-8E34-A7F87F786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1BF232-48E7-4DEE-B030-8FC96DC3A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68FA21-F281-4CCF-AFF6-66AF43535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6A070D-849B-4467-8AE6-D677F340B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FC4130-584E-4314-9CF5-B46AB151F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C622B1-9D37-478B-925C-63606E518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E98951-71FB-49D3-AE5D-BA7A4466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EAC2FFA-E1E3-40CA-A430-49C12DBF9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5D223F-4842-4092-905D-283FC5489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0208FB-ADED-45B0-9D2F-A914DC97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47FB9B-9A33-4E4C-A8F0-983F8B7BD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3231334-0403-4BDC-B8B9-1CC755C29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25F2A-FDE7-44C3-8670-2E9E8112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9A80D2-5812-4CF5-88B6-516E5EA38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B3EED98-4734-47F8-BF00-C40EFB74D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30CFB1-543F-4B45-8F54-D5431F95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F50A2D-C840-48DA-B47D-AA7EE7E47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9CB3C56-5333-4EC5-97E0-4A8DBA7C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9C6949-00D2-4CD1-BFD8-227299118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DED541-AAAB-4523-992F-9B60685F5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77A4BA-387C-4373-8DE5-E3C81A2E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BDEB898-D723-4954-9ABC-5EC0D3972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D04D20-7BA8-4DEB-B275-2E652557D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04A481-0CD4-4426-9464-C5C96BAE1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41EC71C-B588-4F34-89C4-03551EBC3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46D2F0-7A56-46A6-9800-6FE43CC15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159415-7695-4FFD-869E-984AD863C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D7A258-0F17-426D-BF7A-292501B4C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027F02D-E0FF-40F9-A0F3-C1E10BC1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ABAD16C-D650-419A-BAD9-FEC198394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7D7835-8421-4998-B14C-440A64E02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639710D-2A4D-4CC4-9A67-1B462DFFB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1AE7195-0ED9-48E6-A07D-49C9786F3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43E84-C4B1-4504-8390-7FC0171C1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B66F2E4-DC56-472A-B3E6-C5DE96790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95B1C0-BE4A-4C58-A4AD-D7A1C3031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F3D8CC-4D70-4A69-B220-35BF6AF07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30F280-1017-4F8C-8B60-21556C44A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D596FA-4DE6-480C-B0BB-B1DD724BA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EA07198-E51D-4548-9769-7DBFDF7D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4E4F1-0E27-4779-ABD2-2B1F76D0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737F590-5094-4A6A-94FE-398A11572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DB1DF6-68B7-42C6-8BC4-F2F34984C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B65ED7C-9D13-492A-AB7C-84D069304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BC736D-5A05-4CE1-9815-C2B7E0FD9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5EBBD9-1729-409A-AA75-2F9457D4F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0DDB4F-761E-45BF-A2AD-D523CDE1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DC348F1-DFEB-4D9E-BF8A-039898A19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F02CAC-EB43-423F-921D-95A063D6B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A9BE21A-5C1C-4746-9F0B-4C52A394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BF5401-3DD4-43AC-8ED2-45563A06A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DB19340-AA60-4A6E-90E3-DDB32860E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26CC19-D733-4419-8453-2FC49A71D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42B645-A558-447B-93E4-C7F48BFC3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6C65924-6E0D-411F-99F2-BC9D0E108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295FD4-C124-484F-9581-6AF29027B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2217D0-F3AD-43ED-83D5-8868B551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88F1E7-8CB7-44D1-B23B-CB9F0E7FA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614398B-068B-42D9-9CB7-A8274135D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C1122B-34C7-484A-A6FB-90493A01D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96EDBB9-CF40-4540-B61F-0FC25A01A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B66D83-B6B2-476B-A004-FD2CD3AB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AFDBF71-6F97-45BF-854A-67DC2C4AA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04DBD12-04DC-45D9-A493-75D77C09B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9D369-B4C9-4A01-ACC7-617EECB7F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C8AB03-539E-4C26-994F-773BBF54C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5EDB783-837D-4A66-906C-EA29815FD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41D360-F81E-49AA-99B2-8C6EA942C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DFC695-2E93-4A06-88E8-7964D5DA1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17175B-9C42-49AC-8037-7B28BD0B4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A8D18F-D3C8-43BE-A8D0-29A3B6E6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42E50B8-E3D7-48AF-9869-50D246FFE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82AC6-DFCB-490C-A911-71496AF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20E88-1F07-4661-AF93-76C950CFA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9471BA-6991-490B-9574-F8BA3DE61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128B46-C4EF-48C3-B06E-8A34431D8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B52B41D-872B-4818-B836-801D8E257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3EC8D6-C3CA-47D0-B575-41D6670D6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D04BB1-4BA4-4926-BB39-4705A0F5F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3A3F22-1493-4B9F-9B30-958E4C402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370809-5EB5-47B9-AD57-C098A5BFB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49AF0A6-E3B4-4ED4-9B4A-F2C00DA7F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5DE45-4923-4BC3-AA20-7642381DE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9AB690-BB6B-49A4-9BE3-B14E59CD5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CA2F4D-699F-49A7-916E-D93ACE4F6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C1B8A2E-EC46-4502-B7A0-47963D8D0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5E7A78-4BAC-40A6-9403-C1685BCC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500A30-A331-4039-BA77-D7E7D08F3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D373F20-8B5D-4DD1-82A7-7295EF298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DFCC75-B5EA-48B7-A61B-B714DC32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958109-CC06-4828-8A14-671061D94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0A01-BF2F-430F-B328-B3512C8CD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C5C20D-BE98-49B6-A6C8-1578C5565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9543646-F8E6-4017-BEA0-4167B6576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00B63D-B96B-4E9C-987B-98E0D5B38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02136DD-B79A-424D-9058-5DB2090A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5770FA-E09F-466A-8504-2B92DC3A5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28900B-724C-44CA-87AB-32603BE9A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1D90339-A0DE-428A-B281-1232D429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A710DC4-B81D-422B-86FF-D98956C51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129EE5-5679-4107-B521-442C65A2D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A17AF6-DED8-42CE-97E0-6EEC8A862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DFD707-B577-43CE-A97F-BD187E283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F0867E-60DF-4F7C-B22D-E5FBA60AE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0D741B-1A74-4663-A784-51F36DEF0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5324BB-4D28-4883-86BC-FD1F9BEE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CA40E4-7A56-4BE1-8A76-FE37E422D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7EED020-19C3-4ABB-B92D-4A5840E7F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9CAC89-088B-440E-BBDB-96A109A9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384320A-7F8D-41D1-AD98-71640A7BF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84C3733-E062-4222-9729-2DB899BEE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9DDA0-14A9-4722-B978-32BAF78DF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0F544-135F-4D0B-8AC5-71A9E46D0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4C6377-183E-4B20-A8A3-8F521EF6E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1D10C0-5C78-435A-918E-675F8CF22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BA2B638-F107-4587-AC9E-164C2D80B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6A01C54-CC9D-41C2-9860-4578A5FB7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CE3E11-52FC-4E4B-8D5D-41EE6EA99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DD5B41-9F7E-4F1D-8F7B-3A9A7B4CD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495B5F-F953-4EE4-98A8-8D735DE3F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C7C99F-42FA-40D3-91BB-94461F589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8263C-4922-4330-AC25-1D6590DDB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F1AA3-6850-4252-980E-5E6B49EE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55EAAB-183A-4D17-9680-ECE1BA96B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CBB232-079F-4A8D-A723-7E82ED661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B0E42-1F5C-4BD2-9133-152D5F72E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B40E70-AB8C-4580-89DB-5C6B9964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B1E2B4-64DC-4F12-BC27-46923412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33ED03-7C64-403C-A05C-A88DD35CB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16F4C90-1CF2-4096-A6A4-D03BE7E89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8D478D-649E-49DB-8CE1-D3FE6D011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08250FA-7F9A-4216-B26A-CF5B8B6FB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8527B6-E45F-44E4-AF39-4B5E8DD26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C704FE-A767-4595-A046-A478E8F8B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578ABA-72DD-41EE-9F17-2164DD5E0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4EB61D-9EC5-4236-830F-0F18A8CD4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00B24B-305B-4346-A8C6-15FF0C48B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6BE85D-7593-469A-BC7B-554DE6B6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EF2344-AE05-4248-ABFA-2844B4CD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AF26-2FCE-4D79-9EAD-60D41114E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02B882-B1BC-4B73-BFF8-B1CD4AC69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F60E1-58C8-4614-BBD4-E2A3BF305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105287-436B-4A79-9868-256C7A6BC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08058-80C3-41CC-943D-178D49109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A1CCEF-F5B3-44EA-A234-0B2DDB37B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80252B-F901-44FC-9603-A25D4D2CD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31EC3-2261-4483-AC8A-FA25C9C9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73A74D-D1B5-4DA7-98B4-91CDFE809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E0029F6-00E0-4E96-BFCA-46B4DE6F8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EB66BA-4116-4D63-880F-8B8F6B24A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8A6879D-8B0E-4994-BEB5-2A5B5EA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D506BC-F1FE-484A-B4F5-88DD033F6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BC8350D-60EC-48E5-BA5D-DC44847C8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CBF1F41-CAEA-4EFC-8EEC-FB1108937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86FD4B-18E6-4924-8A19-D3A9AC33C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8053D7-52A2-4C37-BA58-C49725DDB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2D0558-F0A3-4E3A-9AEE-E00ED3EA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1DD556-BC4E-46FF-AC75-EB9F0A1C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C34F95-4F0E-4605-B6CB-AA08B985D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48CAB1-490A-4B0A-8747-C81D9B36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B2B367-857E-4B98-9A99-04D4AB5B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2DBB6-D90C-462B-9EFB-6942830D9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D53D76-0716-4501-8849-CB440700C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57D9CC-7727-49FD-9C91-FAA73D5A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832889-9159-457D-A0E9-3C78F0ACB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AFD9A0F-D44F-4706-A33B-DCC6AB050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4170C5-3D0F-4DB7-9CB8-8C676F045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3A1081-3FA3-477A-B451-4F35CEA3D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45CD794-AA54-44E7-9B19-56F5056D3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4D71A4-DCFB-4053-9D90-AABD16F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2230757-23C0-4E5D-9495-FB58A5CF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88BDAD-1D0A-42DB-8887-1D78A6A79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842F49-5F0D-4555-9968-CDE7B50D7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5795359-7A91-48B9-91ED-8017AF158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13E1F9-1483-4D19-8EE1-5651CD5C0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3574B11-3B19-4CCD-B9FE-2C67DB4FA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6DCB141-7A50-49FB-9AB7-B49071307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275AB7-3A63-4006-A044-8FEA614A5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4EBC4A-78CA-4273-B921-A5DB30871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CB4D0-78EF-4F4D-9DF4-FEA806F0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518F2A3-B4C6-40D4-A029-8862F5060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21FE4-7103-4A79-9603-03C68EA08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6A2C00-85B7-4315-8C72-B5A03D959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996FE7-D5FF-45EE-8BD4-C61ACB744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D48850-EBAA-4E90-B0C0-8394CCFA5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571C2D-0D67-4103-A866-A5821CDB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F4F47C-F759-4582-AEE8-B24E4A785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A32A8CF-CCA6-4F72-993A-29427634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5C0708-FF05-4196-8A98-B4019556E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3FD377-C6AD-48D5-A65E-EE80772F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CFD928-6042-476A-84EA-CA9EFB93F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6974F0-EBF0-4BD2-AACA-D0D790C63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545384-A1D1-46D7-B878-548E96053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FAC15E-8799-40BF-A7E6-07CCE02C0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683765-73B5-43B5-97F1-2D90D322E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1EDB70-64E8-400A-A10F-4E7440CFB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930FACF-8263-4FA9-8C08-01D6AD696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656DF52-D2FF-4125-86FA-EB9A77E49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B416CB2-3D8A-44F3-BA7E-C62CC3FD5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654DB7-6FA3-4454-A022-E7485094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AE9EE0-C5EE-4D34-9187-5456F58E5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88DF61-B0B8-4D44-9761-1743634E6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0720A14-305C-456A-B3DB-7A451916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38DC688-7BC6-4E8B-B325-192EE3B4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93B83C-3194-4A9C-B006-7A1EB38E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6C3DA5-31C6-42B2-BB54-5825486E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2D269E-7F3F-4646-8863-1898D55B2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9928D7-0090-4E82-AFCD-7E587516F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188057-A243-4BB6-9E0E-2FE79575F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13F3237-E2E5-40A7-9151-362A940A6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E12AD8-E375-490E-A903-985868B08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7784F4-27F4-45E8-A415-EFF188B32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672D160-663A-4221-98E2-095EA7D12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6C7C588-5F41-40A5-9487-6CF4AD934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1360A0-CE0C-42AD-9793-20062FF8C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A20504-8AE6-4CFA-903D-B45A436C8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52B1E89-E55D-456B-B702-F7251D4B6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52B3A53-0756-495E-83C2-A187D1E53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1548CD-53C5-470E-BA7E-577BD3F6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7FFB7A6-0D69-4519-AE92-5A447A9E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8619129-58FF-4CE4-B4A1-A0B0CC986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573849-D673-45A2-A173-C606F3D5E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5DA6F0-5154-47A4-877D-1B878700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6C0720-7846-44A2-9C98-42A8E89AB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97407C-C961-473A-A62E-63D46F223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5B6EC9-8777-49CA-A10D-11C052CF5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394F9FD-16D8-4F93-A619-DFC497CA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D602F4-1D04-49C8-A743-5C3B39EB0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628B137-4B00-4108-A1DF-E1E2EBAF3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3706B48-9527-409B-893A-C40DF2DE8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A577F2-25A0-4EC3-91BC-7327C6C87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9B65F81-3711-4DCB-8C44-2D18D95A7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2F3C1-11EB-450F-9B96-3DE45E4BE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A8E8AD-D143-4A2E-A101-8582CCADF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6E8D51-7D42-49E9-B269-AC3AC231A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1157BC-F898-4909-9BCB-3009214CC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303F73-25B3-4B9B-B2C3-259A7071B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9A8125-9C03-4788-B007-15A0B3167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5A5D1F-BE42-45CF-ACDB-AAF0A9C0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23E675-0DC0-48AB-A9C7-070F00618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5616EC-7F66-4970-A0A5-D5971660A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021BE5-A9EA-4F07-81A8-7EF21536C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028334-FE9A-415F-B1BB-F57938FA1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DC2F87-B4E6-4560-AC67-BD2E1FA5D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7506A5-C846-4D36-9276-F36ED1B21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1716BC-95F1-4C70-99D6-5BA2BDC6D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ED2F80-6F05-4D43-A3DB-721F669C4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AE9683-BCE5-4763-B0D7-B4CE5B49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5448CF-57D1-499E-A2C9-F7AEDA04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4A34FF-A280-4F87-81EA-85AE94115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BD9F96-5B36-4E46-B78C-964EA0090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20FFDEF-451D-4E6B-9691-AF328F6A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799546-C2D4-4BF7-BB93-1A025074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ED1C91D-4D8C-4C0A-81E6-9C4657BDF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C8A17F-9079-46A5-9E9D-F983DD59B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8FB0B5-6A8E-4CC2-B543-9B8F4DFD7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C5B581-F9BE-4EEB-9D68-6E8EBBEAE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7DDA2C-0B00-46AC-9310-D3F2796C4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8D48FD-3068-4ED4-A073-49DE671AF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473F41-6781-4444-AEDF-8B52220A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84037D-C7B0-4D79-A109-63E0416EC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F56722-4B2A-452B-87E8-AD24F28AD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361E40-67B5-483D-98E4-A455963DE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59895BF-D8DE-43B4-9D0B-9544671F8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727542F-C880-4649-8456-6DE52EC3C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8758F-296A-4098-9EDF-BDC417B7B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CD86C-8756-47F4-8E83-A99055627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629591-B128-42F3-860D-D8D9CF74F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01A65-F84F-4DC4-B6DF-83406C72A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33FE2F-8AF7-4214-A68F-7B6163A0C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89371A-D6FB-4285-8C2D-64CDBB5F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803DE-015C-46FE-B07C-2D3FB45AD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915082-6749-4C5A-82C4-A8056FFEC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D6571A7-D325-4620-8F21-3779F653C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5F3EC4-DE46-4EA9-B40F-E3396B4F2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8F34FD-C662-44C1-9D24-57AFF7520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409A13-8D3D-4C88-A502-A2315C82B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4AA4E4-F180-41E7-9DCE-F334A5899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6D84577-3AAF-4803-A3FC-FBB21986D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C9AE606-025B-45C3-8EA1-B1254CE73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443C3B-3F18-4B4F-A1DD-A33AD9666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D8C9F3-551D-4410-A5D4-187C686AE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3169370-48AE-4762-A5B7-28E0683F9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FE28D2-5633-4681-B7FD-F201CB94E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072AA3-65BE-48BC-9ED6-FD4088668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A6FC95B-5442-4996-BD36-3F10E8191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EBE059-3EE9-405E-82A8-16FBF30F8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14A82E-950C-4B9B-8957-32E192A5F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70AB21-BA3C-41BA-9622-5BF0B80E9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8F4E13-0394-424E-A61E-1051579C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B552ED-595B-40FB-A274-B0D2C8041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E7ACF4-518E-458F-A88B-B8853A8A8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7909F6-C6AF-45B5-9F23-82A88ADA9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D94899-944E-4F38-A4F8-9DABAE670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E740808-0925-4DA1-B3E0-FF757BE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C0D8CFE-FA92-403D-A600-0EB1DCFA1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C486A6-3A81-41B5-8463-EA069AC2D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6FD5F30-6738-4B00-96A4-50894038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A3DCE0-24E2-4445-B8B2-F3B7BF9F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ACF918-76DD-4586-BC6B-D7A99E5D3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98EC62A-385C-49C7-8E39-7B2B111B5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A8D77E-3CE3-4B2A-B3FD-ABD7D9476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025BC1-9049-4C74-A363-4B1EA1BF2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BD2CBC-29DE-4A53-BBCE-FC88D9257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19F105-4B62-4888-88CD-F79C1AF8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7698C2-21D4-4378-9C1D-77F471E34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74CCABD-3B15-4886-A4D8-45EFFE82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2362FD0-0BF8-4DE3-89DB-7D6C29B0E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6663F6-A034-420F-9C7E-2E7436D8C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3B2BED-C562-4AA7-B336-A2D2BBAC4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6AA696-F08D-4BB5-9D16-DE50856A9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C84604-A56F-45E4-B8FA-EC0A95B91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B4235-C45A-41E1-A11B-67034CB9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E6CCC7B-EC65-4E37-B2AA-12861ACA4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AE585F-7B43-4CE3-84FC-4D23D009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9BDFFB4-DEE4-4443-967A-8970AA707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BCAD5FB-7E33-4B63-93D6-1FA3D6EEB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09057D4-DD23-46D7-B79A-91C0023D2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5D4C27-F155-43D5-A1FA-8464D421D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4D38F4-87C9-49D2-8018-C265EB0E4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57ABFF-2FE2-46CC-964C-034BD02A3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2721FE-47FE-4129-8FE1-74C9DE1E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9007BE-45C4-49BC-AFE1-5DD230EA3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64A714-23E6-478C-ACC4-289826A08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3D4901-E502-4F4E-92A4-9FA760B51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B98F312-E249-4CCD-B655-87FD8B43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5C48CB-5335-4C7E-A459-A1FA47CF2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87F3200-430A-4DF5-9698-BDDC94D2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345E8-3851-46EB-9384-ECBF043FC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CDA8F6B-964C-42AC-8AE4-1F0E9E1F5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71934-F5F0-42F1-A09A-09940F9B4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BBFDC3-91EB-464E-9EB0-2437F5B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D9AE44-64DC-4D53-A09A-84D861B56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056238-61D1-4D2B-936F-3FA54199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6F19CE-439B-48A6-9327-40024B4A6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F1CD2F-9D88-480D-93BA-828392ED7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6EAC57-217E-4F81-B4F7-8D4128CE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26AE-7BD2-489F-A5EE-680099526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935403-2110-408B-8F8E-DA0488F9B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D78AF8C-686D-4840-A075-D9BBE318B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61D69AC-DCA3-4D23-9031-E1C98848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8C5E264-BE7F-408D-9918-49300DD83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D6C00-D12E-4E9E-93F8-646AD637D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A73D57-8FFC-4D09-8FC2-A5C48A2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0F12E3-EF2A-49AC-8FAB-D000612E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CDFE77-F15B-4E79-8C65-E11D7807F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6F8B15-97D6-4D87-B24A-4129336AB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12329DF-B8D7-4143-AFA1-1A9557296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8DC4CF-D8AA-4D38-925B-D66DB085C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0C9C3-7D60-4656-960D-7DDE26CF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D26BA3-9122-4972-BEE5-84273B1F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F98CB0-DEF6-4013-8365-01ABEA275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FAA84-2985-4CCD-8A57-5F2F7859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6AFEC8-3C65-4A88-97F6-9C7BDD30B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AAAAD1-A61F-444C-BD0F-AE5DBA2CC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089D7E-A9AE-451B-B6DE-5956CAAB7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DA8207-27F5-4993-8334-8046F7B41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EC2B98-F695-41D3-82E2-EAB46ED2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70B7DA-285E-4E98-B2B3-2258412E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9419785-6FEE-432B-A8A6-0DBBF20AC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DB9F935-A1D8-48BE-B8DE-8E1B35EB4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72D2729-45AF-4753-854B-CB1AD11C3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B61ED1-3783-4B75-9FD0-2A2901BB7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BE20C5E-C7F2-4141-96D8-318A51579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59A182-62CA-454B-AABD-FFF68E7B1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3881B5-0631-4891-87B6-AE0C12D52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E8D687-40BA-45F2-99FD-4EEC4044D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CAE29A-3D60-4601-A109-471AE0997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BC204E-ECF8-4F3F-B3F4-FA6794CE7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B45EF88-7EFE-4E39-9935-0817B880D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CE73CB-A803-498B-B7B3-A84467142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846BD5-A66D-4D26-9690-1AEA02B85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751448-DF3B-4607-A8EF-D9F1F2BE5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4409BBA-80CB-4F93-8581-3CF21314A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471741-F8E3-4084-A3BB-6A0F03EC4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7ABD63-261F-4768-AB60-38F50C255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02587A-50D5-4B01-90E4-08CFA228D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C586F9-0671-4762-8A28-644490E3E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3F50D5A-1EEC-42B7-B257-B56CED781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85C65A-316F-4077-8082-A0A56E65D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050527-FE60-424A-BAC1-45EA85F95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F4EFA4-C43B-4039-9207-5CAD8B21F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EEB9D5-9204-4B84-A5C9-445AB27D4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BCA2BDE-5AD5-4CCD-AB0F-01C30FC8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AD58333-FB40-45D6-833A-43898C3D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778EEB-82DF-476C-B0CC-EEA3E5572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CBE3B-0426-446C-84FA-AB6C4A52A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90F86E-7390-4FBB-A4E3-13841EE94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B1E03-D0DE-4301-9102-EF2F1BECD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D93933-27EA-4D6C-9F15-20A5994C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91D987-1416-476F-9A4D-11DB51633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49BB11-18D3-490C-9D12-4A5193243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466446-653B-4917-BBB7-460E0600D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1AEBB-D061-43F3-BBF3-F332F734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FE4274-3F94-4E12-99A8-B7BC5D439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2391196-D7CF-4B56-B10A-6F1C5F8EB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87F97F-8426-4BF7-B327-F68A17281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B9B79-3AD6-49DF-9797-E5B042909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B9A425-12FC-4630-BC30-A0A9C16D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992515-739C-495A-9FED-A694625C6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B2C3C7-BB6C-45BD-83B5-678985E34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F552FA6-F714-4EB9-8F94-61AE791AD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BD865D-EB28-4160-B44E-26EC6A69E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E8042B4-632F-4586-A327-A6C73299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5B8EE1-8BB5-4951-AA54-D12E014E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EC21959-55BE-4787-904B-316649716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356B8C-445F-4B5D-95CF-816F301AF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5A8A94-EBC4-424F-8E17-30F783E00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95016B-0D8B-4605-BC5E-7B4DEAA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39185A-B453-405B-9508-98E0873C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F11F18-CC9F-4B6E-A36E-525F06A45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57BA09-A2E5-4E3C-9E18-DC91433B8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54875ED-A712-43B0-B427-89B234635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7842D-1FDC-46D9-8251-BB4E219D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F6D2C2-0A0F-4D38-A1E2-C81E68FA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56AA46-E459-4055-8C86-C4FFE3599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1F752-4426-42C9-9A7D-6FD06D85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7A0AB9-2464-47D7-BE20-FB2C9B4CE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B776D9-2E44-4FF2-BD42-B9B44FF64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924ABA-2A4E-435E-B11D-BF9FA063C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F5854F-8E5E-4CEB-A327-C46D2D2B3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FF0839-7FA2-4782-AB96-B860C19A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E9D5B-C039-4B90-BA49-21A7A697E9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7A75934-F5D0-4CB8-9B03-B2739962C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8F8E84-A4F8-4ECC-A29D-15135D76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602F95-BFCD-4B73-8C4F-2378FDAC4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E199CA-2238-4350-BB82-8765E5678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F84E97-EF2A-48EB-BD74-58340D2E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C88A38-8612-4338-8806-E6BFDBBD5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240010-12C1-430D-B534-C4A6C8CB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EA967D-7CE4-46DB-8A29-C4AB5ABF7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6E5FE78-E79A-465F-9FC1-61DAF8A0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BBE18D9-FF20-49D1-BA53-1FE5CBE79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CDD5F16-28B7-4949-A0A0-3CBF6D44C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B142E62-C0B2-4F0A-8085-E6AD5AC95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911D8F-6553-41A2-A0E4-55A2B932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5840B37-8D8F-4AAE-8204-0388ADE0F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E34AC20-E40F-4C57-BF9F-3E3D92FC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A6FB33-49C8-4415-A8D3-8B271C366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8B6582-6182-439C-9A30-80B5D004E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9338722-B445-45A1-894C-1F4DC37DF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D8411C-4E4D-4BB9-8A28-2157C2403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2C44D8-7544-489F-BB7F-32AB74A68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B773F5-C4EE-4B3C-B6AC-4640B52F0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0755F0-8C25-4AE3-8967-2D71A2CF5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DAC180C-BCB0-4E98-94EF-F0094474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329A3-CAB3-42D3-BE68-9C3463E57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A8567BF-499B-4666-B3F2-5066F3F5C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7E1B0A-EA86-4DD5-8CEC-A9DA355F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2D8DDB-122B-4BCB-9572-75D3A1F8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71B0729-9F3A-428C-A1A9-F1435F164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B304CEE-E8C5-4252-B529-E3C9BA63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AEC81-FA4D-4818-944D-62A28037A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A0430B-F147-4F69-81D7-FFAA7239E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D765A2-96AE-473D-AD19-DEE99E2DD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5BA796B-2878-4400-A400-427572568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4F3C7B7-0160-40E6-A86F-85FA7E023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2D27C44-1EFC-4E67-BDE2-61F41974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23FEB8-D097-4996-BABD-651508998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FD92FE6-B70B-4B6C-A284-EA4066EB8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DD060-2A9C-4562-98B0-767439605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4661465-6A44-433E-924D-5DFFE5966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E63CE9-0E43-43BF-B398-4104DD34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FC54AA-5B31-409C-8F77-0C257667C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761AC5-2D4E-4695-8273-9CFF11108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C1A4CC-CD38-45B1-810C-6E345348F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13E4E3-990F-401B-88F3-BFE17D22D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8313104-F838-4B47-8B77-E006176C2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C12076-2524-4C3E-8E20-C0704356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58CAA5-A86B-4CDC-BC86-BFD39CCC5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63EA0B-3BEF-46F4-9455-608C03FDA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336E9E-A947-47A3-AF5B-95CB549FC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8DC7BA-36DC-4F06-8A17-BFEDDC4F1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D0400A-94B3-4D4F-9E0E-B173B6C6C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CD6889-8611-419D-8C9D-55BBF6CD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5BDC3F-7E42-4EB8-AFCB-27185F3FC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3F9C6C-19D5-4FAC-B1FB-7025F904C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C14D54-210E-4EC4-AFCF-00DA73CC1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E6A4EE5-01D3-4913-AAF0-FC61EBFE6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65FC30-473C-4FFD-B24C-75E000350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50ADBC-88FA-4421-BAA2-FE3935B4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5B963C4-242A-494A-A845-6871188BD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F76B7D-9190-441E-9E7D-20D9EEAC8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C3AFFD-32A4-4C97-A679-AEE57219B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466680-458C-4E86-88F2-28258A824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C4C500-DFDC-4EB5-87EF-A1627D9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11AD89-0D35-4EA1-A1EA-8B43E16C7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2DB2FD-E626-4CFC-A8D8-B6AE96764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77748D-CFF0-4FF7-A871-7BAB4759C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48CECE-74A7-458E-BFF3-D79A66882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E588653-106D-49C4-9C06-D4F14B0D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5BB45F8-82ED-4882-BC9A-61632869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E344DA-80E6-4E8B-9BC5-EE6E88087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82D00F-4CEE-491F-B1C3-B9E3B11C1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01466C7-414D-4B83-993B-CA4F8C2FF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20AAE4-36D9-4B8A-8364-D0A11A9CF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3DD716-0504-40D9-B2C2-19F44A5D7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EF1191-5E65-4A12-A29B-69D0B20D3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53B386-D8F4-4C26-A7A1-956DE1EA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01AD86E-2563-427E-A3D9-572DA8D42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5C8FD63-C19A-4C24-96C3-4153FAE66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303A199-1B19-4C6B-86CC-0FED2F8AB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7B7242B-ED67-4BDD-90BE-408F0C81A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B805912-7957-48A6-82D4-C668B1AC8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EC47EF-F2F3-49BA-BC62-179516EAF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623E8F-99A9-40B2-810D-D61358AB6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C3DC81-9D2F-49FA-B012-6A72D9B03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D8DCC-A35F-4D12-89AB-56466D4B0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04A404-DB6A-4798-BD24-5B23A174F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427E77-3686-425D-9EF4-F186491CC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386E2-457C-48BC-80B7-665DF6A61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76E2F2-EED9-4FFC-87DD-1891478A3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A2B8CC-D7E4-4149-83E6-0988CBF3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148805C-4976-4F36-ADCA-392F43180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E7C1BD-B8EC-49CB-BD41-06A53C15A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AC435E6-5433-4E33-B02F-E6966571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398F6F-D59E-4462-BAFD-E7026A794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E82425-E8AD-4B59-B2EF-C662C06F5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DAA525-F90F-4C4A-B696-BF474F084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3E4E12-CA2F-4D2E-9421-C3E4E95ED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85FE28-2F35-478A-A8AF-A587CBEB4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595260-0819-4DF6-8879-36857F55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DAAD8-EF57-416D-83AA-3D61BD0BF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616FA-AEEB-463F-B7FE-3D6B5C81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932530-53ED-4EFD-BCB1-F408034A3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CF9E78-EA66-40A8-BCA7-082B8F142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A96B8C8-344A-4D1C-B90C-7692B35D5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A9C1ECB-1F25-41C3-96D9-944B0CD20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4C26FB-1C9E-4FD4-B344-413DC7599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8CB42C-F16A-46FC-A8E9-3D835D666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65FEE3-B049-4714-879A-38C94DF67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A754657-478B-41D1-A25A-056EB8EF0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8AE9AC-D449-422E-95A8-5C71D722D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1C70E38-3046-4C4C-8B82-834E1BC88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3F14C2-10F1-4FD7-AE1E-63CC3A77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E7C645-8900-43B7-9EA1-0DA96805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CD5FAB-A5E1-415B-8E73-FD614DDBC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5ADE80-7455-44EB-8FE4-DB7169CD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4478620-1B18-4363-B9E1-C6DBE89A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D2A7A86-5B30-497B-B47F-4F9B2351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7D7999-CF1F-4F49-A0D8-8A28F1220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15B3B6-BC92-430B-880E-F520E1FF7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47EE0A-8C06-4538-B886-BB5305D62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B9D13-C801-4C64-AC70-6B4B571CA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343664-C747-492B-8679-42A4F8998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DF2C33-8927-4EBC-AEC0-C528CCCE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0F05951-F69C-4267-ACB5-8496ACAC8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04CDF6-B84C-4D8D-814D-50C1D7E0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0E1156-6A71-4D88-BC58-398C243BD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9C29ACE-2E94-4816-B984-D99A83C61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49B3C-7E3E-4728-8677-D1E8561D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FD19F35-1B76-4703-AF14-67B2C5A0D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CDA4C2-2907-4EE8-9ABF-7D7BE4D59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2C44BC-D8DD-4D6E-AD6C-5D796CBA2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9F595F-B1A7-497B-9E8B-ED1D45492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612558-710D-4E78-8E00-E4B2C370E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115947-CE1F-45BF-95BC-D3D3E1C3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993715-D39F-469C-9F27-E3EC19C16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C53A4C-C865-4DDC-B6E2-6569B4E4A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3501AAE-BBAD-45B2-8EDA-95154C87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0E2B84-AC58-4699-B6C7-25D89631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22C9F4-05A6-454B-B03A-67FBD8176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4D167-4573-48D4-A977-D7A10E94FF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89E309-4D64-4722-BEFD-B328E85E8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1AE1E7B-6044-40BD-AC05-D2669FD6C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F77CB0-E65D-4085-BF29-31AF2ACC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3104F-FD7A-46CA-925E-5123DFDDA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24B6D5-DD65-4673-8FEB-C8B5290E7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F2ABED1-EF90-4F61-90C0-25EB80AED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422E-EB37-4B1F-90E4-30D251E18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BAA383C-1CC8-4AA9-A342-F842489E9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D50F3C-A20F-425C-B5A3-A8CE49CAD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5A7B340-1E76-4154-85AB-F64FEF7B8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67B44D-1E03-4F20-B6C3-E36B61DFA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03FD58-65BF-4086-8CD4-1A134311C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D26073-F725-4C03-89F5-5C0833D9C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F2BE7-7C80-477E-BF77-1FB4D633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E19A47-ECEA-4AF2-ABF0-3FCA70CEC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C0F2653-9DE5-4B6E-ACE6-01F56870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B853FE8-794F-4FD7-B69D-D7E97CB3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CB535A-1F6D-4A6A-AF51-F04896FAE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F848D8-E85E-4CDB-8870-791A6D911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7D7062-3BEB-4555-B10C-9864AC42C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E8C676D-EE34-4895-98E3-C6DCC4535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1BCD4D-5819-4069-9CFF-E33C27939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5EFF1F-0B53-4290-B1C3-18976C26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4D6CEE-C3AA-406D-A592-6E633159A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F959B1-8921-4E69-911F-76F9FFF29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A0F3D6-26F2-46F0-BBD0-EFCD33481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711E30-6133-4008-974D-BB2F4297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544A5E-241D-4C85-A423-D61BBB20A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5CC358-EF3A-42E3-9699-004065A21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CD1D154-4A70-48D8-AEC2-422BA990A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ED0FB2-C824-4996-89B4-EB7126A8C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9EFA2D6-BE53-4BF3-8784-DBDC2E596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78E61-AAFD-49C3-AAC3-4094F4A1F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AD48005-76DC-401B-838D-1F3FA0D0F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D41B24-F66E-4060-8141-E01023C58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DED03D-5D0F-4668-B025-00BDA575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8800D5-7FA9-4C6C-9452-99BDE612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7D794D-5103-41CB-8BFE-599E119CE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6AF3F94-CE7F-44BA-9163-F2D73FE48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29AEF3-891C-46CA-9D7E-55D0981C8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772A33-11A0-422D-A787-ADA846AE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7753DB8-1E80-4725-9768-C3FD2905F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199FCAB-A368-41DE-94DF-AE0F3AC8B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53C60-D460-4F32-B167-E1CA7064E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BF0DED-EBBA-42A8-BF45-37B1D4656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3A5FDF-ACFC-44CB-A4FD-D4BCEB12C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C1CE5F8-39AA-44C5-8171-57E62D048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AE59F5-136E-4C81-B72C-A0AD9E436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FD7656-0261-44E4-A73F-ED9901612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4B9113-04EF-4C2D-8C3C-9A8947F7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700E58-E8D0-4FA2-8118-1C10784D2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DC44DA-8ED5-47A5-BB05-333BF3AE7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6870405-961B-4431-8D23-CB1D6ADAB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3B19BA-F6BD-4A25-BB04-1593D4C16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168E8-26EF-4C94-8699-E16652648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B5DA48-5ECF-4D99-93D4-A2C03CEF9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F638C9-86C5-4946-BE9B-7C289987D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41B9C3-8DF4-4962-8645-1C2DF6C68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CA12E-2059-4158-A535-3D421548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2DBDC9-11D7-42C1-9F50-2031630E8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D7CE61E-C740-4D23-8CB0-2343C58A2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7DA7B6-0D0A-495A-8189-8B2C7A90F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FA0E74-3C5E-4EE6-BE85-344666894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BC20082-02F0-4478-A585-CF1F2F3AB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FCE757B-D046-4C0C-B67C-19FDAF898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C636EF-9EFC-4A08-9642-7D8096F72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4E1A06-3180-4328-A16A-B8C910680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5CAF0A-AF1B-41A3-B5D1-40BCD6358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076CAC-E9BF-4A2E-9F22-8A805BBA0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6B44D35-3501-4A4A-89F4-79342D81C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438B92-C46E-4E06-8B79-0BE306D5A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3B0903-81AB-4D76-A8D3-0BD791BB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CB82E20-6B53-4E55-AE94-64334FF59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036E814-A503-44C9-B0D1-DF59EADB8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B2DAAF-61DB-4986-8E82-DC53181BA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BE39B5B-EBFE-4708-A366-21EEA3907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96B45F-8470-41D6-8AF7-4945515E0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DAB2D8-E532-4061-80C0-3621C2B75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91C04B-55BF-4D20-A204-D355A9EF3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8254C5-0C7D-4BC0-B7E3-AF26CBB96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9D15F23-8FF4-4ED2-A9F9-FA9549FB1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31D669-3DA0-4F77-AD36-C7C1F14C4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87BF8B-C76C-4B4F-8BBA-F3F250F32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4C342AF-4B8C-41DE-9F69-A6B275C4A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720C1DD-9204-45EF-8DD0-D399A4EBC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12CD22-4D82-4A88-9438-25FEE369B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DA3421-C611-46B7-9C97-57816BD0E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D23F94-E8ED-478B-89A4-21FB323B5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2D8CD7-DC95-458D-BF56-0298C500E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784CBF-9D4F-4880-B9EB-3417E9512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B008DA-2E7B-4C6D-BDA4-FFE104443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2225B7-32E7-485E-BC30-4718E95DA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E9085D-39E9-4EDA-AE1B-CFD207F7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1A6F1B-66B6-41B0-8E49-75C25C472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C0788A-8D78-467E-B849-B1C59FA10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8F5437D-CAA4-4EBA-811C-232DE467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DB0B078-28AB-4740-9A21-5E627CFF8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EB454E-5CDA-4299-B52D-BBFED76E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8CB10-E57F-4740-9085-E568226EE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45618-38BB-44C5-8E2E-E70330EE5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04F05F-559B-43F1-A712-974B2401C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D5BC45-7C08-4ED1-958A-1ABB3ED0C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F02CF1-85C7-4668-A77B-EF6056910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B647DC-C604-4946-800E-CF0B05DE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D1417C-9E51-4673-BCB0-D38072A33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5BB222A-4B8D-46B6-A666-66846B44A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97BBFF-BF39-45A3-9EE5-97F32CB8C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2A9EACB-0059-41D5-8EE7-B358F00C5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FAC4D1-937C-432C-A9DF-79F96288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8B2B0-4919-4FBB-91D9-96EF32A36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74FA77-DA59-4A20-B504-1658946CE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F9093A-11E5-45F8-94A8-83D20D13B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C6B7F0-CD0B-497F-9371-17A47DE3C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19729E-00E6-459C-8CEA-24DA3B4DA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B3FC6E-8A7A-46A3-B690-27BE52DE6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7150365-DE8F-4D63-91D4-B36C88F8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5DC3F8-D8FE-467A-A46A-C3FE80349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24AA7FC-5733-47C6-AD5D-A512EC37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0B6DE21-3685-4975-83AF-ECAC3A71E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14A3AA6-FEEC-4D50-9C0A-A2B7069D4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C52AC1-5E63-4FD4-B916-B9E549E8F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A64A69-7FD3-4484-AE78-5D67F9648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254D41-FB70-4F50-8CB2-7F23CC3D7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E1E0C0-A14E-4061-898D-AC4D9CB9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336407-A21D-4899-885F-DE798CD68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184145-D844-4D0E-BC36-84C77F56E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04B93E2-081C-4E3A-9548-0EBA19C43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E1AAC3F-3469-485B-B9FD-589AE9735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C54FA0E-EF8F-4FBB-97EF-06A56C19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DCA4C0-CA62-42F4-AFB0-754B57875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67083C-2F6D-43F4-B373-D78596CFE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B1F5A9-5CA1-4531-9331-5E5E00209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4AAEBE-1095-4EE6-9166-7576210B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EA91580-FFFE-407C-A4C1-BAB951C18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40EDB1-5655-4A07-B8A5-E7CB0E829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4CB8210-8316-4A05-8991-E92697A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AC4228-B4FC-4647-A020-6AF522105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58B0E8-C420-4772-B7CA-F66A90345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615298-2C39-447F-A684-C75596144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3DAECBD-4940-479F-AC91-6E982DF4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46A698-A2BA-402E-A6EA-4785AC71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04DE486-7F21-47CA-99DB-508446688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46599D-0F2B-426A-A94C-3FF768024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25EAD5-56A3-480E-B5E3-49F9E7D4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04A2D9-C927-4C7A-A840-6CD981CC1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1BBC37-7CDE-41F7-AFFB-84A45637E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68F8AE9-605B-4942-BD92-378442AA5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B411B6-432C-4660-B16E-D825792C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A9119A1-4B5D-48D5-A5B0-8F0A6FDCA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EA400B-1FF5-4421-B92F-1E7643F33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88A09-D275-483B-A4EB-CEE328C93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3E53C0-D08F-4B41-8798-C39562090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6A90E90-85CE-494B-8747-ECC68A067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8203FB-EE5D-4910-84B0-A7019C28C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F48B3C-CE3F-41FE-86B1-A6589EFC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531AD24-9E05-4BF4-B53B-15E74EDD2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A3A1CA7-881E-471D-88B7-FFA4504D2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A24F0CE-2122-4C92-9E10-CAB3BE85E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C2CA1D1-3178-4AA7-88DB-063F9C83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3BAFD89-60E5-454D-A225-D11346FD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57CE3B-05ED-4C4B-8FF1-B22DE4E6E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1C844A-5A99-4803-BE71-869C2241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F9E1196-4A59-436B-B2C0-21AAB97AB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0F1D413-AB67-452A-9323-A0E6DAB8E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5637DB-2CFD-4DD3-AC8D-DBDBAC488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8DA418-28E6-4728-B839-3DC6CA104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B109F2-2207-4C13-95C6-B2FD652D5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B6D0BB-74A3-44B3-9CC6-CDFCCB25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86ABCAA-0555-430A-B54C-49A473CC9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65DEBA-DF3A-416B-9C9C-1EE8E794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01C2449-0A0F-42E9-BF56-33474A3C4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14A56DE-A2EF-43D3-A667-DE76ADAC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1B0C26-1CC6-4A02-B9F6-932B7F1F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96BE0D2-2552-4B1E-BB20-279BFADA2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8BE3325-2137-466E-A877-0C1478FB0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4EB403-A7DA-4AF1-B9E0-306E9321D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4B34E4-26D0-4146-8B30-A03AF3972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C6BAFB-1996-460A-BCF6-18F9F5B1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96D2A6B-DBB0-41CF-9925-794EDF58F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23BF26-C528-4113-B359-4FA4602A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A86FD4-1949-472B-A9F6-10D97886A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2E31616-B4C0-43C1-8CBB-2B1C852B5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E913C6-9FE4-48C1-A1F0-DD1068C64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0E388D2-9A47-47D9-BF8F-825A75F1F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60D3C4-B6C1-4CED-8108-90CCB1FE9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FB42F3-4A61-47E4-B21B-5ACC66AB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447173-68E1-4C7F-9C83-79E51A66B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A46DFF5-596A-44EF-8B8E-95180722DA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5884BEF-B775-4822-84A8-EF6F9CAB0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1612BB-FC54-4B4A-96B5-DA5E37FCC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6BF366-6B7C-42BB-8487-C0630D962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85EACB-1C69-4256-9399-483A9C4E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6310773-D105-4A3E-AAC2-15C13BBB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357608-D783-43E3-B6FD-2718F2A3E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9834CE-45DF-4898-BBF0-FE72068F2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A7CD1C1-B03E-4778-A8AC-76E2E610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4097E58-C450-4F81-B4B8-C9ECA80AC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7333FC-BB83-494B-B6CB-D8A889C9F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2848D1-17FB-4999-9A86-92E63E189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C2556D-CD06-4CF0-9C45-0CC79C1B8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C3698-FF01-4819-8A08-AB561E00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F04B5D-477A-41B5-9754-081CE12C0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25D5EB-D153-496A-BE73-9A71803C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0CE16C-F17B-462F-96AD-374B2B2DE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6AFFFB8-9D6B-483F-80B6-CE8A216B1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125F08-2ABD-4338-8175-0408F207E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ED8BD6-0381-4476-A603-B94C4228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E05FD69-B459-4078-AD65-482D99A2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EDC80A-4505-4E48-AE61-3347CF86E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0B70E6-12BD-4254-BD8A-1234A4DC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C5B9C48-A911-4764-B4D7-215599434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417B8A-E122-4A87-89AA-ED4791AA4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E6D0C3-9B09-4457-9F9B-2FC62F1E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6B13E4-0190-4F90-99A2-7815F1429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250804F-86B5-4142-A699-38CC648D7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89281BD-9BFE-48BC-ABDE-6101795F1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4847A3-BDF8-458E-A9EB-C43337E86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1837526-D479-4E93-88C3-B61ED576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DEE2D-993B-45FF-B1B3-239F126AE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6536F7-5681-419A-A7DD-A49A40503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443CB3-957E-476F-BFE0-8CCDB7075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091713-BB6E-4918-8792-7A327FC9C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0A3470-B63A-40EC-AEAD-8894B079C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17421-9090-4313-975E-FB950D6D6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FA7E2B-9146-4BCD-B275-E1B8C7232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7CA672-C214-4DA1-A4C5-7EE804D21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46A67-1E24-4F83-BE33-4422729F8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CCD56D5-CEF8-4B41-BB0E-1633C1524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D2FEA8-ED25-45EE-B862-4D20F3E17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1DBDAF-F655-47F3-BA42-AE4760D32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7FD25-236E-41D4-B3EF-8803A621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F4A833-1BEE-44D6-9346-9BD98375B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2E1840-77CC-4346-8A93-83FA33EF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9F6AB0-2A59-4061-848D-FE61632DF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16F54FD-1189-4F10-A7DF-6E6F13FE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DCEC9C-5C8D-4ED8-8FE7-C83C57845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3743EF7-2712-4455-84B6-1D7AF08D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A2C2A15-0344-4A53-AACD-CCBC0BF5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9F1C69-6547-4772-B538-01AF41233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C5B2FF6-4628-4D18-9FC8-7BC9F8FA7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F35F16A-802A-4A85-AB41-84EF9B817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92A0B-724A-43DE-922D-79E3265C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882F9B-3CF7-46A7-9D81-F1E2888FD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825589-F90A-40AF-84E9-CD3E75667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A555B5-5498-42B9-B2B9-8B4620638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3FCB43-B7F2-47B6-8B2D-E1A733643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E1976E-050F-41D5-A10A-6C300350D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5787636-040C-421A-AB25-C809FC99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7BC6CE2-E36F-4B13-9AE3-1B3068177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1A1111-6650-40B4-8E58-682E62700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5735868-A496-4477-BD52-A065C1083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5D0FE10-390F-4F58-8A0B-A8015D354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447585-9B28-485F-A879-BB2E8EE30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06C4D0-D2BD-453C-B1DF-DDC3FA79E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87F6AB-271E-4605-8C13-F9359F79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3FCD09-75B1-4DA9-87D6-43C407D15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38D743-57EB-47B0-A871-117DC06E5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7E2FC3-E099-4552-A22E-82E85486C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2591561-77F6-4A61-A398-1AF7A972C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5E5604-2740-4B19-8102-8AFD9B040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4996AD-A7A2-4068-9B50-51AF2C109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A26AEAE-564A-46ED-B236-16B29516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BD230A1-CE24-4955-8067-47BAB2B08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CC1C2-42A2-4F77-933F-B5005A101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3E5525-747B-4D25-8D46-D92F857E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3F1625-AF52-4CF1-8BB6-77E28B20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58CC72-9116-45B5-A585-808D5492F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FE84950-B7F6-4444-856F-1DA29B21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736C44-DA8A-42BF-8F31-AA8589A51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224AAF-E29C-4824-A7DC-DC80CEC0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825D-9B5E-481C-B0F6-00898635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0A759EC-A551-48D3-A2C9-86DE52F48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507440-E2F4-40E4-914A-D576A0F02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C2C1B07-A527-4841-BA41-894B3820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EC2C39-96B7-4C54-8FB7-7A988C7D8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6E1FF-4EB6-48F7-8443-F66F10243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FC24EF-B071-47E2-9D67-7E932E9F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940ACF-04F3-4FDB-963F-85AD298EA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60B91E6-1628-4C93-9670-49186EFD6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CD905A-716E-4644-BA86-B8FC36AEC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36527A9-177E-4D78-82F5-B388D5004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08467F5-DC97-4CC0-B7CC-834A8951A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6BBD36-CA0B-48FC-B99E-FE0EFC50F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626873A-4C14-431B-841B-EDA14EA8D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EE1886-73A8-48EC-88DA-B02825661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DC89C4-6B1E-4D01-8397-AF25437A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047126-4D1D-4E0B-B127-3EF5099D3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082A5B-BB12-410E-A185-A06EC654A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D15515-A08B-448D-8980-A05D48ADA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75D3CD-8CE7-4F82-8CD6-3B857E648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B47BC8-044E-43F0-8691-AA9767DC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EC791A-939D-492C-9B3B-DD812A806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458F72-FD41-48F0-91C4-1D993C268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81AAD7C-9184-4F3B-9B15-7E62002CE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5246D80-CC78-420A-BB48-4E0F901B3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5857EA-991F-4440-B8D9-A70144667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about/contact-u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0B4D-B4D4-4901-B8F4-D640F52F0AEE}">
  <sheetPr codeName="Sheet2"/>
  <dimension ref="A1:AF98"/>
  <sheetViews>
    <sheetView showGridLines="0" tabSelected="1" workbookViewId="0"/>
  </sheetViews>
  <sheetFormatPr defaultRowHeight="15" x14ac:dyDescent="0.25"/>
  <cols>
    <col min="1" max="2" width="7.7109375" customWidth="1"/>
    <col min="3" max="3" width="66" customWidth="1"/>
    <col min="4" max="4" width="25.5703125" customWidth="1"/>
    <col min="5" max="5" width="52.28515625" customWidth="1"/>
    <col min="19" max="32" width="9.140625" style="10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79</v>
      </c>
      <c r="B1" s="3"/>
      <c r="C1" s="3"/>
    </row>
    <row r="2" spans="1:3" ht="19.5" customHeight="1" x14ac:dyDescent="0.25">
      <c r="A2" s="6" t="str">
        <f>"Jobs in Australia: Table 8. Victoria Spotlights by Local Government Areas, "&amp;'Table 8.1'!$Z$2&amp;""</f>
        <v>Jobs in Australia: Table 8. Victoria Spotlights by Local Government Areas, 2022-23</v>
      </c>
    </row>
    <row r="3" spans="1:3" ht="12.75" customHeight="1" x14ac:dyDescent="0.25">
      <c r="A3" s="1" t="s">
        <v>287</v>
      </c>
    </row>
    <row r="4" spans="1:3" ht="12.75" customHeight="1" x14ac:dyDescent="0.25"/>
    <row r="5" spans="1:3" ht="12.75" customHeight="1" x14ac:dyDescent="0.25">
      <c r="B5" s="7" t="s">
        <v>89</v>
      </c>
    </row>
    <row r="6" spans="1:3" ht="12.75" customHeight="1" x14ac:dyDescent="0.25">
      <c r="B6" s="8" t="s">
        <v>90</v>
      </c>
    </row>
    <row r="7" spans="1:3" ht="12.75" customHeight="1" x14ac:dyDescent="0.25">
      <c r="A7" s="9"/>
      <c r="B7" s="16">
        <v>8.1</v>
      </c>
      <c r="C7" s="17" t="s">
        <v>105</v>
      </c>
    </row>
    <row r="8" spans="1:3" ht="12.75" customHeight="1" x14ac:dyDescent="0.25">
      <c r="A8" s="9"/>
      <c r="B8" s="16">
        <v>8.1999999999999993</v>
      </c>
      <c r="C8" s="17" t="s">
        <v>106</v>
      </c>
    </row>
    <row r="9" spans="1:3" ht="12.75" customHeight="1" x14ac:dyDescent="0.25">
      <c r="A9" s="9"/>
      <c r="B9" s="16">
        <v>8.3000000000000007</v>
      </c>
      <c r="C9" s="17" t="s">
        <v>107</v>
      </c>
    </row>
    <row r="10" spans="1:3" ht="12.75" customHeight="1" x14ac:dyDescent="0.25">
      <c r="A10" s="9"/>
      <c r="B10" s="16">
        <v>8.4</v>
      </c>
      <c r="C10" s="17" t="s">
        <v>108</v>
      </c>
    </row>
    <row r="11" spans="1:3" ht="12.75" customHeight="1" x14ac:dyDescent="0.25">
      <c r="A11" s="9"/>
      <c r="B11" s="16">
        <v>8.5</v>
      </c>
      <c r="C11" s="17" t="s">
        <v>109</v>
      </c>
    </row>
    <row r="12" spans="1:3" ht="12.75" customHeight="1" x14ac:dyDescent="0.25">
      <c r="B12" s="16">
        <v>8.6</v>
      </c>
      <c r="C12" s="17" t="s">
        <v>110</v>
      </c>
    </row>
    <row r="13" spans="1:3" ht="12.75" customHeight="1" x14ac:dyDescent="0.25">
      <c r="B13" s="16">
        <v>8.6999999999999993</v>
      </c>
      <c r="C13" s="17" t="s">
        <v>104</v>
      </c>
    </row>
    <row r="14" spans="1:3" ht="12.75" customHeight="1" x14ac:dyDescent="0.25">
      <c r="B14" s="16">
        <v>8.8000000000000007</v>
      </c>
      <c r="C14" s="17" t="s">
        <v>111</v>
      </c>
    </row>
    <row r="15" spans="1:3" ht="12.75" customHeight="1" x14ac:dyDescent="0.25">
      <c r="B15" s="16">
        <v>8.9</v>
      </c>
      <c r="C15" s="17" t="s">
        <v>112</v>
      </c>
    </row>
    <row r="16" spans="1:3" ht="12.75" customHeight="1" x14ac:dyDescent="0.25">
      <c r="B16" s="55" t="s">
        <v>114</v>
      </c>
      <c r="C16" s="17" t="s">
        <v>113</v>
      </c>
    </row>
    <row r="17" spans="2:3" ht="12.75" customHeight="1" x14ac:dyDescent="0.25">
      <c r="B17" s="16">
        <v>8.11</v>
      </c>
      <c r="C17" s="17" t="s">
        <v>115</v>
      </c>
    </row>
    <row r="18" spans="2:3" ht="12.75" customHeight="1" x14ac:dyDescent="0.25">
      <c r="B18" s="16">
        <v>8.1199999999999992</v>
      </c>
      <c r="C18" s="17" t="s">
        <v>116</v>
      </c>
    </row>
    <row r="19" spans="2:3" ht="12.75" customHeight="1" x14ac:dyDescent="0.25">
      <c r="B19" s="16">
        <v>8.1300000000000008</v>
      </c>
      <c r="C19" s="17" t="s">
        <v>117</v>
      </c>
    </row>
    <row r="20" spans="2:3" ht="12.75" customHeight="1" x14ac:dyDescent="0.25">
      <c r="B20" s="16">
        <v>8.14</v>
      </c>
      <c r="C20" s="17" t="s">
        <v>118</v>
      </c>
    </row>
    <row r="21" spans="2:3" ht="12.75" customHeight="1" x14ac:dyDescent="0.25">
      <c r="B21" s="16">
        <v>8.15</v>
      </c>
      <c r="C21" s="17" t="s">
        <v>119</v>
      </c>
    </row>
    <row r="22" spans="2:3" ht="12.75" customHeight="1" x14ac:dyDescent="0.25">
      <c r="B22" s="16">
        <v>8.16</v>
      </c>
      <c r="C22" s="17" t="s">
        <v>120</v>
      </c>
    </row>
    <row r="23" spans="2:3" ht="12.75" customHeight="1" x14ac:dyDescent="0.25">
      <c r="B23" s="16">
        <v>8.17</v>
      </c>
      <c r="C23" s="17" t="s">
        <v>121</v>
      </c>
    </row>
    <row r="24" spans="2:3" ht="12.75" customHeight="1" x14ac:dyDescent="0.25">
      <c r="B24" s="16">
        <v>8.18</v>
      </c>
      <c r="C24" s="17" t="s">
        <v>122</v>
      </c>
    </row>
    <row r="25" spans="2:3" ht="12.75" customHeight="1" x14ac:dyDescent="0.25">
      <c r="B25" s="16">
        <v>8.19</v>
      </c>
      <c r="C25" s="17" t="s">
        <v>123</v>
      </c>
    </row>
    <row r="26" spans="2:3" ht="12.75" customHeight="1" x14ac:dyDescent="0.25">
      <c r="B26" s="55" t="s">
        <v>125</v>
      </c>
      <c r="C26" s="17" t="s">
        <v>124</v>
      </c>
    </row>
    <row r="27" spans="2:3" ht="12.75" customHeight="1" x14ac:dyDescent="0.25">
      <c r="B27" s="16">
        <v>8.2100000000000009</v>
      </c>
      <c r="C27" s="17" t="s">
        <v>126</v>
      </c>
    </row>
    <row r="28" spans="2:3" ht="12.75" customHeight="1" x14ac:dyDescent="0.25">
      <c r="B28" s="16">
        <v>8.2200000000000006</v>
      </c>
      <c r="C28" s="17" t="s">
        <v>127</v>
      </c>
    </row>
    <row r="29" spans="2:3" ht="12.75" customHeight="1" x14ac:dyDescent="0.25">
      <c r="B29" s="16">
        <v>8.23</v>
      </c>
      <c r="C29" s="17" t="s">
        <v>128</v>
      </c>
    </row>
    <row r="30" spans="2:3" ht="12.75" customHeight="1" x14ac:dyDescent="0.25">
      <c r="B30" s="16">
        <v>8.24</v>
      </c>
      <c r="C30" s="17" t="s">
        <v>129</v>
      </c>
    </row>
    <row r="31" spans="2:3" ht="12.75" customHeight="1" x14ac:dyDescent="0.25">
      <c r="B31" s="16">
        <v>8.25</v>
      </c>
      <c r="C31" s="17" t="s">
        <v>130</v>
      </c>
    </row>
    <row r="32" spans="2:3" ht="12.75" customHeight="1" x14ac:dyDescent="0.25">
      <c r="B32" s="16">
        <v>8.26</v>
      </c>
      <c r="C32" s="17" t="s">
        <v>131</v>
      </c>
    </row>
    <row r="33" spans="2:3" ht="12.75" customHeight="1" x14ac:dyDescent="0.25">
      <c r="B33" s="16">
        <v>8.27</v>
      </c>
      <c r="C33" s="17" t="s">
        <v>132</v>
      </c>
    </row>
    <row r="34" spans="2:3" ht="12.75" customHeight="1" x14ac:dyDescent="0.25">
      <c r="B34" s="16">
        <v>8.2799999999999994</v>
      </c>
      <c r="C34" s="17" t="s">
        <v>133</v>
      </c>
    </row>
    <row r="35" spans="2:3" ht="12.75" customHeight="1" x14ac:dyDescent="0.25">
      <c r="B35" s="16">
        <v>8.2899999999999991</v>
      </c>
      <c r="C35" s="17" t="s">
        <v>134</v>
      </c>
    </row>
    <row r="36" spans="2:3" ht="12.75" customHeight="1" x14ac:dyDescent="0.25">
      <c r="B36" s="55" t="s">
        <v>136</v>
      </c>
      <c r="C36" s="17" t="s">
        <v>135</v>
      </c>
    </row>
    <row r="37" spans="2:3" ht="12.75" customHeight="1" x14ac:dyDescent="0.25">
      <c r="B37" s="16">
        <v>8.31</v>
      </c>
      <c r="C37" s="17" t="s">
        <v>137</v>
      </c>
    </row>
    <row r="38" spans="2:3" ht="12.75" customHeight="1" x14ac:dyDescent="0.25">
      <c r="B38" s="16">
        <v>8.32</v>
      </c>
      <c r="C38" s="17" t="s">
        <v>138</v>
      </c>
    </row>
    <row r="39" spans="2:3" ht="12.75" customHeight="1" x14ac:dyDescent="0.25">
      <c r="B39" s="16">
        <v>8.33</v>
      </c>
      <c r="C39" s="17" t="s">
        <v>139</v>
      </c>
    </row>
    <row r="40" spans="2:3" ht="12.75" customHeight="1" x14ac:dyDescent="0.25">
      <c r="B40" s="16">
        <v>8.34</v>
      </c>
      <c r="C40" s="17" t="s">
        <v>140</v>
      </c>
    </row>
    <row r="41" spans="2:3" ht="12.75" customHeight="1" x14ac:dyDescent="0.25">
      <c r="B41" s="16">
        <v>8.35</v>
      </c>
      <c r="C41" s="17" t="s">
        <v>141</v>
      </c>
    </row>
    <row r="42" spans="2:3" ht="12.75" customHeight="1" x14ac:dyDescent="0.25">
      <c r="B42" s="16">
        <v>8.36</v>
      </c>
      <c r="C42" s="17" t="s">
        <v>142</v>
      </c>
    </row>
    <row r="43" spans="2:3" ht="12.75" customHeight="1" x14ac:dyDescent="0.25">
      <c r="B43" s="16">
        <v>8.3699999999999992</v>
      </c>
      <c r="C43" s="17" t="s">
        <v>143</v>
      </c>
    </row>
    <row r="44" spans="2:3" ht="12.75" customHeight="1" x14ac:dyDescent="0.25">
      <c r="B44" s="16">
        <v>8.3800000000000008</v>
      </c>
      <c r="C44" s="17" t="s">
        <v>144</v>
      </c>
    </row>
    <row r="45" spans="2:3" ht="12.75" customHeight="1" x14ac:dyDescent="0.25">
      <c r="B45" s="16">
        <v>8.39</v>
      </c>
      <c r="C45" s="17" t="s">
        <v>145</v>
      </c>
    </row>
    <row r="46" spans="2:3" ht="12.75" customHeight="1" x14ac:dyDescent="0.25">
      <c r="B46" s="55" t="s">
        <v>147</v>
      </c>
      <c r="C46" s="17" t="s">
        <v>146</v>
      </c>
    </row>
    <row r="47" spans="2:3" ht="12.75" customHeight="1" x14ac:dyDescent="0.25">
      <c r="B47" s="16">
        <v>8.41</v>
      </c>
      <c r="C47" s="17" t="s">
        <v>148</v>
      </c>
    </row>
    <row r="48" spans="2:3" ht="12.75" customHeight="1" x14ac:dyDescent="0.25">
      <c r="B48" s="16">
        <v>8.42</v>
      </c>
      <c r="C48" s="17" t="s">
        <v>149</v>
      </c>
    </row>
    <row r="49" spans="2:3" ht="12.75" customHeight="1" x14ac:dyDescent="0.25">
      <c r="B49" s="16">
        <v>8.43</v>
      </c>
      <c r="C49" s="17" t="s">
        <v>150</v>
      </c>
    </row>
    <row r="50" spans="2:3" ht="12.75" customHeight="1" x14ac:dyDescent="0.25">
      <c r="B50" s="16">
        <v>8.44</v>
      </c>
      <c r="C50" s="17" t="s">
        <v>151</v>
      </c>
    </row>
    <row r="51" spans="2:3" ht="12.75" customHeight="1" x14ac:dyDescent="0.25">
      <c r="B51" s="16">
        <v>8.4499999999999993</v>
      </c>
      <c r="C51" s="17" t="s">
        <v>152</v>
      </c>
    </row>
    <row r="52" spans="2:3" ht="12.75" customHeight="1" x14ac:dyDescent="0.25">
      <c r="B52" s="16">
        <v>8.4600000000000009</v>
      </c>
      <c r="C52" s="17" t="s">
        <v>289</v>
      </c>
    </row>
    <row r="53" spans="2:3" ht="12.75" customHeight="1" x14ac:dyDescent="0.25">
      <c r="B53" s="16">
        <v>8.4700000000000006</v>
      </c>
      <c r="C53" s="17" t="s">
        <v>153</v>
      </c>
    </row>
    <row r="54" spans="2:3" ht="12.75" customHeight="1" x14ac:dyDescent="0.25">
      <c r="B54" s="16">
        <v>8.48</v>
      </c>
      <c r="C54" s="17" t="s">
        <v>154</v>
      </c>
    </row>
    <row r="55" spans="2:3" ht="12.75" customHeight="1" x14ac:dyDescent="0.25">
      <c r="B55" s="16">
        <v>8.49</v>
      </c>
      <c r="C55" s="17" t="s">
        <v>155</v>
      </c>
    </row>
    <row r="56" spans="2:3" ht="12.75" customHeight="1" x14ac:dyDescent="0.25">
      <c r="B56" s="55" t="s">
        <v>158</v>
      </c>
      <c r="C56" s="17" t="s">
        <v>156</v>
      </c>
    </row>
    <row r="57" spans="2:3" ht="12.75" customHeight="1" x14ac:dyDescent="0.25">
      <c r="B57" s="16">
        <v>8.51</v>
      </c>
      <c r="C57" s="17" t="s">
        <v>157</v>
      </c>
    </row>
    <row r="58" spans="2:3" ht="12.75" customHeight="1" x14ac:dyDescent="0.25">
      <c r="B58" s="16">
        <v>8.52</v>
      </c>
      <c r="C58" s="17" t="s">
        <v>159</v>
      </c>
    </row>
    <row r="59" spans="2:3" ht="12.75" customHeight="1" x14ac:dyDescent="0.25">
      <c r="B59" s="16">
        <v>8.5299999999999994</v>
      </c>
      <c r="C59" s="17" t="s">
        <v>160</v>
      </c>
    </row>
    <row r="60" spans="2:3" ht="12.75" customHeight="1" x14ac:dyDescent="0.25">
      <c r="B60" s="16">
        <v>8.5399999999999991</v>
      </c>
      <c r="C60" s="17" t="s">
        <v>161</v>
      </c>
    </row>
    <row r="61" spans="2:3" ht="12.75" customHeight="1" x14ac:dyDescent="0.25">
      <c r="B61" s="16">
        <v>8.5500000000000007</v>
      </c>
      <c r="C61" s="17" t="s">
        <v>162</v>
      </c>
    </row>
    <row r="62" spans="2:3" ht="12.75" customHeight="1" x14ac:dyDescent="0.25">
      <c r="B62" s="16">
        <v>8.56</v>
      </c>
      <c r="C62" s="17" t="s">
        <v>163</v>
      </c>
    </row>
    <row r="63" spans="2:3" ht="12.75" customHeight="1" x14ac:dyDescent="0.25">
      <c r="B63" s="16">
        <v>8.57</v>
      </c>
      <c r="C63" s="17" t="s">
        <v>164</v>
      </c>
    </row>
    <row r="64" spans="2:3" ht="12.75" customHeight="1" x14ac:dyDescent="0.25">
      <c r="B64" s="16">
        <v>8.58</v>
      </c>
      <c r="C64" s="17" t="s">
        <v>165</v>
      </c>
    </row>
    <row r="65" spans="2:3" ht="12.75" customHeight="1" x14ac:dyDescent="0.25">
      <c r="B65" s="16">
        <v>8.59</v>
      </c>
      <c r="C65" s="17" t="s">
        <v>166</v>
      </c>
    </row>
    <row r="66" spans="2:3" ht="12.75" customHeight="1" x14ac:dyDescent="0.25">
      <c r="B66" s="55" t="s">
        <v>168</v>
      </c>
      <c r="C66" s="17" t="s">
        <v>167</v>
      </c>
    </row>
    <row r="67" spans="2:3" ht="12.75" customHeight="1" x14ac:dyDescent="0.25">
      <c r="B67" s="16">
        <v>8.61</v>
      </c>
      <c r="C67" s="17" t="s">
        <v>196</v>
      </c>
    </row>
    <row r="68" spans="2:3" ht="12.75" customHeight="1" x14ac:dyDescent="0.25">
      <c r="B68" s="16">
        <v>8.6199999999999992</v>
      </c>
      <c r="C68" s="17" t="s">
        <v>169</v>
      </c>
    </row>
    <row r="69" spans="2:3" ht="12.75" customHeight="1" x14ac:dyDescent="0.25">
      <c r="B69" s="16">
        <v>8.6300000000000008</v>
      </c>
      <c r="C69" s="17" t="s">
        <v>170</v>
      </c>
    </row>
    <row r="70" spans="2:3" ht="12.75" customHeight="1" x14ac:dyDescent="0.25">
      <c r="B70" s="16">
        <v>8.64</v>
      </c>
      <c r="C70" s="17" t="s">
        <v>171</v>
      </c>
    </row>
    <row r="71" spans="2:3" ht="12.75" customHeight="1" x14ac:dyDescent="0.25">
      <c r="B71" s="16">
        <v>8.65</v>
      </c>
      <c r="C71" s="17" t="s">
        <v>172</v>
      </c>
    </row>
    <row r="72" spans="2:3" ht="12.75" customHeight="1" x14ac:dyDescent="0.25">
      <c r="B72" s="16">
        <v>8.66</v>
      </c>
      <c r="C72" s="17" t="s">
        <v>173</v>
      </c>
    </row>
    <row r="73" spans="2:3" ht="12.75" customHeight="1" x14ac:dyDescent="0.25">
      <c r="B73" s="16">
        <v>8.67</v>
      </c>
      <c r="C73" s="17" t="s">
        <v>174</v>
      </c>
    </row>
    <row r="74" spans="2:3" ht="12.75" customHeight="1" x14ac:dyDescent="0.25">
      <c r="B74" s="16">
        <v>8.68</v>
      </c>
      <c r="C74" s="17" t="s">
        <v>175</v>
      </c>
    </row>
    <row r="75" spans="2:3" ht="12.75" customHeight="1" x14ac:dyDescent="0.25">
      <c r="B75" s="16">
        <v>8.69</v>
      </c>
      <c r="C75" s="17" t="s">
        <v>176</v>
      </c>
    </row>
    <row r="76" spans="2:3" ht="12.75" customHeight="1" x14ac:dyDescent="0.25">
      <c r="B76" s="55" t="s">
        <v>178</v>
      </c>
      <c r="C76" s="17" t="s">
        <v>177</v>
      </c>
    </row>
    <row r="77" spans="2:3" ht="12.75" customHeight="1" x14ac:dyDescent="0.25">
      <c r="B77" s="16">
        <v>8.7100000000000009</v>
      </c>
      <c r="C77" s="17" t="s">
        <v>179</v>
      </c>
    </row>
    <row r="78" spans="2:3" ht="12.75" customHeight="1" x14ac:dyDescent="0.25">
      <c r="B78" s="16">
        <v>8.7200000000000006</v>
      </c>
      <c r="C78" s="17" t="s">
        <v>180</v>
      </c>
    </row>
    <row r="79" spans="2:3" ht="12.75" customHeight="1" x14ac:dyDescent="0.25">
      <c r="B79" s="16">
        <v>8.73</v>
      </c>
      <c r="C79" s="17" t="s">
        <v>181</v>
      </c>
    </row>
    <row r="80" spans="2:3" ht="12.75" customHeight="1" x14ac:dyDescent="0.25">
      <c r="B80" s="16">
        <v>8.74</v>
      </c>
      <c r="C80" s="17" t="s">
        <v>182</v>
      </c>
    </row>
    <row r="81" spans="1:3" ht="12.75" customHeight="1" x14ac:dyDescent="0.25">
      <c r="B81" s="16">
        <v>8.75</v>
      </c>
      <c r="C81" s="17" t="s">
        <v>183</v>
      </c>
    </row>
    <row r="82" spans="1:3" ht="12.75" customHeight="1" x14ac:dyDescent="0.25">
      <c r="B82" s="16">
        <v>8.76</v>
      </c>
      <c r="C82" s="17" t="s">
        <v>184</v>
      </c>
    </row>
    <row r="83" spans="1:3" ht="12.75" customHeight="1" x14ac:dyDescent="0.25">
      <c r="B83" s="16">
        <v>8.77</v>
      </c>
      <c r="C83" s="17" t="s">
        <v>185</v>
      </c>
    </row>
    <row r="84" spans="1:3" ht="12.75" customHeight="1" x14ac:dyDescent="0.25">
      <c r="B84" s="16">
        <v>8.7799999999999994</v>
      </c>
      <c r="C84" s="17" t="s">
        <v>186</v>
      </c>
    </row>
    <row r="85" spans="1:3" ht="12.75" customHeight="1" x14ac:dyDescent="0.25">
      <c r="B85" s="16">
        <v>8.7899999999999991</v>
      </c>
      <c r="C85" s="17" t="s">
        <v>187</v>
      </c>
    </row>
    <row r="86" spans="1:3" x14ac:dyDescent="0.25">
      <c r="B86" s="10"/>
      <c r="C86" s="11"/>
    </row>
    <row r="87" spans="1:3" x14ac:dyDescent="0.25">
      <c r="B87" s="56"/>
      <c r="C87" s="56"/>
    </row>
    <row r="88" spans="1:3" ht="15.75" x14ac:dyDescent="0.25">
      <c r="B88" s="12" t="s">
        <v>91</v>
      </c>
      <c r="C88" s="13"/>
    </row>
    <row r="89" spans="1:3" ht="15.75" x14ac:dyDescent="0.25">
      <c r="B89" s="7"/>
      <c r="C89" s="56"/>
    </row>
    <row r="90" spans="1:3" x14ac:dyDescent="0.25">
      <c r="B90" s="14"/>
      <c r="C90" s="56"/>
    </row>
    <row r="91" spans="1:3" x14ac:dyDescent="0.25">
      <c r="B91" s="14"/>
      <c r="C91" s="56"/>
    </row>
    <row r="92" spans="1:3" ht="15.75" x14ac:dyDescent="0.25">
      <c r="B92" s="6" t="s">
        <v>92</v>
      </c>
      <c r="C92" s="56"/>
    </row>
    <row r="93" spans="1:3" x14ac:dyDescent="0.25">
      <c r="A93" s="9"/>
      <c r="B93" s="15"/>
      <c r="C93" s="15"/>
    </row>
    <row r="94" spans="1:3" ht="21.95" customHeight="1" x14ac:dyDescent="0.25">
      <c r="A94" s="9"/>
      <c r="B94" s="137" t="s">
        <v>286</v>
      </c>
      <c r="C94" s="136"/>
    </row>
    <row r="95" spans="1:3" x14ac:dyDescent="0.25">
      <c r="A95" s="9"/>
      <c r="B95" s="15"/>
      <c r="C95" s="15"/>
    </row>
    <row r="96" spans="1:3" x14ac:dyDescent="0.25">
      <c r="A96" s="9"/>
      <c r="B96" s="15"/>
      <c r="C96" s="15"/>
    </row>
    <row r="97" spans="1:3" x14ac:dyDescent="0.25">
      <c r="A97" s="133"/>
      <c r="B97" s="56" t="s">
        <v>291</v>
      </c>
      <c r="C97" s="56"/>
    </row>
    <row r="98" spans="1:3" x14ac:dyDescent="0.25">
      <c r="A98" s="133"/>
    </row>
  </sheetData>
  <hyperlinks>
    <hyperlink ref="B24:C24" r:id="rId1" display="© Commonwealth of Australia &lt;&lt;yyyy&gt;&gt;" xr:uid="{9EEE2743-77F5-45A1-96A7-47B8C820A0FC}"/>
    <hyperlink ref="B88:C88" r:id="rId2" display="More information available from the ABS web site" xr:uid="{22D831F8-F0AF-4F30-929C-A98A832A0909}"/>
    <hyperlink ref="B97:C97" r:id="rId3" display="© Commonwealth of Australia 2024" xr:uid="{39C3C71C-9612-4597-9D45-682D6AB0329E}"/>
    <hyperlink ref="B7" location="'Table 8.1'!A1" display="8.1" xr:uid="{1EF827F8-DC63-4B84-8A14-81FD4671D0CD}"/>
    <hyperlink ref="B8" location="'Table 8.2'!A1" display="8.2" xr:uid="{713B2A6C-C80F-4B42-BA89-1DD43E758338}"/>
    <hyperlink ref="B9" location="'Table 8.3'!A1" display="8.3" xr:uid="{D8E4728A-2BA4-4B37-A36E-88E4CE62FB55}"/>
    <hyperlink ref="B10" location="'Table 8.4'!A1" display="8.4" xr:uid="{A6D2A443-0374-4773-AE41-34D9B0FADC0D}"/>
    <hyperlink ref="B11" location="'Table 8.5'!A1" display="8.5" xr:uid="{F22E8ACB-9339-47DC-9B43-ADCAC1E78DDE}"/>
    <hyperlink ref="B12" location="'Table 8.6'!A1" display="8.6" xr:uid="{9EB35BD4-6C22-4795-B7CD-087EFDD351A5}"/>
    <hyperlink ref="B13" location="'Table 8.7'!A1" display="8.7" xr:uid="{014DBEE9-A5F7-49B8-B283-1C6164685A7E}"/>
    <hyperlink ref="B14" location="'Table 8.8'!A1" display="8.8" xr:uid="{299B4F58-202A-4DBE-B616-C6F90D34A760}"/>
    <hyperlink ref="B15" location="'Table 8.9'!A1" display="8.9" xr:uid="{5CFF4BDA-75FB-410A-ADED-213E5BF20F8B}"/>
    <hyperlink ref="B16" location="'Table 8.10'!A1" display="8.10" xr:uid="{F4643859-7625-41E2-9A3A-21C81096294E}"/>
    <hyperlink ref="B17" location="'Table 8.11'!A1" display="8.11" xr:uid="{7BC8EC7B-2D0C-4C17-8DDF-14D13BD9723C}"/>
    <hyperlink ref="B18" location="'Table 8.12'!A1" display="8.12" xr:uid="{28CC8727-1C6E-481B-A34D-730327E5B1C6}"/>
    <hyperlink ref="B19" location="'Table 8.13'!A1" display="8.13" xr:uid="{ADED85B5-3839-43F3-BAB1-AB7AE0C19F66}"/>
    <hyperlink ref="B20" location="'Table 8.14'!A1" display="8.14" xr:uid="{B07800DA-520C-4691-B18B-4482872A7903}"/>
    <hyperlink ref="B21" location="'Table 8.15'!A1" display="8.15" xr:uid="{E0C4A070-E274-4947-9CF7-E1C26720333B}"/>
    <hyperlink ref="B22" location="'Table 8.16'!A1" display="8.16" xr:uid="{8E6537C9-7BA4-4097-A30E-F5DB1F5ED950}"/>
    <hyperlink ref="B23" location="'Table 8.17'!A1" display="8.17" xr:uid="{D386CF17-7229-4C9D-AD73-BD89C1E4518F}"/>
    <hyperlink ref="B24" location="'Table 8.18'!A1" display="8.18" xr:uid="{F9DD8777-3356-41BA-929A-23438A6CFCDC}"/>
    <hyperlink ref="B25" location="'Table 8.19'!A1" display="8.19" xr:uid="{864F99D8-332E-423B-A041-C9F573D9204F}"/>
    <hyperlink ref="B26" location="'Table 8.20'!A1" display="8.20" xr:uid="{69B33279-74CB-4E45-9222-CC125410449A}"/>
    <hyperlink ref="B27" location="'Table 8.21'!A1" display="8.21" xr:uid="{23624685-29A0-4AEB-9559-0F9972D620C7}"/>
    <hyperlink ref="B28" location="'Table 8.22'!A1" display="8.22" xr:uid="{219B91E0-CC91-4E40-9744-C4B9FC88F02F}"/>
    <hyperlink ref="B29" location="'Table 8.23'!A1" display="8.23" xr:uid="{B9806779-6B01-4CC8-9903-13276485AD58}"/>
    <hyperlink ref="B30" location="'Table 8.24'!A1" display="8.24" xr:uid="{9929D6AE-0CD0-48AB-AF29-546C50418040}"/>
    <hyperlink ref="B31" location="'Table 8.25'!A1" display="8.25" xr:uid="{75F63458-E8F0-4A86-BD37-F4FC841ACAA5}"/>
    <hyperlink ref="B32" location="'Table 8.26'!A1" display="8.26" xr:uid="{F3716A37-6EB1-4A37-A94B-D4E03572C52C}"/>
    <hyperlink ref="B33" location="'Table 8.27'!A1" display="8.27" xr:uid="{BC656396-96CE-4F91-B8F0-6C9915B9DE56}"/>
    <hyperlink ref="B34" location="'Table 8.28'!A1" display="8.28" xr:uid="{20BE98F1-78BF-4058-8587-A9A51D965CD3}"/>
    <hyperlink ref="B35" location="'Table 8.29'!A1" display="8.29" xr:uid="{405DDB78-E440-4460-8EE7-65F7BC8FC137}"/>
    <hyperlink ref="B36" location="'Table 8.30'!A1" display="8.30" xr:uid="{62732EF6-FA2E-4FE5-ADC6-44A5CCDF372E}"/>
    <hyperlink ref="B37" location="'Table 8.31'!A1" display="8.31" xr:uid="{B457AA36-3B9B-43B1-B848-D4B5E2590C55}"/>
    <hyperlink ref="B38" location="'Table 8.32'!A1" display="8.32" xr:uid="{75717E4A-671B-406C-9152-05B6A1E24BA1}"/>
    <hyperlink ref="B39" location="'Table 8.33'!A1" display="8.33" xr:uid="{9AB4CA83-DB5F-4BE9-ABE8-521E04DD6BBD}"/>
    <hyperlink ref="B40" location="'Table 8.34'!A1" display="8.34" xr:uid="{32A14092-D07D-4C40-B2A8-F4D4E0124D33}"/>
    <hyperlink ref="B41" location="'Table 8.35'!A1" display="8.35" xr:uid="{C656AF93-0392-4FF4-9305-E5468052C735}"/>
    <hyperlink ref="B42" location="'Table 8.36'!A1" display="8.36" xr:uid="{0CB31F3A-2A02-4481-80E7-2A9D4ED47DC5}"/>
    <hyperlink ref="B43" location="'Table 8.37'!A1" display="8.37" xr:uid="{72C2CDA6-AD38-4158-8F13-7D456B602351}"/>
    <hyperlink ref="B44" location="'Table 8.38'!A1" display="8.38" xr:uid="{BF82BB05-B7C9-49B5-8DA5-493FF5626455}"/>
    <hyperlink ref="B45" location="'Table 8.39'!A1" display="8.39" xr:uid="{0E698EE8-95AB-431C-905A-CCD630BE1280}"/>
    <hyperlink ref="B46" location="'Table 8.40'!A1" display="8.40" xr:uid="{9785C480-F54F-4011-ACE1-476BC13DCFAD}"/>
    <hyperlink ref="B47" location="'Table 8.41'!A1" display="8.41" xr:uid="{C0ECECA6-0F1B-4DC9-9B44-FBAC19744CD9}"/>
    <hyperlink ref="B48" location="'Table 8.42'!A1" display="8.42" xr:uid="{FC864980-B605-40CB-8160-ACF4FD56CA39}"/>
    <hyperlink ref="B49" location="'Table 8.43'!A1" display="8.43" xr:uid="{7E4B0EBA-8A60-43D5-A169-787289FF7C05}"/>
    <hyperlink ref="B50" location="'Table 8.44'!A1" display="8.44" xr:uid="{20B4CA1C-4153-4C93-BF6C-1296860CFDEA}"/>
    <hyperlink ref="B51" location="'Table 8.45'!A1" display="8.45" xr:uid="{7A812DC8-FD23-4D13-8C54-68AE08EB0D5B}"/>
    <hyperlink ref="B52" location="'Table 8.46'!A1" display="8.46" xr:uid="{85936A2E-4B42-467A-946E-799E9F1CB898}"/>
    <hyperlink ref="B53" location="'Table 8.47'!A1" display="8.47" xr:uid="{432C140E-E280-4BAF-9FBD-3D9E11E284E2}"/>
    <hyperlink ref="B54" location="'Table 8.48'!A1" display="8.48" xr:uid="{4ACB1ACD-0476-459E-B8A7-516ECAFA5A6A}"/>
    <hyperlink ref="B55" location="'Table 8.49'!A1" display="8.49" xr:uid="{43E39825-FDDA-4310-B08D-AD9F65FFB8F7}"/>
    <hyperlink ref="B56" location="'Table 8.50'!A1" display="8.50" xr:uid="{CB2F0A90-E32A-492A-9902-B304C60A8A23}"/>
    <hyperlink ref="B57" location="'Table 8.51'!A1" display="8.51" xr:uid="{2988B60B-4F69-48C4-9010-CF17D5268B9B}"/>
    <hyperlink ref="B58" location="'Table 8.52'!A1" display="8.52" xr:uid="{E22A0AC5-0036-4B29-9642-9C793632C17E}"/>
    <hyperlink ref="B59" location="'Table 8.53'!A1" display="8.53" xr:uid="{27E29A9E-82C6-41CF-B6EE-0CA30B89DFC5}"/>
    <hyperlink ref="B60" location="'Table 8.54'!A1" display="8.54" xr:uid="{31973E35-E7B6-4E62-8471-CB47BE549D5F}"/>
    <hyperlink ref="B61" location="'Table 8.55'!A1" display="8.55" xr:uid="{7557246A-BA36-465D-B7A7-64487D18970C}"/>
    <hyperlink ref="B62" location="'Table 8.56'!A1" display="8.56" xr:uid="{A37F0CFB-A6C6-4D28-A82B-C7FDD91D46CB}"/>
    <hyperlink ref="B63" location="'Table 8.57'!A1" display="8.57" xr:uid="{CB1A7524-0D8D-4293-8C34-0EE60E1B0C06}"/>
    <hyperlink ref="B64" location="'Table 8.58'!A1" display="8.58" xr:uid="{251E3344-921F-44A2-ADEB-67F797014854}"/>
    <hyperlink ref="B65" location="'Table 8.59'!A1" display="8.59" xr:uid="{6F1782B9-3121-42EC-8721-FF490047E6BA}"/>
    <hyperlink ref="B66" location="'Table 8.60'!A1" display="8.60" xr:uid="{CDEB892F-B8B4-4589-83C1-D2E981E76C31}"/>
    <hyperlink ref="B67" location="'Table 8.61'!A1" display="8.61" xr:uid="{CB94339C-EF30-49AB-8673-C3B89CCD6143}"/>
    <hyperlink ref="B68" location="'Table 8.62'!A1" display="8.62" xr:uid="{C78AA9A6-23DF-40D6-B2BC-B8C88319A2AB}"/>
    <hyperlink ref="B69" location="'Table 8.63'!A1" display="8.63" xr:uid="{23DB0B9D-D4AA-40CA-8FDE-7A49DC2A607A}"/>
    <hyperlink ref="B70" location="'Table 8.64'!A1" display="8.64" xr:uid="{6C96B738-2404-4C22-B5B1-B14BE8039178}"/>
    <hyperlink ref="B71" location="'Table 8.65'!A1" display="8.65" xr:uid="{D624ACA5-0AB8-454C-99DD-192C977B5204}"/>
    <hyperlink ref="B72" location="'Table 8.66'!A1" display="8.66" xr:uid="{416F1AA1-97F1-4636-B9E5-43C8A4F07B20}"/>
    <hyperlink ref="B73" location="'Table 8.67'!A1" display="8.67" xr:uid="{3EEE696B-253C-41F3-9D5E-85A46D8769FC}"/>
    <hyperlink ref="B74" location="'Table 8.68'!A1" display="8.68" xr:uid="{56ADA639-4B38-4F0B-B789-2471BF4BF906}"/>
    <hyperlink ref="B75" location="'Table 8.69'!A1" display="8.69" xr:uid="{37914BD4-9EED-42D1-9940-8CB9B39F69C8}"/>
    <hyperlink ref="B76" location="'Table 8.70'!A1" display="8.70" xr:uid="{D39A8D3A-2605-465C-A4A8-0AA21068100B}"/>
    <hyperlink ref="B77" location="'Table 8.71'!A1" display="8.71" xr:uid="{EB1F915A-204E-4C64-8167-9E93AD33837C}"/>
    <hyperlink ref="B78" location="'Table 8.72'!A1" display="8.72" xr:uid="{7B932C07-7EA2-4A1C-B21E-BF855D43A3FE}"/>
    <hyperlink ref="B79" location="'Table 8.73'!A1" display="8.73" xr:uid="{751997D4-9FBD-49B4-BADB-587138BCB39D}"/>
    <hyperlink ref="B80" location="'Table 8.74'!A1" display="8.74" xr:uid="{77BE669C-95E3-474A-A8F6-525F78B83E1C}"/>
    <hyperlink ref="B81" location="'Table 8.75'!A1" display="8.75" xr:uid="{3548684D-C49B-4A0F-9DFD-CFB3AB7C4832}"/>
    <hyperlink ref="B82" location="'Table 8.76'!A1" display="8.76" xr:uid="{CFA3ED0D-1EDF-4CFB-9314-B8FFA615B78E}"/>
    <hyperlink ref="B83" location="'Table 8.77'!A1" display="8.77" xr:uid="{34D2258D-05BF-4853-BDCC-AB07E9DAF6D6}"/>
    <hyperlink ref="B84" location="'Table 8.78'!A1" display="8.78" xr:uid="{1E61D389-C585-45AE-9FD0-005CA3797C65}"/>
    <hyperlink ref="B85" location="'Table 8.79'!A1" display="8.79" xr:uid="{6E9F50B8-6069-465D-9721-2A35B5D760EF}"/>
    <hyperlink ref="B94" r:id="rId4" xr:uid="{43354D04-D5C4-4377-87EE-312DFC81BB61}"/>
  </hyperlinks>
  <pageMargins left="0.7" right="0.7" top="0.75" bottom="0.75" header="0.3" footer="0.3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E0449-EBC4-4DE8-AFF5-2325041CA793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8.9 Boroondara,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147379</v>
      </c>
      <c r="W4" s="108">
        <v>143452</v>
      </c>
      <c r="X4" s="108">
        <v>140001</v>
      </c>
      <c r="Y4" s="108">
        <v>151125</v>
      </c>
      <c r="Z4" s="108">
        <v>154944</v>
      </c>
      <c r="AB4" s="109" t="str">
        <f>TEXT(Z4,"###,###")</f>
        <v>154,944</v>
      </c>
      <c r="AD4" s="110">
        <f>Z4/Y4-1</f>
        <v>2.527047146401995E-2</v>
      </c>
      <c r="AF4" s="110">
        <f>Z4/V4-1</f>
        <v>5.1330243793213493E-2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72043</v>
      </c>
      <c r="W5" s="108">
        <v>70280</v>
      </c>
      <c r="X5" s="108">
        <v>67794</v>
      </c>
      <c r="Y5" s="108">
        <v>72942</v>
      </c>
      <c r="Z5" s="108">
        <v>74538</v>
      </c>
      <c r="AB5" s="109" t="str">
        <f>TEXT(Z5,"###,###")</f>
        <v>74,538</v>
      </c>
      <c r="AD5" s="110">
        <f t="shared" ref="AD5:AD9" si="0">Z5/Y5-1</f>
        <v>2.1880398124537237E-2</v>
      </c>
      <c r="AF5" s="110">
        <f t="shared" ref="AF5:AF9" si="1">Z5/V5-1</f>
        <v>3.4632094721208206E-2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75328</v>
      </c>
      <c r="W6" s="108">
        <v>73176</v>
      </c>
      <c r="X6" s="108">
        <v>72146</v>
      </c>
      <c r="Y6" s="108">
        <v>78111</v>
      </c>
      <c r="Z6" s="108">
        <v>80338</v>
      </c>
      <c r="AB6" s="109" t="str">
        <f>TEXT(Z6,"###,###")</f>
        <v>80,338</v>
      </c>
      <c r="AD6" s="110">
        <f t="shared" si="0"/>
        <v>2.8510709119074162E-2</v>
      </c>
      <c r="AF6" s="110">
        <f t="shared" si="1"/>
        <v>6.6509133389974551E-2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101424</v>
      </c>
      <c r="W7" s="108">
        <v>101129</v>
      </c>
      <c r="X7" s="108">
        <v>97842</v>
      </c>
      <c r="Y7" s="108">
        <v>99442</v>
      </c>
      <c r="Z7" s="108">
        <v>102001</v>
      </c>
      <c r="AB7" s="109" t="str">
        <f>TEXT(Z7,"###,###")</f>
        <v>102,001</v>
      </c>
      <c r="AD7" s="110">
        <f t="shared" si="0"/>
        <v>2.5733593451459091E-2</v>
      </c>
      <c r="AF7" s="110">
        <f t="shared" si="1"/>
        <v>5.6889887994950872E-3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154,944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102,001</v>
      </c>
      <c r="P8" s="67"/>
      <c r="S8" s="107" t="s">
        <v>82</v>
      </c>
      <c r="T8" s="108"/>
      <c r="U8" s="108"/>
      <c r="V8" s="108">
        <v>48197</v>
      </c>
      <c r="W8" s="108">
        <v>49556.23</v>
      </c>
      <c r="X8" s="108">
        <v>52632</v>
      </c>
      <c r="Y8" s="108">
        <v>51225</v>
      </c>
      <c r="Z8" s="108">
        <v>52906.38</v>
      </c>
      <c r="AB8" s="109" t="str">
        <f>TEXT(Z8,"$###,###")</f>
        <v>$52,906</v>
      </c>
      <c r="AD8" s="110">
        <f t="shared" si="0"/>
        <v>3.2823426061493466E-2</v>
      </c>
      <c r="AF8" s="110">
        <f t="shared" si="1"/>
        <v>9.7711060854410059E-2</v>
      </c>
    </row>
    <row r="9" spans="1:32" x14ac:dyDescent="0.25">
      <c r="A9" s="30" t="s">
        <v>14</v>
      </c>
      <c r="B9" s="71"/>
      <c r="C9" s="72"/>
      <c r="D9" s="73">
        <f>AD104</f>
        <v>78.310228211482851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49.176968853246535</v>
      </c>
      <c r="P9" s="74" t="s">
        <v>83</v>
      </c>
      <c r="S9" s="107" t="s">
        <v>7</v>
      </c>
      <c r="T9" s="108"/>
      <c r="U9" s="108"/>
      <c r="V9" s="108">
        <v>9272818255</v>
      </c>
      <c r="W9" s="108">
        <v>9481970317</v>
      </c>
      <c r="X9" s="108">
        <v>9797926996</v>
      </c>
      <c r="Y9" s="108">
        <v>10385758160</v>
      </c>
      <c r="Z9" s="108">
        <v>10903046357</v>
      </c>
      <c r="AB9" s="109" t="str">
        <f>TEXT(Z9/1000000,"$#,###.0")&amp;" mil"</f>
        <v>$10,903.0 mil</v>
      </c>
      <c r="AD9" s="110">
        <f t="shared" si="0"/>
        <v>4.9807456425501773E-2</v>
      </c>
      <c r="AF9" s="110">
        <f t="shared" si="1"/>
        <v>0.17580718797340422</v>
      </c>
    </row>
    <row r="10" spans="1:32" x14ac:dyDescent="0.25">
      <c r="A10" s="30" t="s">
        <v>17</v>
      </c>
      <c r="B10" s="71"/>
      <c r="C10" s="72"/>
      <c r="D10" s="73">
        <f>AD105</f>
        <v>15.425573110285008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50.76812972421839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83.9570200292154</v>
      </c>
      <c r="P11" s="74" t="s">
        <v>83</v>
      </c>
      <c r="S11" s="107" t="s">
        <v>29</v>
      </c>
      <c r="T11" s="112"/>
      <c r="U11" s="112"/>
      <c r="V11" s="112">
        <v>131318</v>
      </c>
      <c r="W11" s="112">
        <v>127453</v>
      </c>
      <c r="X11" s="112">
        <v>124262</v>
      </c>
      <c r="Y11" s="112">
        <v>135309</v>
      </c>
      <c r="Z11" s="112">
        <v>138582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7.0489505004852893</v>
      </c>
      <c r="P12" s="74" t="s">
        <v>83</v>
      </c>
      <c r="S12" s="107" t="s">
        <v>30</v>
      </c>
      <c r="T12" s="112"/>
      <c r="U12" s="112"/>
      <c r="V12" s="112">
        <v>16055</v>
      </c>
      <c r="W12" s="112">
        <v>15993</v>
      </c>
      <c r="X12" s="112">
        <v>15739</v>
      </c>
      <c r="Y12" s="112">
        <v>15816</v>
      </c>
      <c r="Z12" s="112">
        <v>16361</v>
      </c>
    </row>
    <row r="13" spans="1:32" ht="15" customHeight="1" x14ac:dyDescent="0.25">
      <c r="A13" s="30" t="s">
        <v>19</v>
      </c>
      <c r="B13" s="72"/>
      <c r="C13" s="72"/>
      <c r="D13" s="73">
        <f>AD108</f>
        <v>15.305529739776953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8.9920687052087729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13.768200123915738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21.361266005782735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21.019970000882328</v>
      </c>
      <c r="P15" s="74" t="s">
        <v>83</v>
      </c>
      <c r="S15" s="115" t="s">
        <v>59</v>
      </c>
      <c r="T15" s="115"/>
      <c r="U15" s="116"/>
      <c r="V15" s="116">
        <v>787</v>
      </c>
      <c r="W15" s="116">
        <v>694</v>
      </c>
      <c r="X15" s="116">
        <v>602</v>
      </c>
      <c r="Y15" s="112">
        <v>549</v>
      </c>
      <c r="Z15" s="112">
        <v>585</v>
      </c>
      <c r="AB15" s="117">
        <f t="shared" ref="AB15:AB34" si="2">IF(Z15="np",0,Z15/$Z$34)</f>
        <v>3.7754845205134661E-3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43.30145084675754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78.980029999117676</v>
      </c>
      <c r="P16" s="37" t="s">
        <v>83</v>
      </c>
      <c r="S16" s="115" t="s">
        <v>60</v>
      </c>
      <c r="T16" s="115"/>
      <c r="U16" s="116"/>
      <c r="V16" s="116">
        <v>266</v>
      </c>
      <c r="W16" s="116">
        <v>284</v>
      </c>
      <c r="X16" s="116">
        <v>293</v>
      </c>
      <c r="Y16" s="112">
        <v>232</v>
      </c>
      <c r="Z16" s="112">
        <v>244</v>
      </c>
      <c r="AB16" s="117">
        <f t="shared" si="2"/>
        <v>1.5747320051372404E-3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4980</v>
      </c>
      <c r="W17" s="116">
        <v>4586</v>
      </c>
      <c r="X17" s="116">
        <v>4483</v>
      </c>
      <c r="Y17" s="112">
        <v>4759</v>
      </c>
      <c r="Z17" s="112">
        <v>4757</v>
      </c>
      <c r="AB17" s="117">
        <f t="shared" si="2"/>
        <v>3.0700820280483005E-2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756</v>
      </c>
      <c r="W18" s="116">
        <v>771</v>
      </c>
      <c r="X18" s="116">
        <v>728</v>
      </c>
      <c r="Y18" s="112">
        <v>709</v>
      </c>
      <c r="Z18" s="112">
        <v>742</v>
      </c>
      <c r="AB18" s="117">
        <f t="shared" si="2"/>
        <v>4.7887342123435752E-3</v>
      </c>
    </row>
    <row r="19" spans="1:28" x14ac:dyDescent="0.25">
      <c r="A19" s="63" t="str">
        <f>$S$1&amp;" ("&amp;$V$2&amp;" to "&amp;$Z$2&amp;")"</f>
        <v>Boroondara (2018-19 to 2022-23)</v>
      </c>
      <c r="B19" s="63"/>
      <c r="C19" s="63"/>
      <c r="D19" s="63"/>
      <c r="E19" s="63"/>
      <c r="F19" s="63"/>
      <c r="G19" s="63" t="str">
        <f>$S$1&amp;" ("&amp;$V$2&amp;" to "&amp;$Z$2&amp;")"</f>
        <v>Boroondara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5203</v>
      </c>
      <c r="W19" s="116">
        <v>4964</v>
      </c>
      <c r="X19" s="116">
        <v>4929</v>
      </c>
      <c r="Y19" s="112">
        <v>5268</v>
      </c>
      <c r="Z19" s="112">
        <v>5355</v>
      </c>
      <c r="AB19" s="117">
        <f t="shared" si="2"/>
        <v>3.456020445700788E-2</v>
      </c>
    </row>
    <row r="20" spans="1:28" x14ac:dyDescent="0.25">
      <c r="S20" s="115" t="s">
        <v>64</v>
      </c>
      <c r="T20" s="115"/>
      <c r="U20" s="116"/>
      <c r="V20" s="116">
        <v>5817</v>
      </c>
      <c r="W20" s="116">
        <v>5364</v>
      </c>
      <c r="X20" s="116">
        <v>5209</v>
      </c>
      <c r="Y20" s="112">
        <v>5216</v>
      </c>
      <c r="Z20" s="112">
        <v>5224</v>
      </c>
      <c r="AB20" s="117">
        <f t="shared" si="2"/>
        <v>3.3714754077200593E-2</v>
      </c>
    </row>
    <row r="21" spans="1:28" x14ac:dyDescent="0.25">
      <c r="S21" s="115" t="s">
        <v>65</v>
      </c>
      <c r="T21" s="115"/>
      <c r="U21" s="116"/>
      <c r="V21" s="116">
        <v>12073</v>
      </c>
      <c r="W21" s="116">
        <v>12397</v>
      </c>
      <c r="X21" s="116">
        <v>12592</v>
      </c>
      <c r="Y21" s="112">
        <v>14345</v>
      </c>
      <c r="Z21" s="112">
        <v>14674</v>
      </c>
      <c r="AB21" s="117">
        <f t="shared" si="2"/>
        <v>9.4703350177802736E-2</v>
      </c>
    </row>
    <row r="22" spans="1:28" x14ac:dyDescent="0.25">
      <c r="S22" s="115" t="s">
        <v>66</v>
      </c>
      <c r="T22" s="115"/>
      <c r="U22" s="116"/>
      <c r="V22" s="116">
        <v>10423</v>
      </c>
      <c r="W22" s="116">
        <v>10184</v>
      </c>
      <c r="X22" s="116">
        <v>9978</v>
      </c>
      <c r="Y22" s="112">
        <v>12314</v>
      </c>
      <c r="Z22" s="112">
        <v>14127</v>
      </c>
      <c r="AB22" s="117">
        <f t="shared" si="2"/>
        <v>9.1173110805630314E-2</v>
      </c>
    </row>
    <row r="23" spans="1:28" x14ac:dyDescent="0.25">
      <c r="S23" s="115" t="s">
        <v>67</v>
      </c>
      <c r="T23" s="115"/>
      <c r="U23" s="116"/>
      <c r="V23" s="116">
        <v>2939</v>
      </c>
      <c r="W23" s="116">
        <v>2668</v>
      </c>
      <c r="X23" s="116">
        <v>2728</v>
      </c>
      <c r="Y23" s="112">
        <v>3001</v>
      </c>
      <c r="Z23" s="112">
        <v>3091</v>
      </c>
      <c r="AB23" s="117">
        <f t="shared" si="2"/>
        <v>1.9948756671636109E-2</v>
      </c>
    </row>
    <row r="24" spans="1:28" x14ac:dyDescent="0.25">
      <c r="S24" s="115" t="s">
        <v>68</v>
      </c>
      <c r="T24" s="115"/>
      <c r="U24" s="116"/>
      <c r="V24" s="116">
        <v>3734</v>
      </c>
      <c r="W24" s="116">
        <v>3501</v>
      </c>
      <c r="X24" s="116">
        <v>3179</v>
      </c>
      <c r="Y24" s="112">
        <v>3506</v>
      </c>
      <c r="Z24" s="112">
        <v>3976</v>
      </c>
      <c r="AB24" s="117">
        <f t="shared" si="2"/>
        <v>2.5660387100105198E-2</v>
      </c>
    </row>
    <row r="25" spans="1:28" x14ac:dyDescent="0.25">
      <c r="S25" s="115" t="s">
        <v>69</v>
      </c>
      <c r="T25" s="115"/>
      <c r="U25" s="116"/>
      <c r="V25" s="116">
        <v>8500</v>
      </c>
      <c r="W25" s="116">
        <v>8623</v>
      </c>
      <c r="X25" s="116">
        <v>8809</v>
      </c>
      <c r="Y25" s="112">
        <v>9633</v>
      </c>
      <c r="Z25" s="112">
        <v>9312</v>
      </c>
      <c r="AB25" s="117">
        <f t="shared" si="2"/>
        <v>6.0097968982942555E-2</v>
      </c>
    </row>
    <row r="26" spans="1:28" x14ac:dyDescent="0.25">
      <c r="S26" s="115" t="s">
        <v>70</v>
      </c>
      <c r="T26" s="115"/>
      <c r="U26" s="116"/>
      <c r="V26" s="116">
        <v>3345</v>
      </c>
      <c r="W26" s="116">
        <v>3257</v>
      </c>
      <c r="X26" s="116">
        <v>3171</v>
      </c>
      <c r="Y26" s="112">
        <v>3299</v>
      </c>
      <c r="Z26" s="112">
        <v>3372</v>
      </c>
      <c r="AB26" s="117">
        <f t="shared" si="2"/>
        <v>2.1762280005421207E-2</v>
      </c>
    </row>
    <row r="27" spans="1:28" x14ac:dyDescent="0.25">
      <c r="S27" s="115" t="s">
        <v>71</v>
      </c>
      <c r="T27" s="115"/>
      <c r="U27" s="116"/>
      <c r="V27" s="116">
        <v>21148</v>
      </c>
      <c r="W27" s="116">
        <v>20646</v>
      </c>
      <c r="X27" s="116">
        <v>20372</v>
      </c>
      <c r="Y27" s="112">
        <v>21421</v>
      </c>
      <c r="Z27" s="112">
        <v>21110</v>
      </c>
      <c r="AB27" s="117">
        <f t="shared" si="2"/>
        <v>0.13624013372314403</v>
      </c>
    </row>
    <row r="28" spans="1:28" x14ac:dyDescent="0.25">
      <c r="S28" s="115" t="s">
        <v>72</v>
      </c>
      <c r="T28" s="115"/>
      <c r="U28" s="116"/>
      <c r="V28" s="116">
        <v>11786</v>
      </c>
      <c r="W28" s="116">
        <v>11360</v>
      </c>
      <c r="X28" s="116">
        <v>10056</v>
      </c>
      <c r="Y28" s="112">
        <v>10835</v>
      </c>
      <c r="Z28" s="112">
        <v>10937</v>
      </c>
      <c r="AB28" s="117">
        <f t="shared" si="2"/>
        <v>7.0585425984368844E-2</v>
      </c>
    </row>
    <row r="29" spans="1:28" x14ac:dyDescent="0.25">
      <c r="S29" s="115" t="s">
        <v>73</v>
      </c>
      <c r="T29" s="115"/>
      <c r="U29" s="116"/>
      <c r="V29" s="116">
        <v>8255</v>
      </c>
      <c r="W29" s="116">
        <v>5355</v>
      </c>
      <c r="X29" s="116">
        <v>5485</v>
      </c>
      <c r="Y29" s="112">
        <v>6457</v>
      </c>
      <c r="Z29" s="112">
        <v>6185</v>
      </c>
      <c r="AB29" s="117">
        <f t="shared" si="2"/>
        <v>3.9916874802351773E-2</v>
      </c>
    </row>
    <row r="30" spans="1:28" x14ac:dyDescent="0.25">
      <c r="S30" s="115" t="s">
        <v>74</v>
      </c>
      <c r="T30" s="115"/>
      <c r="U30" s="116"/>
      <c r="V30" s="116">
        <v>13725</v>
      </c>
      <c r="W30" s="116">
        <v>15150</v>
      </c>
      <c r="X30" s="116">
        <v>13805</v>
      </c>
      <c r="Y30" s="112">
        <v>14552</v>
      </c>
      <c r="Z30" s="112">
        <v>15702</v>
      </c>
      <c r="AB30" s="117">
        <f t="shared" si="2"/>
        <v>0.10133787682239734</v>
      </c>
    </row>
    <row r="31" spans="1:28" x14ac:dyDescent="0.25">
      <c r="S31" s="115" t="s">
        <v>75</v>
      </c>
      <c r="T31" s="115"/>
      <c r="U31" s="116"/>
      <c r="V31" s="116">
        <v>19786</v>
      </c>
      <c r="W31" s="116">
        <v>20029</v>
      </c>
      <c r="X31" s="116">
        <v>20910</v>
      </c>
      <c r="Y31" s="112">
        <v>22269</v>
      </c>
      <c r="Z31" s="112">
        <v>22708</v>
      </c>
      <c r="AB31" s="117">
        <f t="shared" si="2"/>
        <v>0.14655333759285433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4080</v>
      </c>
      <c r="W32" s="116">
        <v>4276</v>
      </c>
      <c r="X32" s="116">
        <v>4100</v>
      </c>
      <c r="Y32" s="112">
        <v>4478</v>
      </c>
      <c r="Z32" s="112">
        <v>4913</v>
      </c>
      <c r="AB32" s="117">
        <f t="shared" si="2"/>
        <v>3.1707616152619932E-2</v>
      </c>
    </row>
    <row r="33" spans="19:32" x14ac:dyDescent="0.25">
      <c r="S33" s="115" t="s">
        <v>77</v>
      </c>
      <c r="T33" s="115"/>
      <c r="U33" s="116"/>
      <c r="V33" s="116">
        <v>3905</v>
      </c>
      <c r="W33" s="116">
        <v>3983</v>
      </c>
      <c r="X33" s="116">
        <v>3919</v>
      </c>
      <c r="Y33" s="112">
        <v>4039</v>
      </c>
      <c r="Z33" s="112">
        <v>3876</v>
      </c>
      <c r="AB33" s="117">
        <f t="shared" si="2"/>
        <v>2.5015005130786656E-2</v>
      </c>
    </row>
    <row r="34" spans="19:32" x14ac:dyDescent="0.25">
      <c r="S34" s="118" t="s">
        <v>53</v>
      </c>
      <c r="T34" s="118"/>
      <c r="U34" s="119"/>
      <c r="V34" s="119">
        <v>147376</v>
      </c>
      <c r="W34" s="119">
        <v>143449</v>
      </c>
      <c r="X34" s="119">
        <v>140001</v>
      </c>
      <c r="Y34" s="120">
        <v>151127</v>
      </c>
      <c r="Z34" s="120">
        <v>154947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82765</v>
      </c>
      <c r="W37" s="112">
        <v>83188</v>
      </c>
      <c r="X37" s="112">
        <v>80397</v>
      </c>
      <c r="Y37" s="112">
        <v>79083</v>
      </c>
      <c r="Z37" s="112">
        <v>80562</v>
      </c>
      <c r="AB37" s="132">
        <f>Z37/Z40*100</f>
        <v>78.980029999117676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18659</v>
      </c>
      <c r="W38" s="112">
        <v>17946</v>
      </c>
      <c r="X38" s="112">
        <v>17444</v>
      </c>
      <c r="Y38" s="112">
        <v>20350</v>
      </c>
      <c r="Z38" s="112">
        <v>21441</v>
      </c>
      <c r="AB38" s="132">
        <f>Z38/Z40*100</f>
        <v>21.019970000882328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101424</v>
      </c>
      <c r="W40" s="112">
        <v>101134</v>
      </c>
      <c r="X40" s="112">
        <v>97841</v>
      </c>
      <c r="Y40" s="112">
        <v>99433</v>
      </c>
      <c r="Z40" s="112">
        <v>102003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55</v>
      </c>
      <c r="W44" s="112">
        <v>50</v>
      </c>
      <c r="X44" s="112">
        <v>32</v>
      </c>
      <c r="Y44" s="112">
        <v>33</v>
      </c>
      <c r="Z44" s="112">
        <v>37</v>
      </c>
    </row>
    <row r="45" spans="19:32" x14ac:dyDescent="0.25">
      <c r="S45" s="115" t="s">
        <v>37</v>
      </c>
      <c r="T45" s="115"/>
      <c r="U45" s="112"/>
      <c r="V45" s="112">
        <v>776</v>
      </c>
      <c r="W45" s="112">
        <v>754</v>
      </c>
      <c r="X45" s="112">
        <v>817</v>
      </c>
      <c r="Y45" s="112">
        <v>1461</v>
      </c>
      <c r="Z45" s="112">
        <v>1429</v>
      </c>
    </row>
    <row r="46" spans="19:32" x14ac:dyDescent="0.25">
      <c r="S46" s="115" t="s">
        <v>38</v>
      </c>
      <c r="T46" s="115"/>
      <c r="U46" s="112"/>
      <c r="V46" s="112">
        <v>4191</v>
      </c>
      <c r="W46" s="112">
        <v>3938</v>
      </c>
      <c r="X46" s="112">
        <v>3967</v>
      </c>
      <c r="Y46" s="112">
        <v>5501</v>
      </c>
      <c r="Z46" s="112">
        <v>5895</v>
      </c>
    </row>
    <row r="47" spans="19:32" x14ac:dyDescent="0.25">
      <c r="S47" s="115" t="s">
        <v>39</v>
      </c>
      <c r="T47" s="115"/>
      <c r="U47" s="112"/>
      <c r="V47" s="112">
        <v>8316</v>
      </c>
      <c r="W47" s="112">
        <v>7796</v>
      </c>
      <c r="X47" s="112">
        <v>7197</v>
      </c>
      <c r="Y47" s="112">
        <v>8376</v>
      </c>
      <c r="Z47" s="112">
        <v>9154</v>
      </c>
    </row>
    <row r="48" spans="19:32" x14ac:dyDescent="0.25">
      <c r="S48" s="115" t="s">
        <v>40</v>
      </c>
      <c r="T48" s="115"/>
      <c r="U48" s="112"/>
      <c r="V48" s="112">
        <v>10422</v>
      </c>
      <c r="W48" s="112">
        <v>9953</v>
      </c>
      <c r="X48" s="112">
        <v>9273</v>
      </c>
      <c r="Y48" s="112">
        <v>9605</v>
      </c>
      <c r="Z48" s="112">
        <v>9836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7918</v>
      </c>
      <c r="W49" s="112">
        <v>7770</v>
      </c>
      <c r="X49" s="112">
        <v>7253</v>
      </c>
      <c r="Y49" s="112">
        <v>7585</v>
      </c>
      <c r="Z49" s="112">
        <v>7722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Boroondara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6683</v>
      </c>
      <c r="W50" s="112">
        <v>6447</v>
      </c>
      <c r="X50" s="112">
        <v>6089</v>
      </c>
      <c r="Y50" s="112">
        <v>6281</v>
      </c>
      <c r="Z50" s="112">
        <v>6256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6057</v>
      </c>
      <c r="W51" s="112">
        <v>6017</v>
      </c>
      <c r="X51" s="112">
        <v>5897</v>
      </c>
      <c r="Y51" s="112">
        <v>6070</v>
      </c>
      <c r="Z51" s="112">
        <v>5943</v>
      </c>
    </row>
    <row r="52" spans="1:26" ht="15" customHeight="1" x14ac:dyDescent="0.25">
      <c r="S52" s="115" t="s">
        <v>44</v>
      </c>
      <c r="T52" s="115"/>
      <c r="U52" s="112"/>
      <c r="V52" s="112">
        <v>6433</v>
      </c>
      <c r="W52" s="112">
        <v>6266</v>
      </c>
      <c r="X52" s="112">
        <v>6015</v>
      </c>
      <c r="Y52" s="112">
        <v>5998</v>
      </c>
      <c r="Z52" s="112">
        <v>5981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6120</v>
      </c>
      <c r="W53" s="112">
        <v>6147</v>
      </c>
      <c r="X53" s="112">
        <v>6161</v>
      </c>
      <c r="Y53" s="112">
        <v>6385</v>
      </c>
      <c r="Z53" s="112">
        <v>6321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5583</v>
      </c>
      <c r="W54" s="112">
        <v>5556</v>
      </c>
      <c r="X54" s="112">
        <v>5515</v>
      </c>
      <c r="Y54" s="112">
        <v>5658</v>
      </c>
      <c r="Z54" s="112">
        <v>5700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4159</v>
      </c>
      <c r="W55" s="112">
        <v>4178</v>
      </c>
      <c r="X55" s="112">
        <v>4235</v>
      </c>
      <c r="Y55" s="112">
        <v>4467</v>
      </c>
      <c r="Z55" s="112">
        <v>4529</v>
      </c>
    </row>
    <row r="56" spans="1:26" ht="15" customHeight="1" x14ac:dyDescent="0.25">
      <c r="S56" s="115" t="s">
        <v>48</v>
      </c>
      <c r="T56" s="115"/>
      <c r="U56" s="112"/>
      <c r="V56" s="112">
        <v>2697</v>
      </c>
      <c r="W56" s="112">
        <v>2682</v>
      </c>
      <c r="X56" s="112">
        <v>2681</v>
      </c>
      <c r="Y56" s="112">
        <v>2804</v>
      </c>
      <c r="Z56" s="112">
        <v>2898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1542</v>
      </c>
      <c r="W57" s="112">
        <v>1573</v>
      </c>
      <c r="X57" s="112">
        <v>1522</v>
      </c>
      <c r="Y57" s="112">
        <v>1540</v>
      </c>
      <c r="Z57" s="112">
        <v>1567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635</v>
      </c>
      <c r="W58" s="112">
        <v>672</v>
      </c>
      <c r="X58" s="112">
        <v>699</v>
      </c>
      <c r="Y58" s="112">
        <v>766</v>
      </c>
      <c r="Z58" s="112">
        <v>796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249</v>
      </c>
      <c r="W59" s="112">
        <v>273</v>
      </c>
      <c r="X59" s="112">
        <v>254</v>
      </c>
      <c r="Y59" s="112">
        <v>251</v>
      </c>
      <c r="Z59" s="112">
        <v>282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207</v>
      </c>
      <c r="W60" s="112">
        <v>200</v>
      </c>
      <c r="X60" s="112">
        <v>187</v>
      </c>
      <c r="Y60" s="112">
        <v>171</v>
      </c>
      <c r="Z60" s="112">
        <v>183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72046</v>
      </c>
      <c r="W61" s="112">
        <v>70277</v>
      </c>
      <c r="X61" s="112">
        <v>67794</v>
      </c>
      <c r="Y61" s="112">
        <v>72943</v>
      </c>
      <c r="Z61" s="112">
        <v>74539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34</v>
      </c>
      <c r="W63" s="112">
        <v>26</v>
      </c>
      <c r="X63" s="112">
        <v>26</v>
      </c>
      <c r="Y63" s="112">
        <v>42</v>
      </c>
      <c r="Z63" s="112">
        <v>39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1235</v>
      </c>
      <c r="W64" s="112">
        <v>1120</v>
      </c>
      <c r="X64" s="112">
        <v>1203</v>
      </c>
      <c r="Y64" s="112">
        <v>1891</v>
      </c>
      <c r="Z64" s="112">
        <v>1978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Boroondara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4605</v>
      </c>
      <c r="W65" s="112">
        <v>4296</v>
      </c>
      <c r="X65" s="112">
        <v>4471</v>
      </c>
      <c r="Y65" s="112">
        <v>5978</v>
      </c>
      <c r="Z65" s="112">
        <v>6428</v>
      </c>
    </row>
    <row r="66" spans="1:26" x14ac:dyDescent="0.25">
      <c r="S66" s="115" t="s">
        <v>39</v>
      </c>
      <c r="T66" s="115"/>
      <c r="U66" s="112"/>
      <c r="V66" s="112">
        <v>8765</v>
      </c>
      <c r="W66" s="112">
        <v>8284</v>
      </c>
      <c r="X66" s="112">
        <v>8123</v>
      </c>
      <c r="Y66" s="112">
        <v>9519</v>
      </c>
      <c r="Z66" s="112">
        <v>9825</v>
      </c>
    </row>
    <row r="67" spans="1:26" x14ac:dyDescent="0.25">
      <c r="S67" s="115" t="s">
        <v>40</v>
      </c>
      <c r="T67" s="115"/>
      <c r="U67" s="112"/>
      <c r="V67" s="112">
        <v>10637</v>
      </c>
      <c r="W67" s="112">
        <v>10034</v>
      </c>
      <c r="X67" s="112">
        <v>9683</v>
      </c>
      <c r="Y67" s="112">
        <v>9821</v>
      </c>
      <c r="Z67" s="112">
        <v>10295</v>
      </c>
    </row>
    <row r="68" spans="1:26" x14ac:dyDescent="0.25">
      <c r="S68" s="115" t="s">
        <v>41</v>
      </c>
      <c r="T68" s="115"/>
      <c r="U68" s="112"/>
      <c r="V68" s="112">
        <v>8112</v>
      </c>
      <c r="W68" s="112">
        <v>7929</v>
      </c>
      <c r="X68" s="112">
        <v>7528</v>
      </c>
      <c r="Y68" s="112">
        <v>7774</v>
      </c>
      <c r="Z68" s="112">
        <v>8047</v>
      </c>
    </row>
    <row r="69" spans="1:26" x14ac:dyDescent="0.25">
      <c r="S69" s="115" t="s">
        <v>42</v>
      </c>
      <c r="T69" s="115"/>
      <c r="U69" s="112"/>
      <c r="V69" s="112">
        <v>6772</v>
      </c>
      <c r="W69" s="112">
        <v>6653</v>
      </c>
      <c r="X69" s="112">
        <v>6526</v>
      </c>
      <c r="Y69" s="112">
        <v>6766</v>
      </c>
      <c r="Z69" s="112">
        <v>6872</v>
      </c>
    </row>
    <row r="70" spans="1:26" x14ac:dyDescent="0.25">
      <c r="S70" s="115" t="s">
        <v>43</v>
      </c>
      <c r="T70" s="115"/>
      <c r="U70" s="112"/>
      <c r="V70" s="112">
        <v>6431</v>
      </c>
      <c r="W70" s="112">
        <v>6520</v>
      </c>
      <c r="X70" s="112">
        <v>6337</v>
      </c>
      <c r="Y70" s="112">
        <v>6709</v>
      </c>
      <c r="Z70" s="112">
        <v>6851</v>
      </c>
    </row>
    <row r="71" spans="1:26" x14ac:dyDescent="0.25">
      <c r="S71" s="115" t="s">
        <v>44</v>
      </c>
      <c r="T71" s="115"/>
      <c r="U71" s="112"/>
      <c r="V71" s="112">
        <v>7375</v>
      </c>
      <c r="W71" s="112">
        <v>7174</v>
      </c>
      <c r="X71" s="112">
        <v>6777</v>
      </c>
      <c r="Y71" s="112">
        <v>6828</v>
      </c>
      <c r="Z71" s="112">
        <v>6726</v>
      </c>
    </row>
    <row r="72" spans="1:26" x14ac:dyDescent="0.25">
      <c r="S72" s="115" t="s">
        <v>45</v>
      </c>
      <c r="T72" s="115"/>
      <c r="U72" s="112"/>
      <c r="V72" s="112">
        <v>6701</v>
      </c>
      <c r="W72" s="112">
        <v>6697</v>
      </c>
      <c r="X72" s="112">
        <v>7023</v>
      </c>
      <c r="Y72" s="112">
        <v>7484</v>
      </c>
      <c r="Z72" s="112">
        <v>7656</v>
      </c>
    </row>
    <row r="73" spans="1:26" x14ac:dyDescent="0.25">
      <c r="S73" s="115" t="s">
        <v>46</v>
      </c>
      <c r="T73" s="115"/>
      <c r="U73" s="112"/>
      <c r="V73" s="112">
        <v>5989</v>
      </c>
      <c r="W73" s="112">
        <v>5873</v>
      </c>
      <c r="X73" s="112">
        <v>5837</v>
      </c>
      <c r="Y73" s="112">
        <v>6111</v>
      </c>
      <c r="Z73" s="112">
        <v>6131</v>
      </c>
    </row>
    <row r="74" spans="1:26" x14ac:dyDescent="0.25">
      <c r="S74" s="115" t="s">
        <v>47</v>
      </c>
      <c r="T74" s="115"/>
      <c r="U74" s="112"/>
      <c r="V74" s="112">
        <v>4232</v>
      </c>
      <c r="W74" s="112">
        <v>4095</v>
      </c>
      <c r="X74" s="112">
        <v>4160</v>
      </c>
      <c r="Y74" s="112">
        <v>4487</v>
      </c>
      <c r="Z74" s="112">
        <v>4609</v>
      </c>
    </row>
    <row r="75" spans="1:26" x14ac:dyDescent="0.25">
      <c r="S75" s="115" t="s">
        <v>48</v>
      </c>
      <c r="T75" s="115"/>
      <c r="U75" s="112"/>
      <c r="V75" s="112">
        <v>2337</v>
      </c>
      <c r="W75" s="112">
        <v>2317</v>
      </c>
      <c r="X75" s="112">
        <v>2358</v>
      </c>
      <c r="Y75" s="112">
        <v>2558</v>
      </c>
      <c r="Z75" s="112">
        <v>2668</v>
      </c>
    </row>
    <row r="76" spans="1:26" x14ac:dyDescent="0.25">
      <c r="S76" s="115" t="s">
        <v>49</v>
      </c>
      <c r="T76" s="115"/>
      <c r="U76" s="112"/>
      <c r="V76" s="112">
        <v>1203</v>
      </c>
      <c r="W76" s="112">
        <v>1256</v>
      </c>
      <c r="X76" s="112">
        <v>1180</v>
      </c>
      <c r="Y76" s="112">
        <v>1250</v>
      </c>
      <c r="Z76" s="112">
        <v>1244</v>
      </c>
    </row>
    <row r="77" spans="1:26" x14ac:dyDescent="0.25">
      <c r="S77" s="115" t="s">
        <v>50</v>
      </c>
      <c r="T77" s="115"/>
      <c r="U77" s="112"/>
      <c r="V77" s="112">
        <v>414</v>
      </c>
      <c r="W77" s="112">
        <v>389</v>
      </c>
      <c r="X77" s="112">
        <v>439</v>
      </c>
      <c r="Y77" s="112">
        <v>469</v>
      </c>
      <c r="Z77" s="112">
        <v>528</v>
      </c>
    </row>
    <row r="78" spans="1:26" x14ac:dyDescent="0.25">
      <c r="S78" s="115" t="s">
        <v>51</v>
      </c>
      <c r="T78" s="115"/>
      <c r="U78" s="112"/>
      <c r="V78" s="112">
        <v>226</v>
      </c>
      <c r="W78" s="112">
        <v>244</v>
      </c>
      <c r="X78" s="112">
        <v>212</v>
      </c>
      <c r="Y78" s="112">
        <v>195</v>
      </c>
      <c r="Z78" s="112">
        <v>207</v>
      </c>
    </row>
    <row r="79" spans="1:26" x14ac:dyDescent="0.25">
      <c r="S79" s="115" t="s">
        <v>52</v>
      </c>
      <c r="T79" s="115"/>
      <c r="U79" s="112"/>
      <c r="V79" s="112">
        <v>265</v>
      </c>
      <c r="W79" s="112">
        <v>256</v>
      </c>
      <c r="X79" s="112">
        <v>263</v>
      </c>
      <c r="Y79" s="112">
        <v>245</v>
      </c>
      <c r="Z79" s="112">
        <v>246</v>
      </c>
    </row>
    <row r="80" spans="1:26" x14ac:dyDescent="0.25">
      <c r="S80" s="118" t="s">
        <v>53</v>
      </c>
      <c r="T80" s="118"/>
      <c r="U80" s="112"/>
      <c r="V80" s="112">
        <v>75332</v>
      </c>
      <c r="W80" s="112">
        <v>73176</v>
      </c>
      <c r="X80" s="112">
        <v>72146</v>
      </c>
      <c r="Y80" s="112">
        <v>78114</v>
      </c>
      <c r="Z80" s="112">
        <v>80337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Boroondara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9653</v>
      </c>
      <c r="W83" s="112">
        <v>9982</v>
      </c>
      <c r="X83" s="112">
        <v>9691</v>
      </c>
      <c r="Y83" s="112">
        <v>9555</v>
      </c>
      <c r="Z83" s="112">
        <v>9643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15410</v>
      </c>
      <c r="W84" s="112">
        <v>15294</v>
      </c>
      <c r="X84" s="112">
        <v>14717</v>
      </c>
      <c r="Y84" s="112">
        <v>14769</v>
      </c>
      <c r="Z84" s="112">
        <v>15118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3347</v>
      </c>
      <c r="W85" s="112">
        <v>3280</v>
      </c>
      <c r="X85" s="112">
        <v>3089</v>
      </c>
      <c r="Y85" s="112">
        <v>3072</v>
      </c>
      <c r="Z85" s="112">
        <v>3114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154,944</v>
      </c>
      <c r="D86" s="96">
        <f t="shared" ref="D86:D91" si="4">AD4</f>
        <v>2.527047146401995E-2</v>
      </c>
      <c r="E86" s="97">
        <f t="shared" ref="E86:E91" si="5">AD4</f>
        <v>2.527047146401995E-2</v>
      </c>
      <c r="F86" s="96">
        <f t="shared" ref="F86:F91" si="6">AF4</f>
        <v>5.1330243793213493E-2</v>
      </c>
      <c r="G86" s="97">
        <f t="shared" ref="G86:G91" si="7">AF4</f>
        <v>5.1330243793213493E-2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2597</v>
      </c>
      <c r="W86" s="112">
        <v>2546</v>
      </c>
      <c r="X86" s="112">
        <v>2504</v>
      </c>
      <c r="Y86" s="112">
        <v>2703</v>
      </c>
      <c r="Z86" s="112">
        <v>2815</v>
      </c>
    </row>
    <row r="87" spans="1:30" ht="15" customHeight="1" x14ac:dyDescent="0.25">
      <c r="A87" s="98" t="s">
        <v>4</v>
      </c>
      <c r="B87" s="49"/>
      <c r="C87" s="57" t="str">
        <f t="shared" si="3"/>
        <v>74,538</v>
      </c>
      <c r="D87" s="96">
        <f t="shared" si="4"/>
        <v>2.1880398124537237E-2</v>
      </c>
      <c r="E87" s="97">
        <f t="shared" si="5"/>
        <v>2.1880398124537237E-2</v>
      </c>
      <c r="F87" s="96">
        <f t="shared" si="6"/>
        <v>3.4632094721208206E-2</v>
      </c>
      <c r="G87" s="97">
        <f t="shared" si="7"/>
        <v>3.4632094721208206E-2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3641</v>
      </c>
      <c r="W87" s="112">
        <v>3504</v>
      </c>
      <c r="X87" s="112">
        <v>3374</v>
      </c>
      <c r="Y87" s="112">
        <v>3485</v>
      </c>
      <c r="Z87" s="112">
        <v>3536</v>
      </c>
    </row>
    <row r="88" spans="1:30" ht="15" customHeight="1" x14ac:dyDescent="0.25">
      <c r="A88" s="98" t="s">
        <v>5</v>
      </c>
      <c r="B88" s="49"/>
      <c r="C88" s="57" t="str">
        <f t="shared" si="3"/>
        <v>80,338</v>
      </c>
      <c r="D88" s="96">
        <f t="shared" si="4"/>
        <v>2.8510709119074162E-2</v>
      </c>
      <c r="E88" s="97">
        <f t="shared" si="5"/>
        <v>2.8510709119074162E-2</v>
      </c>
      <c r="F88" s="96">
        <f t="shared" si="6"/>
        <v>6.6509133389974551E-2</v>
      </c>
      <c r="G88" s="97">
        <f t="shared" si="7"/>
        <v>6.6509133389974551E-2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3257</v>
      </c>
      <c r="W88" s="112">
        <v>3321</v>
      </c>
      <c r="X88" s="112">
        <v>3136</v>
      </c>
      <c r="Y88" s="112">
        <v>3322</v>
      </c>
      <c r="Z88" s="112">
        <v>3533</v>
      </c>
    </row>
    <row r="89" spans="1:30" ht="15" customHeight="1" x14ac:dyDescent="0.25">
      <c r="A89" s="49" t="s">
        <v>6</v>
      </c>
      <c r="B89" s="49"/>
      <c r="C89" s="57" t="str">
        <f t="shared" si="3"/>
        <v>102,001</v>
      </c>
      <c r="D89" s="96">
        <f t="shared" si="4"/>
        <v>2.5733593451459091E-2</v>
      </c>
      <c r="E89" s="97">
        <f t="shared" si="5"/>
        <v>2.5733593451459091E-2</v>
      </c>
      <c r="F89" s="96">
        <f t="shared" si="6"/>
        <v>5.6889887994950872E-3</v>
      </c>
      <c r="G89" s="97">
        <f t="shared" si="7"/>
        <v>5.6889887994950872E-3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867</v>
      </c>
      <c r="W89" s="112">
        <v>820</v>
      </c>
      <c r="X89" s="112">
        <v>829</v>
      </c>
      <c r="Y89" s="112">
        <v>871</v>
      </c>
      <c r="Z89" s="112">
        <v>900</v>
      </c>
    </row>
    <row r="90" spans="1:30" ht="15" customHeight="1" x14ac:dyDescent="0.25">
      <c r="A90" s="49" t="s">
        <v>95</v>
      </c>
      <c r="B90" s="49"/>
      <c r="C90" s="57" t="str">
        <f t="shared" si="3"/>
        <v>$52,906</v>
      </c>
      <c r="D90" s="96">
        <f t="shared" si="4"/>
        <v>3.2823426061493466E-2</v>
      </c>
      <c r="E90" s="97">
        <f t="shared" si="5"/>
        <v>3.2823426061493466E-2</v>
      </c>
      <c r="F90" s="96">
        <f t="shared" si="6"/>
        <v>9.7711060854410059E-2</v>
      </c>
      <c r="G90" s="97">
        <f t="shared" si="7"/>
        <v>9.7711060854410059E-2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1911</v>
      </c>
      <c r="W90" s="112">
        <v>1961</v>
      </c>
      <c r="X90" s="112">
        <v>1844</v>
      </c>
      <c r="Y90" s="112">
        <v>1938</v>
      </c>
      <c r="Z90" s="112">
        <v>2091</v>
      </c>
    </row>
    <row r="91" spans="1:30" ht="15" customHeight="1" x14ac:dyDescent="0.25">
      <c r="A91" s="49" t="s">
        <v>7</v>
      </c>
      <c r="B91" s="49"/>
      <c r="C91" s="57" t="str">
        <f t="shared" si="3"/>
        <v>$10,903.0 mil</v>
      </c>
      <c r="D91" s="96">
        <f t="shared" si="4"/>
        <v>4.9807456425501773E-2</v>
      </c>
      <c r="E91" s="97">
        <f t="shared" si="5"/>
        <v>4.9807456425501773E-2</v>
      </c>
      <c r="F91" s="96">
        <f t="shared" si="6"/>
        <v>0.17580718797340422</v>
      </c>
      <c r="G91" s="97">
        <f t="shared" si="7"/>
        <v>0.17580718797340422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50380</v>
      </c>
      <c r="W91" s="112">
        <v>50171</v>
      </c>
      <c r="X91" s="112">
        <v>48294</v>
      </c>
      <c r="Y91" s="112">
        <v>48962</v>
      </c>
      <c r="Z91" s="112">
        <v>50159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6402</v>
      </c>
      <c r="W93" s="112">
        <v>6783</v>
      </c>
      <c r="X93" s="112">
        <v>6716</v>
      </c>
      <c r="Y93" s="112">
        <v>6779</v>
      </c>
      <c r="Z93" s="112">
        <v>6807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16693</v>
      </c>
      <c r="W94" s="112">
        <v>16741</v>
      </c>
      <c r="X94" s="112">
        <v>16377</v>
      </c>
      <c r="Y94" s="112">
        <v>16611</v>
      </c>
      <c r="Z94" s="112">
        <v>16992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901</v>
      </c>
      <c r="W95" s="112">
        <v>944</v>
      </c>
      <c r="X95" s="112">
        <v>899</v>
      </c>
      <c r="Y95" s="112">
        <v>972</v>
      </c>
      <c r="Z95" s="112">
        <v>1033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4075</v>
      </c>
      <c r="W96" s="112">
        <v>4060</v>
      </c>
      <c r="X96" s="112">
        <v>4004</v>
      </c>
      <c r="Y96" s="112">
        <v>4214</v>
      </c>
      <c r="Z96" s="112">
        <v>4610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8709</v>
      </c>
      <c r="W97" s="112">
        <v>8376</v>
      </c>
      <c r="X97" s="112">
        <v>8054</v>
      </c>
      <c r="Y97" s="112">
        <v>7967</v>
      </c>
      <c r="Z97" s="112">
        <v>7963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4310</v>
      </c>
      <c r="W98" s="112">
        <v>4264</v>
      </c>
      <c r="X98" s="112">
        <v>4172</v>
      </c>
      <c r="Y98" s="112">
        <v>4303</v>
      </c>
      <c r="Z98" s="112">
        <v>4377</v>
      </c>
    </row>
    <row r="99" spans="1:32" ht="15" customHeight="1" x14ac:dyDescent="0.25">
      <c r="S99" s="115" t="s">
        <v>195</v>
      </c>
      <c r="T99" s="115"/>
      <c r="U99" s="112"/>
      <c r="V99" s="112">
        <v>148</v>
      </c>
      <c r="W99" s="112">
        <v>157</v>
      </c>
      <c r="X99" s="112">
        <v>141</v>
      </c>
      <c r="Y99" s="112">
        <v>155</v>
      </c>
      <c r="Z99" s="112">
        <v>169</v>
      </c>
    </row>
    <row r="100" spans="1:32" ht="15" customHeight="1" x14ac:dyDescent="0.25">
      <c r="S100" s="115" t="s">
        <v>58</v>
      </c>
      <c r="T100" s="115"/>
      <c r="U100" s="112"/>
      <c r="V100" s="112">
        <v>932</v>
      </c>
      <c r="W100" s="112">
        <v>936</v>
      </c>
      <c r="X100" s="112">
        <v>839</v>
      </c>
      <c r="Y100" s="112">
        <v>884</v>
      </c>
      <c r="Z100" s="112">
        <v>1049</v>
      </c>
    </row>
    <row r="101" spans="1:32" x14ac:dyDescent="0.25">
      <c r="A101" s="18"/>
      <c r="S101" s="118" t="s">
        <v>53</v>
      </c>
      <c r="T101" s="118"/>
      <c r="U101" s="112"/>
      <c r="V101" s="112">
        <v>51045</v>
      </c>
      <c r="W101" s="112">
        <v>50961</v>
      </c>
      <c r="X101" s="112">
        <v>49494</v>
      </c>
      <c r="Y101" s="112">
        <v>50413</v>
      </c>
      <c r="Z101" s="112">
        <v>51784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111135</v>
      </c>
      <c r="W104" s="112">
        <v>108635</v>
      </c>
      <c r="X104" s="112">
        <v>107441</v>
      </c>
      <c r="Y104" s="112">
        <v>117267</v>
      </c>
      <c r="Z104" s="112">
        <v>121337</v>
      </c>
      <c r="AB104" s="109" t="str">
        <f>TEXT(Z104,"###,###")</f>
        <v>121,337</v>
      </c>
      <c r="AD104" s="130">
        <f>Z104/($Z$4)*100</f>
        <v>78.310228211482851</v>
      </c>
      <c r="AF104" s="109"/>
    </row>
    <row r="105" spans="1:32" x14ac:dyDescent="0.25">
      <c r="S105" s="115" t="s">
        <v>17</v>
      </c>
      <c r="T105" s="115"/>
      <c r="U105" s="112"/>
      <c r="V105" s="112">
        <v>25382</v>
      </c>
      <c r="W105" s="112">
        <v>23698</v>
      </c>
      <c r="X105" s="112">
        <v>22945</v>
      </c>
      <c r="Y105" s="112">
        <v>24608</v>
      </c>
      <c r="Z105" s="112">
        <v>23901</v>
      </c>
      <c r="AB105" s="109" t="str">
        <f>TEXT(Z105,"###,###")</f>
        <v>23,901</v>
      </c>
      <c r="AD105" s="130">
        <f>Z105/($Z$4)*100</f>
        <v>15.425573110285008</v>
      </c>
      <c r="AF105" s="109"/>
    </row>
    <row r="106" spans="1:32" x14ac:dyDescent="0.25">
      <c r="S106" s="118" t="s">
        <v>53</v>
      </c>
      <c r="T106" s="118"/>
      <c r="U106" s="120"/>
      <c r="V106" s="120">
        <v>136517</v>
      </c>
      <c r="W106" s="120">
        <v>132333</v>
      </c>
      <c r="X106" s="120">
        <v>130386</v>
      </c>
      <c r="Y106" s="120">
        <v>141875</v>
      </c>
      <c r="Z106" s="120">
        <v>145238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24298</v>
      </c>
      <c r="W108" s="112">
        <v>24885</v>
      </c>
      <c r="X108" s="112">
        <v>23636</v>
      </c>
      <c r="Y108" s="112">
        <v>24749</v>
      </c>
      <c r="Z108" s="112">
        <v>23715</v>
      </c>
      <c r="AB108" s="109" t="str">
        <f>TEXT(Z108,"###,###")</f>
        <v>23,715</v>
      </c>
      <c r="AD108" s="130">
        <f>Z108/($Z$4)*100</f>
        <v>15.305529739776953</v>
      </c>
      <c r="AF108" s="109"/>
    </row>
    <row r="109" spans="1:32" x14ac:dyDescent="0.25">
      <c r="S109" s="115" t="s">
        <v>20</v>
      </c>
      <c r="T109" s="115"/>
      <c r="U109" s="112"/>
      <c r="V109" s="112">
        <v>18475</v>
      </c>
      <c r="W109" s="112">
        <v>18307</v>
      </c>
      <c r="X109" s="112">
        <v>19676</v>
      </c>
      <c r="Y109" s="112">
        <v>21355</v>
      </c>
      <c r="Z109" s="112">
        <v>21333</v>
      </c>
      <c r="AB109" s="109" t="str">
        <f>TEXT(Z109,"###,###")</f>
        <v>21,333</v>
      </c>
      <c r="AD109" s="130">
        <f>Z109/($Z$4)*100</f>
        <v>13.768200123915738</v>
      </c>
      <c r="AF109" s="109"/>
    </row>
    <row r="110" spans="1:32" x14ac:dyDescent="0.25">
      <c r="S110" s="115" t="s">
        <v>21</v>
      </c>
      <c r="T110" s="115"/>
      <c r="U110" s="112"/>
      <c r="V110" s="112">
        <v>30638</v>
      </c>
      <c r="W110" s="112">
        <v>28014</v>
      </c>
      <c r="X110" s="112">
        <v>27167</v>
      </c>
      <c r="Y110" s="112">
        <v>30416</v>
      </c>
      <c r="Z110" s="112">
        <v>33098</v>
      </c>
      <c r="AB110" s="109" t="str">
        <f>TEXT(Z110,"###,###")</f>
        <v>33,098</v>
      </c>
      <c r="AD110" s="130">
        <f>Z110/($Z$4)*100</f>
        <v>21.361266005782735</v>
      </c>
      <c r="AF110" s="109"/>
    </row>
    <row r="111" spans="1:32" x14ac:dyDescent="0.25">
      <c r="S111" s="115" t="s">
        <v>22</v>
      </c>
      <c r="T111" s="115"/>
      <c r="U111" s="112"/>
      <c r="V111" s="112">
        <v>63395</v>
      </c>
      <c r="W111" s="112">
        <v>61617</v>
      </c>
      <c r="X111" s="112">
        <v>59907</v>
      </c>
      <c r="Y111" s="112">
        <v>65354</v>
      </c>
      <c r="Z111" s="112">
        <v>67093</v>
      </c>
      <c r="AB111" s="109" t="str">
        <f>TEXT(Z111,"###,###")</f>
        <v>67,093</v>
      </c>
      <c r="AD111" s="130">
        <f>Z111/($Z$4)*100</f>
        <v>43.30145084675754</v>
      </c>
      <c r="AF111" s="109"/>
    </row>
    <row r="112" spans="1:32" x14ac:dyDescent="0.25">
      <c r="S112" s="118" t="s">
        <v>53</v>
      </c>
      <c r="T112" s="118"/>
      <c r="U112" s="112"/>
      <c r="V112" s="112">
        <v>147377</v>
      </c>
      <c r="W112" s="112">
        <v>143451</v>
      </c>
      <c r="X112" s="112">
        <v>140001</v>
      </c>
      <c r="Y112" s="112">
        <v>151123</v>
      </c>
      <c r="Z112" s="112">
        <v>154943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41.38</v>
      </c>
      <c r="W118" s="131">
        <v>41.64</v>
      </c>
      <c r="X118" s="131">
        <v>41.96</v>
      </c>
      <c r="Y118" s="131">
        <v>41.65</v>
      </c>
      <c r="Z118" s="131">
        <v>41.41</v>
      </c>
      <c r="AB118" s="109" t="str">
        <f>TEXT(Z118,"##.0")</f>
        <v>41.4</v>
      </c>
    </row>
    <row r="120" spans="19:32" x14ac:dyDescent="0.25">
      <c r="S120" s="101" t="s">
        <v>97</v>
      </c>
      <c r="T120" s="112"/>
      <c r="U120" s="112"/>
      <c r="V120" s="112">
        <v>85370</v>
      </c>
      <c r="W120" s="112">
        <v>85135</v>
      </c>
      <c r="X120" s="112">
        <v>82100</v>
      </c>
      <c r="Y120" s="112">
        <v>83618</v>
      </c>
      <c r="Z120" s="112">
        <v>85637</v>
      </c>
      <c r="AB120" s="109" t="str">
        <f>TEXT(Z120,"###,###")</f>
        <v>85,637</v>
      </c>
    </row>
    <row r="121" spans="19:32" x14ac:dyDescent="0.25">
      <c r="S121" s="101" t="s">
        <v>98</v>
      </c>
      <c r="T121" s="112"/>
      <c r="U121" s="112"/>
      <c r="V121" s="112">
        <v>7330</v>
      </c>
      <c r="W121" s="112">
        <v>7253</v>
      </c>
      <c r="X121" s="112">
        <v>7156</v>
      </c>
      <c r="Y121" s="112">
        <v>6941</v>
      </c>
      <c r="Z121" s="112">
        <v>7190</v>
      </c>
      <c r="AB121" s="109" t="str">
        <f>TEXT(Z121,"###,###")</f>
        <v>7,190</v>
      </c>
    </row>
    <row r="122" spans="19:32" x14ac:dyDescent="0.25">
      <c r="S122" s="101" t="s">
        <v>99</v>
      </c>
      <c r="T122" s="112"/>
      <c r="U122" s="112"/>
      <c r="V122" s="112">
        <v>8724</v>
      </c>
      <c r="W122" s="112">
        <v>8741</v>
      </c>
      <c r="X122" s="112">
        <v>8587</v>
      </c>
      <c r="Y122" s="112">
        <v>8880</v>
      </c>
      <c r="Z122" s="112">
        <v>9172</v>
      </c>
      <c r="AB122" s="109" t="str">
        <f>TEXT(Z122,"###,###")</f>
        <v>9,172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94094</v>
      </c>
      <c r="W124" s="112">
        <v>93876</v>
      </c>
      <c r="X124" s="112">
        <v>90687</v>
      </c>
      <c r="Y124" s="112">
        <v>92498</v>
      </c>
      <c r="Z124" s="112">
        <v>94809</v>
      </c>
      <c r="AB124" s="109" t="str">
        <f>TEXT(Z124,"###,###")</f>
        <v>94,809</v>
      </c>
      <c r="AD124" s="127">
        <f>Z124/$Z$7*100</f>
        <v>92.949088734424166</v>
      </c>
    </row>
    <row r="125" spans="19:32" x14ac:dyDescent="0.25">
      <c r="S125" s="101" t="s">
        <v>101</v>
      </c>
      <c r="T125" s="112"/>
      <c r="U125" s="112"/>
      <c r="V125" s="112">
        <v>16054</v>
      </c>
      <c r="W125" s="112">
        <v>15994</v>
      </c>
      <c r="X125" s="112">
        <v>15743</v>
      </c>
      <c r="Y125" s="112">
        <v>15821</v>
      </c>
      <c r="Z125" s="112">
        <v>16362</v>
      </c>
      <c r="AB125" s="109" t="str">
        <f>TEXT(Z125,"###,###")</f>
        <v>16,362</v>
      </c>
      <c r="AD125" s="127">
        <f>Z125/$Z$7*100</f>
        <v>16.041019205694063</v>
      </c>
    </row>
    <row r="127" spans="19:32" x14ac:dyDescent="0.25">
      <c r="S127" s="101" t="s">
        <v>102</v>
      </c>
      <c r="T127" s="112"/>
      <c r="U127" s="112"/>
      <c r="V127" s="112">
        <v>50383</v>
      </c>
      <c r="W127" s="112">
        <v>50166</v>
      </c>
      <c r="X127" s="112">
        <v>48292</v>
      </c>
      <c r="Y127" s="112">
        <v>48964</v>
      </c>
      <c r="Z127" s="112">
        <v>50161</v>
      </c>
      <c r="AB127" s="109" t="str">
        <f>TEXT(Z127,"###,###")</f>
        <v>50,161</v>
      </c>
      <c r="AD127" s="127">
        <f>Z127/$Z$7*100</f>
        <v>49.176968853246535</v>
      </c>
    </row>
    <row r="128" spans="19:32" x14ac:dyDescent="0.25">
      <c r="S128" s="101" t="s">
        <v>103</v>
      </c>
      <c r="T128" s="112"/>
      <c r="U128" s="112"/>
      <c r="V128" s="112">
        <v>51041</v>
      </c>
      <c r="W128" s="112">
        <v>50963</v>
      </c>
      <c r="X128" s="112">
        <v>49496</v>
      </c>
      <c r="Y128" s="112">
        <v>50411</v>
      </c>
      <c r="Z128" s="112">
        <v>51784</v>
      </c>
      <c r="AB128" s="109" t="str">
        <f>TEXT(Z128,"###,###")</f>
        <v>51,784</v>
      </c>
      <c r="AD128" s="127">
        <f>Z128/$Z$7*100</f>
        <v>50.76812972421839</v>
      </c>
    </row>
    <row r="130" spans="19:20" x14ac:dyDescent="0.25">
      <c r="S130" s="101" t="s">
        <v>278</v>
      </c>
      <c r="T130" s="127">
        <v>83.9570200292154</v>
      </c>
    </row>
    <row r="131" spans="19:20" x14ac:dyDescent="0.25">
      <c r="S131" s="101" t="s">
        <v>279</v>
      </c>
      <c r="T131" s="127">
        <v>7.0489505004852893</v>
      </c>
    </row>
    <row r="132" spans="19:20" x14ac:dyDescent="0.25">
      <c r="S132" s="101" t="s">
        <v>280</v>
      </c>
      <c r="T132" s="127">
        <v>8.9920687052087729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34686D-C2D6-493D-9EFC-480F42936F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ACDC4E1-1583-4725-AE61-F087D252C1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5AE2E57-BC6A-422B-9C4E-8D6E30387D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08BA638-1EB2-438F-917F-A24658C2DB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01C76-E87F-4E6B-9751-2608C30A3698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114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114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8.10 Brimbank,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153854</v>
      </c>
      <c r="W4" s="108">
        <v>149763</v>
      </c>
      <c r="X4" s="108">
        <v>150416</v>
      </c>
      <c r="Y4" s="108">
        <v>168270</v>
      </c>
      <c r="Z4" s="108">
        <v>170916</v>
      </c>
      <c r="AB4" s="109" t="str">
        <f>TEXT(Z4,"###,###")</f>
        <v>170,916</v>
      </c>
      <c r="AD4" s="110">
        <f>Z4/Y4-1</f>
        <v>1.5724728115528608E-2</v>
      </c>
      <c r="AF4" s="110">
        <f>Z4/V4-1</f>
        <v>0.11089734423544395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85373</v>
      </c>
      <c r="W5" s="108">
        <v>82520</v>
      </c>
      <c r="X5" s="108">
        <v>82281</v>
      </c>
      <c r="Y5" s="108">
        <v>89352</v>
      </c>
      <c r="Z5" s="108">
        <v>90464</v>
      </c>
      <c r="AB5" s="109" t="str">
        <f>TEXT(Z5,"###,###")</f>
        <v>90,464</v>
      </c>
      <c r="AD5" s="110">
        <f t="shared" ref="AD5:AD9" si="0">Z5/Y5-1</f>
        <v>1.2445160712686976E-2</v>
      </c>
      <c r="AF5" s="110">
        <f t="shared" ref="AF5:AF9" si="1">Z5/V5-1</f>
        <v>5.9632436484602813E-2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68486</v>
      </c>
      <c r="W6" s="108">
        <v>67249</v>
      </c>
      <c r="X6" s="108">
        <v>68038</v>
      </c>
      <c r="Y6" s="108">
        <v>78844</v>
      </c>
      <c r="Z6" s="108">
        <v>80382</v>
      </c>
      <c r="AB6" s="109" t="str">
        <f>TEXT(Z6,"###,###")</f>
        <v>80,382</v>
      </c>
      <c r="AD6" s="110">
        <f t="shared" si="0"/>
        <v>1.9506874334128232E-2</v>
      </c>
      <c r="AF6" s="110">
        <f t="shared" si="1"/>
        <v>0.17369973425225593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108608</v>
      </c>
      <c r="W7" s="108">
        <v>107951</v>
      </c>
      <c r="X7" s="108">
        <v>104850</v>
      </c>
      <c r="Y7" s="108">
        <v>107567</v>
      </c>
      <c r="Z7" s="108">
        <v>110715</v>
      </c>
      <c r="AB7" s="109" t="str">
        <f>TEXT(Z7,"###,###")</f>
        <v>110,715</v>
      </c>
      <c r="AD7" s="110">
        <f t="shared" si="0"/>
        <v>2.9265481049020714E-2</v>
      </c>
      <c r="AF7" s="110">
        <f t="shared" si="1"/>
        <v>1.9400044195639454E-2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170,916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110,715</v>
      </c>
      <c r="P8" s="67"/>
      <c r="S8" s="107" t="s">
        <v>82</v>
      </c>
      <c r="T8" s="108"/>
      <c r="U8" s="108"/>
      <c r="V8" s="108">
        <v>41273.040000000001</v>
      </c>
      <c r="W8" s="108">
        <v>41309.120000000003</v>
      </c>
      <c r="X8" s="108">
        <v>43093.2</v>
      </c>
      <c r="Y8" s="108">
        <v>42335</v>
      </c>
      <c r="Z8" s="108">
        <v>46021.14</v>
      </c>
      <c r="AB8" s="109" t="str">
        <f>TEXT(Z8,"$###,###")</f>
        <v>$46,021</v>
      </c>
      <c r="AD8" s="110">
        <f t="shared" si="0"/>
        <v>8.7070745246250025E-2</v>
      </c>
      <c r="AF8" s="110">
        <f t="shared" si="1"/>
        <v>0.11504119880677544</v>
      </c>
    </row>
    <row r="9" spans="1:32" x14ac:dyDescent="0.25">
      <c r="A9" s="30" t="s">
        <v>14</v>
      </c>
      <c r="B9" s="71"/>
      <c r="C9" s="72"/>
      <c r="D9" s="73">
        <f>AD104</f>
        <v>83.878045355613281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53.526622408887683</v>
      </c>
      <c r="P9" s="74" t="s">
        <v>83</v>
      </c>
      <c r="S9" s="107" t="s">
        <v>7</v>
      </c>
      <c r="T9" s="108"/>
      <c r="U9" s="108"/>
      <c r="V9" s="108">
        <v>5557107729</v>
      </c>
      <c r="W9" s="108">
        <v>5675274865</v>
      </c>
      <c r="X9" s="108">
        <v>5771321111</v>
      </c>
      <c r="Y9" s="108">
        <v>6155617478</v>
      </c>
      <c r="Z9" s="108">
        <v>6762979036</v>
      </c>
      <c r="AB9" s="109" t="str">
        <f>TEXT(Z9/1000000,"$#,###.0")&amp;" mil"</f>
        <v>$6,763.0 mil</v>
      </c>
      <c r="AD9" s="110">
        <f t="shared" si="0"/>
        <v>9.8667852603039785E-2</v>
      </c>
      <c r="AF9" s="110">
        <f t="shared" si="1"/>
        <v>0.21699620842459288</v>
      </c>
    </row>
    <row r="10" spans="1:32" x14ac:dyDescent="0.25">
      <c r="A10" s="30" t="s">
        <v>17</v>
      </c>
      <c r="B10" s="71"/>
      <c r="C10" s="72"/>
      <c r="D10" s="73">
        <f>AD105</f>
        <v>10.291605232979943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46.422797272275659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85.583705911574754</v>
      </c>
      <c r="P11" s="74" t="s">
        <v>83</v>
      </c>
      <c r="S11" s="107" t="s">
        <v>29</v>
      </c>
      <c r="T11" s="112"/>
      <c r="U11" s="112"/>
      <c r="V11" s="112">
        <v>138692</v>
      </c>
      <c r="W11" s="112">
        <v>134696</v>
      </c>
      <c r="X11" s="112">
        <v>134896</v>
      </c>
      <c r="Y11" s="112">
        <v>152626</v>
      </c>
      <c r="Z11" s="112">
        <v>154960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6.6187960077676928</v>
      </c>
      <c r="P12" s="74" t="s">
        <v>83</v>
      </c>
      <c r="S12" s="107" t="s">
        <v>30</v>
      </c>
      <c r="T12" s="112"/>
      <c r="U12" s="112"/>
      <c r="V12" s="112">
        <v>15161</v>
      </c>
      <c r="W12" s="112">
        <v>15068</v>
      </c>
      <c r="X12" s="112">
        <v>15520</v>
      </c>
      <c r="Y12" s="112">
        <v>15647</v>
      </c>
      <c r="Z12" s="112">
        <v>15960</v>
      </c>
    </row>
    <row r="13" spans="1:32" ht="15" customHeight="1" x14ac:dyDescent="0.25">
      <c r="A13" s="30" t="s">
        <v>19</v>
      </c>
      <c r="B13" s="72"/>
      <c r="C13" s="72"/>
      <c r="D13" s="73">
        <f>AD108</f>
        <v>13.563972945774532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7.7984013006367707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12.24461138805027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23.080343560579468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21.526441764891839</v>
      </c>
      <c r="P15" s="74" t="s">
        <v>83</v>
      </c>
      <c r="S15" s="115" t="s">
        <v>59</v>
      </c>
      <c r="T15" s="115"/>
      <c r="U15" s="116"/>
      <c r="V15" s="116">
        <v>768</v>
      </c>
      <c r="W15" s="116">
        <v>789</v>
      </c>
      <c r="X15" s="116">
        <v>839</v>
      </c>
      <c r="Y15" s="112">
        <v>885</v>
      </c>
      <c r="Z15" s="112">
        <v>891</v>
      </c>
      <c r="AB15" s="117">
        <f t="shared" ref="AB15:AB34" si="2">IF(Z15="np",0,Z15/$Z$34)</f>
        <v>5.2129346306188243E-3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45.280137611458258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78.473558235108172</v>
      </c>
      <c r="P16" s="37" t="s">
        <v>83</v>
      </c>
      <c r="S16" s="115" t="s">
        <v>60</v>
      </c>
      <c r="T16" s="115"/>
      <c r="U16" s="116"/>
      <c r="V16" s="116">
        <v>130</v>
      </c>
      <c r="W16" s="116">
        <v>106</v>
      </c>
      <c r="X16" s="116">
        <v>90</v>
      </c>
      <c r="Y16" s="112">
        <v>109</v>
      </c>
      <c r="Z16" s="112">
        <v>108</v>
      </c>
      <c r="AB16" s="117">
        <f t="shared" si="2"/>
        <v>6.3187086431743325E-4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11515</v>
      </c>
      <c r="W17" s="116">
        <v>10749</v>
      </c>
      <c r="X17" s="116">
        <v>11214</v>
      </c>
      <c r="Y17" s="112">
        <v>11909</v>
      </c>
      <c r="Z17" s="112">
        <v>12121</v>
      </c>
      <c r="AB17" s="117">
        <f t="shared" si="2"/>
        <v>7.0915803207329708E-2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961</v>
      </c>
      <c r="W18" s="116">
        <v>1007</v>
      </c>
      <c r="X18" s="116">
        <v>1013</v>
      </c>
      <c r="Y18" s="112">
        <v>1060</v>
      </c>
      <c r="Z18" s="112">
        <v>1030</v>
      </c>
      <c r="AB18" s="117">
        <f t="shared" si="2"/>
        <v>6.0261758356199647E-3</v>
      </c>
    </row>
    <row r="19" spans="1:28" x14ac:dyDescent="0.25">
      <c r="A19" s="63" t="str">
        <f>$S$1&amp;" ("&amp;$V$2&amp;" to "&amp;$Z$2&amp;")"</f>
        <v>Brimbank (2018-19 to 2022-23)</v>
      </c>
      <c r="B19" s="63"/>
      <c r="C19" s="63"/>
      <c r="D19" s="63"/>
      <c r="E19" s="63"/>
      <c r="F19" s="63"/>
      <c r="G19" s="63" t="str">
        <f>$S$1&amp;" ("&amp;$V$2&amp;" to "&amp;$Z$2&amp;")"</f>
        <v>Brimbank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9829</v>
      </c>
      <c r="W19" s="116">
        <v>9574</v>
      </c>
      <c r="X19" s="116">
        <v>9721</v>
      </c>
      <c r="Y19" s="112">
        <v>10465</v>
      </c>
      <c r="Z19" s="112">
        <v>10911</v>
      </c>
      <c r="AB19" s="117">
        <f t="shared" si="2"/>
        <v>6.3836509264514021E-2</v>
      </c>
    </row>
    <row r="20" spans="1:28" x14ac:dyDescent="0.25">
      <c r="S20" s="115" t="s">
        <v>64</v>
      </c>
      <c r="T20" s="115"/>
      <c r="U20" s="116"/>
      <c r="V20" s="116">
        <v>6646</v>
      </c>
      <c r="W20" s="116">
        <v>6138</v>
      </c>
      <c r="X20" s="116">
        <v>6175</v>
      </c>
      <c r="Y20" s="112">
        <v>6696</v>
      </c>
      <c r="Z20" s="112">
        <v>6611</v>
      </c>
      <c r="AB20" s="117">
        <f t="shared" si="2"/>
        <v>3.8678687814838436E-2</v>
      </c>
    </row>
    <row r="21" spans="1:28" x14ac:dyDescent="0.25">
      <c r="S21" s="115" t="s">
        <v>65</v>
      </c>
      <c r="T21" s="115"/>
      <c r="U21" s="116"/>
      <c r="V21" s="116">
        <v>14388</v>
      </c>
      <c r="W21" s="116">
        <v>14411</v>
      </c>
      <c r="X21" s="116">
        <v>14990</v>
      </c>
      <c r="Y21" s="112">
        <v>17230</v>
      </c>
      <c r="Z21" s="112">
        <v>17150</v>
      </c>
      <c r="AB21" s="117">
        <f t="shared" si="2"/>
        <v>0.10033875299114796</v>
      </c>
    </row>
    <row r="22" spans="1:28" x14ac:dyDescent="0.25">
      <c r="S22" s="115" t="s">
        <v>66</v>
      </c>
      <c r="T22" s="115"/>
      <c r="U22" s="116"/>
      <c r="V22" s="116">
        <v>11658</v>
      </c>
      <c r="W22" s="116">
        <v>12518</v>
      </c>
      <c r="X22" s="116">
        <v>12064</v>
      </c>
      <c r="Y22" s="112">
        <v>14370</v>
      </c>
      <c r="Z22" s="112">
        <v>14782</v>
      </c>
      <c r="AB22" s="117">
        <f t="shared" si="2"/>
        <v>8.6484399225373126E-2</v>
      </c>
    </row>
    <row r="23" spans="1:28" x14ac:dyDescent="0.25">
      <c r="S23" s="115" t="s">
        <v>67</v>
      </c>
      <c r="T23" s="115"/>
      <c r="U23" s="116"/>
      <c r="V23" s="116">
        <v>11121</v>
      </c>
      <c r="W23" s="116">
        <v>10643</v>
      </c>
      <c r="X23" s="116">
        <v>10805</v>
      </c>
      <c r="Y23" s="112">
        <v>11779</v>
      </c>
      <c r="Z23" s="112">
        <v>12125</v>
      </c>
      <c r="AB23" s="117">
        <f t="shared" si="2"/>
        <v>7.0939205831934055E-2</v>
      </c>
    </row>
    <row r="24" spans="1:28" x14ac:dyDescent="0.25">
      <c r="S24" s="115" t="s">
        <v>68</v>
      </c>
      <c r="T24" s="115"/>
      <c r="U24" s="116"/>
      <c r="V24" s="116">
        <v>1770</v>
      </c>
      <c r="W24" s="116">
        <v>1659</v>
      </c>
      <c r="X24" s="116">
        <v>1557</v>
      </c>
      <c r="Y24" s="112">
        <v>1777</v>
      </c>
      <c r="Z24" s="112">
        <v>2067</v>
      </c>
      <c r="AB24" s="117">
        <f t="shared" si="2"/>
        <v>1.209330626429754E-2</v>
      </c>
    </row>
    <row r="25" spans="1:28" x14ac:dyDescent="0.25">
      <c r="S25" s="115" t="s">
        <v>69</v>
      </c>
      <c r="T25" s="115"/>
      <c r="U25" s="116"/>
      <c r="V25" s="116">
        <v>6363</v>
      </c>
      <c r="W25" s="116">
        <v>6416</v>
      </c>
      <c r="X25" s="116">
        <v>6458</v>
      </c>
      <c r="Y25" s="112">
        <v>7234</v>
      </c>
      <c r="Z25" s="112">
        <v>7281</v>
      </c>
      <c r="AB25" s="117">
        <f t="shared" si="2"/>
        <v>4.2598627436066953E-2</v>
      </c>
    </row>
    <row r="26" spans="1:28" x14ac:dyDescent="0.25">
      <c r="S26" s="115" t="s">
        <v>70</v>
      </c>
      <c r="T26" s="115"/>
      <c r="U26" s="116"/>
      <c r="V26" s="116">
        <v>2371</v>
      </c>
      <c r="W26" s="116">
        <v>2209</v>
      </c>
      <c r="X26" s="116">
        <v>2064</v>
      </c>
      <c r="Y26" s="112">
        <v>2324</v>
      </c>
      <c r="Z26" s="112">
        <v>2487</v>
      </c>
      <c r="AB26" s="117">
        <f t="shared" si="2"/>
        <v>1.4550581847754226E-2</v>
      </c>
    </row>
    <row r="27" spans="1:28" x14ac:dyDescent="0.25">
      <c r="S27" s="115" t="s">
        <v>71</v>
      </c>
      <c r="T27" s="115"/>
      <c r="U27" s="116"/>
      <c r="V27" s="116">
        <v>9118</v>
      </c>
      <c r="W27" s="116">
        <v>8596</v>
      </c>
      <c r="X27" s="116">
        <v>8734</v>
      </c>
      <c r="Y27" s="112">
        <v>9630</v>
      </c>
      <c r="Z27" s="112">
        <v>9645</v>
      </c>
      <c r="AB27" s="117">
        <f t="shared" si="2"/>
        <v>5.6429578577237439E-2</v>
      </c>
    </row>
    <row r="28" spans="1:28" x14ac:dyDescent="0.25">
      <c r="S28" s="115" t="s">
        <v>72</v>
      </c>
      <c r="T28" s="115"/>
      <c r="U28" s="116"/>
      <c r="V28" s="116">
        <v>24130</v>
      </c>
      <c r="W28" s="116">
        <v>23055</v>
      </c>
      <c r="X28" s="116">
        <v>22702</v>
      </c>
      <c r="Y28" s="112">
        <v>27267</v>
      </c>
      <c r="Z28" s="112">
        <v>26475</v>
      </c>
      <c r="AB28" s="117">
        <f t="shared" si="2"/>
        <v>0.15489612160003743</v>
      </c>
    </row>
    <row r="29" spans="1:28" x14ac:dyDescent="0.25">
      <c r="S29" s="115" t="s">
        <v>73</v>
      </c>
      <c r="T29" s="115"/>
      <c r="U29" s="116"/>
      <c r="V29" s="116">
        <v>9040</v>
      </c>
      <c r="W29" s="116">
        <v>6177</v>
      </c>
      <c r="X29" s="116">
        <v>6388</v>
      </c>
      <c r="Y29" s="112">
        <v>7141</v>
      </c>
      <c r="Z29" s="112">
        <v>7081</v>
      </c>
      <c r="AB29" s="117">
        <f t="shared" si="2"/>
        <v>4.1428496205849485E-2</v>
      </c>
    </row>
    <row r="30" spans="1:28" x14ac:dyDescent="0.25">
      <c r="S30" s="115" t="s">
        <v>74</v>
      </c>
      <c r="T30" s="115"/>
      <c r="U30" s="116"/>
      <c r="V30" s="116">
        <v>5504</v>
      </c>
      <c r="W30" s="116">
        <v>7212</v>
      </c>
      <c r="X30" s="116">
        <v>6785</v>
      </c>
      <c r="Y30" s="112">
        <v>7506</v>
      </c>
      <c r="Z30" s="112">
        <v>8139</v>
      </c>
      <c r="AB30" s="117">
        <f t="shared" si="2"/>
        <v>4.7618490413699893E-2</v>
      </c>
    </row>
    <row r="31" spans="1:28" x14ac:dyDescent="0.25">
      <c r="S31" s="115" t="s">
        <v>75</v>
      </c>
      <c r="T31" s="115"/>
      <c r="U31" s="116"/>
      <c r="V31" s="116">
        <v>14002</v>
      </c>
      <c r="W31" s="116">
        <v>14646</v>
      </c>
      <c r="X31" s="116">
        <v>15961</v>
      </c>
      <c r="Y31" s="112">
        <v>17753</v>
      </c>
      <c r="Z31" s="112">
        <v>18764</v>
      </c>
      <c r="AB31" s="117">
        <f t="shared" si="2"/>
        <v>0.10978171201900293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2693</v>
      </c>
      <c r="W32" s="116">
        <v>2814</v>
      </c>
      <c r="X32" s="116">
        <v>2648</v>
      </c>
      <c r="Y32" s="112">
        <v>2911</v>
      </c>
      <c r="Z32" s="112">
        <v>3177</v>
      </c>
      <c r="AB32" s="117">
        <f t="shared" si="2"/>
        <v>1.8587534592004493E-2</v>
      </c>
    </row>
    <row r="33" spans="19:32" x14ac:dyDescent="0.25">
      <c r="S33" s="115" t="s">
        <v>77</v>
      </c>
      <c r="T33" s="115"/>
      <c r="U33" s="116"/>
      <c r="V33" s="116">
        <v>6448</v>
      </c>
      <c r="W33" s="116">
        <v>6512</v>
      </c>
      <c r="X33" s="116">
        <v>6505</v>
      </c>
      <c r="Y33" s="112">
        <v>6945</v>
      </c>
      <c r="Z33" s="112">
        <v>7104</v>
      </c>
      <c r="AB33" s="117">
        <f t="shared" si="2"/>
        <v>4.1563061297324497E-2</v>
      </c>
    </row>
    <row r="34" spans="19:32" x14ac:dyDescent="0.25">
      <c r="S34" s="118" t="s">
        <v>53</v>
      </c>
      <c r="T34" s="118"/>
      <c r="U34" s="119"/>
      <c r="V34" s="119">
        <v>153856</v>
      </c>
      <c r="W34" s="119">
        <v>149765</v>
      </c>
      <c r="X34" s="119">
        <v>150416</v>
      </c>
      <c r="Y34" s="120">
        <v>168272</v>
      </c>
      <c r="Z34" s="120">
        <v>170921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90199</v>
      </c>
      <c r="W37" s="112">
        <v>89882</v>
      </c>
      <c r="X37" s="112">
        <v>86292</v>
      </c>
      <c r="Y37" s="112">
        <v>84126</v>
      </c>
      <c r="Z37" s="112">
        <v>86882</v>
      </c>
      <c r="AB37" s="132">
        <f>Z37/Z40*100</f>
        <v>78.473558235108172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18410</v>
      </c>
      <c r="W38" s="112">
        <v>18064</v>
      </c>
      <c r="X38" s="112">
        <v>18558</v>
      </c>
      <c r="Y38" s="112">
        <v>23443</v>
      </c>
      <c r="Z38" s="112">
        <v>23833</v>
      </c>
      <c r="AB38" s="132">
        <f>Z38/Z40*100</f>
        <v>21.526441764891839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108609</v>
      </c>
      <c r="W40" s="112">
        <v>107946</v>
      </c>
      <c r="X40" s="112">
        <v>104850</v>
      </c>
      <c r="Y40" s="112">
        <v>107569</v>
      </c>
      <c r="Z40" s="112">
        <v>110715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9</v>
      </c>
      <c r="X44" s="112">
        <v>11</v>
      </c>
      <c r="Y44" s="112">
        <v>7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1048</v>
      </c>
      <c r="W45" s="112">
        <v>1037</v>
      </c>
      <c r="X45" s="112">
        <v>977</v>
      </c>
      <c r="Y45" s="112">
        <v>1468</v>
      </c>
      <c r="Z45" s="112">
        <v>1434</v>
      </c>
    </row>
    <row r="46" spans="19:32" x14ac:dyDescent="0.25">
      <c r="S46" s="115" t="s">
        <v>38</v>
      </c>
      <c r="T46" s="115"/>
      <c r="U46" s="112"/>
      <c r="V46" s="112">
        <v>4439</v>
      </c>
      <c r="W46" s="112">
        <v>4005</v>
      </c>
      <c r="X46" s="112">
        <v>3844</v>
      </c>
      <c r="Y46" s="112">
        <v>5365</v>
      </c>
      <c r="Z46" s="112">
        <v>5725</v>
      </c>
    </row>
    <row r="47" spans="19:32" x14ac:dyDescent="0.25">
      <c r="S47" s="115" t="s">
        <v>39</v>
      </c>
      <c r="T47" s="115"/>
      <c r="U47" s="112"/>
      <c r="V47" s="112">
        <v>10294</v>
      </c>
      <c r="W47" s="112">
        <v>9558</v>
      </c>
      <c r="X47" s="112">
        <v>8951</v>
      </c>
      <c r="Y47" s="112">
        <v>9772</v>
      </c>
      <c r="Z47" s="112">
        <v>10115</v>
      </c>
    </row>
    <row r="48" spans="19:32" x14ac:dyDescent="0.25">
      <c r="S48" s="115" t="s">
        <v>40</v>
      </c>
      <c r="T48" s="115"/>
      <c r="U48" s="112"/>
      <c r="V48" s="112">
        <v>14023</v>
      </c>
      <c r="W48" s="112">
        <v>13857</v>
      </c>
      <c r="X48" s="112">
        <v>14091</v>
      </c>
      <c r="Y48" s="112">
        <v>14948</v>
      </c>
      <c r="Z48" s="112">
        <v>14884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11733</v>
      </c>
      <c r="W49" s="112">
        <v>11296</v>
      </c>
      <c r="X49" s="112">
        <v>11305</v>
      </c>
      <c r="Y49" s="112">
        <v>11803</v>
      </c>
      <c r="Z49" s="112">
        <v>12053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Brimbank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9789</v>
      </c>
      <c r="W50" s="112">
        <v>9362</v>
      </c>
      <c r="X50" s="112">
        <v>9398</v>
      </c>
      <c r="Y50" s="112">
        <v>9990</v>
      </c>
      <c r="Z50" s="112">
        <v>9923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7793</v>
      </c>
      <c r="W51" s="112">
        <v>7628</v>
      </c>
      <c r="X51" s="112">
        <v>7574</v>
      </c>
      <c r="Y51" s="112">
        <v>8225</v>
      </c>
      <c r="Z51" s="112">
        <v>8388</v>
      </c>
    </row>
    <row r="52" spans="1:26" ht="15" customHeight="1" x14ac:dyDescent="0.25">
      <c r="S52" s="115" t="s">
        <v>44</v>
      </c>
      <c r="T52" s="115"/>
      <c r="U52" s="112"/>
      <c r="V52" s="112">
        <v>7082</v>
      </c>
      <c r="W52" s="112">
        <v>6862</v>
      </c>
      <c r="X52" s="112">
        <v>6822</v>
      </c>
      <c r="Y52" s="112">
        <v>7042</v>
      </c>
      <c r="Z52" s="112">
        <v>6943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6583</v>
      </c>
      <c r="W53" s="112">
        <v>6344</v>
      </c>
      <c r="X53" s="112">
        <v>6396</v>
      </c>
      <c r="Y53" s="112">
        <v>6789</v>
      </c>
      <c r="Z53" s="112">
        <v>6625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5726</v>
      </c>
      <c r="W54" s="112">
        <v>5578</v>
      </c>
      <c r="X54" s="112">
        <v>5724</v>
      </c>
      <c r="Y54" s="112">
        <v>5999</v>
      </c>
      <c r="Z54" s="112">
        <v>6009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4081</v>
      </c>
      <c r="W55" s="112">
        <v>4114</v>
      </c>
      <c r="X55" s="112">
        <v>4177</v>
      </c>
      <c r="Y55" s="112">
        <v>4576</v>
      </c>
      <c r="Z55" s="112">
        <v>4706</v>
      </c>
    </row>
    <row r="56" spans="1:26" ht="15" customHeight="1" x14ac:dyDescent="0.25">
      <c r="S56" s="115" t="s">
        <v>48</v>
      </c>
      <c r="T56" s="115"/>
      <c r="U56" s="112"/>
      <c r="V56" s="112">
        <v>1816</v>
      </c>
      <c r="W56" s="112">
        <v>1876</v>
      </c>
      <c r="X56" s="112">
        <v>2000</v>
      </c>
      <c r="Y56" s="112">
        <v>2293</v>
      </c>
      <c r="Z56" s="112">
        <v>2461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627</v>
      </c>
      <c r="W57" s="112">
        <v>672</v>
      </c>
      <c r="X57" s="112">
        <v>685</v>
      </c>
      <c r="Y57" s="112">
        <v>696</v>
      </c>
      <c r="Z57" s="112">
        <v>768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192</v>
      </c>
      <c r="W58" s="112">
        <v>186</v>
      </c>
      <c r="X58" s="112">
        <v>207</v>
      </c>
      <c r="Y58" s="112">
        <v>245</v>
      </c>
      <c r="Z58" s="112">
        <v>280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92</v>
      </c>
      <c r="W59" s="112">
        <v>82</v>
      </c>
      <c r="X59" s="112">
        <v>66</v>
      </c>
      <c r="Y59" s="112">
        <v>76</v>
      </c>
      <c r="Z59" s="112">
        <v>82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46</v>
      </c>
      <c r="W60" s="112">
        <v>51</v>
      </c>
      <c r="X60" s="112">
        <v>53</v>
      </c>
      <c r="Y60" s="112">
        <v>47</v>
      </c>
      <c r="Z60" s="112">
        <v>42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85373</v>
      </c>
      <c r="W61" s="112">
        <v>82517</v>
      </c>
      <c r="X61" s="112">
        <v>82281</v>
      </c>
      <c r="Y61" s="112">
        <v>89351</v>
      </c>
      <c r="Z61" s="112">
        <v>90464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13</v>
      </c>
      <c r="X63" s="112">
        <v>8</v>
      </c>
      <c r="Y63" s="112">
        <v>7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1398</v>
      </c>
      <c r="W64" s="112">
        <v>1231</v>
      </c>
      <c r="X64" s="112">
        <v>1220</v>
      </c>
      <c r="Y64" s="112">
        <v>1787</v>
      </c>
      <c r="Z64" s="112">
        <v>1869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Brimbank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4232</v>
      </c>
      <c r="W65" s="112">
        <v>3994</v>
      </c>
      <c r="X65" s="112">
        <v>3979</v>
      </c>
      <c r="Y65" s="112">
        <v>5606</v>
      </c>
      <c r="Z65" s="112">
        <v>5593</v>
      </c>
    </row>
    <row r="66" spans="1:26" x14ac:dyDescent="0.25">
      <c r="S66" s="115" t="s">
        <v>39</v>
      </c>
      <c r="T66" s="115"/>
      <c r="U66" s="112"/>
      <c r="V66" s="112">
        <v>8584</v>
      </c>
      <c r="W66" s="112">
        <v>8179</v>
      </c>
      <c r="X66" s="112">
        <v>8380</v>
      </c>
      <c r="Y66" s="112">
        <v>9912</v>
      </c>
      <c r="Z66" s="112">
        <v>9594</v>
      </c>
    </row>
    <row r="67" spans="1:26" x14ac:dyDescent="0.25">
      <c r="S67" s="115" t="s">
        <v>40</v>
      </c>
      <c r="T67" s="115"/>
      <c r="U67" s="112"/>
      <c r="V67" s="112">
        <v>10889</v>
      </c>
      <c r="W67" s="112">
        <v>10598</v>
      </c>
      <c r="X67" s="112">
        <v>10649</v>
      </c>
      <c r="Y67" s="112">
        <v>12055</v>
      </c>
      <c r="Z67" s="112">
        <v>12257</v>
      </c>
    </row>
    <row r="68" spans="1:26" x14ac:dyDescent="0.25">
      <c r="S68" s="115" t="s">
        <v>41</v>
      </c>
      <c r="T68" s="115"/>
      <c r="U68" s="112"/>
      <c r="V68" s="112">
        <v>8811</v>
      </c>
      <c r="W68" s="112">
        <v>8719</v>
      </c>
      <c r="X68" s="112">
        <v>8937</v>
      </c>
      <c r="Y68" s="112">
        <v>10150</v>
      </c>
      <c r="Z68" s="112">
        <v>10443</v>
      </c>
    </row>
    <row r="69" spans="1:26" x14ac:dyDescent="0.25">
      <c r="S69" s="115" t="s">
        <v>42</v>
      </c>
      <c r="T69" s="115"/>
      <c r="U69" s="112"/>
      <c r="V69" s="112">
        <v>7155</v>
      </c>
      <c r="W69" s="112">
        <v>7193</v>
      </c>
      <c r="X69" s="112">
        <v>7366</v>
      </c>
      <c r="Y69" s="112">
        <v>8281</v>
      </c>
      <c r="Z69" s="112">
        <v>8677</v>
      </c>
    </row>
    <row r="70" spans="1:26" x14ac:dyDescent="0.25">
      <c r="S70" s="115" t="s">
        <v>43</v>
      </c>
      <c r="T70" s="115"/>
      <c r="U70" s="112"/>
      <c r="V70" s="112">
        <v>6150</v>
      </c>
      <c r="W70" s="112">
        <v>6015</v>
      </c>
      <c r="X70" s="112">
        <v>6015</v>
      </c>
      <c r="Y70" s="112">
        <v>7112</v>
      </c>
      <c r="Z70" s="112">
        <v>7337</v>
      </c>
    </row>
    <row r="71" spans="1:26" x14ac:dyDescent="0.25">
      <c r="S71" s="115" t="s">
        <v>44</v>
      </c>
      <c r="T71" s="115"/>
      <c r="U71" s="112"/>
      <c r="V71" s="112">
        <v>6376</v>
      </c>
      <c r="W71" s="112">
        <v>6224</v>
      </c>
      <c r="X71" s="112">
        <v>6144</v>
      </c>
      <c r="Y71" s="112">
        <v>6766</v>
      </c>
      <c r="Z71" s="112">
        <v>6752</v>
      </c>
    </row>
    <row r="72" spans="1:26" x14ac:dyDescent="0.25">
      <c r="S72" s="115" t="s">
        <v>45</v>
      </c>
      <c r="T72" s="115"/>
      <c r="U72" s="112"/>
      <c r="V72" s="112">
        <v>5595</v>
      </c>
      <c r="W72" s="112">
        <v>5561</v>
      </c>
      <c r="X72" s="112">
        <v>5685</v>
      </c>
      <c r="Y72" s="112">
        <v>6494</v>
      </c>
      <c r="Z72" s="112">
        <v>6506</v>
      </c>
    </row>
    <row r="73" spans="1:26" x14ac:dyDescent="0.25">
      <c r="S73" s="115" t="s">
        <v>46</v>
      </c>
      <c r="T73" s="115"/>
      <c r="U73" s="112"/>
      <c r="V73" s="112">
        <v>4498</v>
      </c>
      <c r="W73" s="112">
        <v>4491</v>
      </c>
      <c r="X73" s="112">
        <v>4489</v>
      </c>
      <c r="Y73" s="112">
        <v>4976</v>
      </c>
      <c r="Z73" s="112">
        <v>5191</v>
      </c>
    </row>
    <row r="74" spans="1:26" x14ac:dyDescent="0.25">
      <c r="S74" s="115" t="s">
        <v>47</v>
      </c>
      <c r="T74" s="115"/>
      <c r="U74" s="112"/>
      <c r="V74" s="112">
        <v>2959</v>
      </c>
      <c r="W74" s="112">
        <v>3141</v>
      </c>
      <c r="X74" s="112">
        <v>3200</v>
      </c>
      <c r="Y74" s="112">
        <v>3515</v>
      </c>
      <c r="Z74" s="112">
        <v>3682</v>
      </c>
    </row>
    <row r="75" spans="1:26" x14ac:dyDescent="0.25">
      <c r="S75" s="115" t="s">
        <v>48</v>
      </c>
      <c r="T75" s="115"/>
      <c r="U75" s="112"/>
      <c r="V75" s="112">
        <v>1152</v>
      </c>
      <c r="W75" s="112">
        <v>1181</v>
      </c>
      <c r="X75" s="112">
        <v>1257</v>
      </c>
      <c r="Y75" s="112">
        <v>1411</v>
      </c>
      <c r="Z75" s="112">
        <v>1662</v>
      </c>
    </row>
    <row r="76" spans="1:26" x14ac:dyDescent="0.25">
      <c r="S76" s="115" t="s">
        <v>49</v>
      </c>
      <c r="T76" s="115"/>
      <c r="U76" s="112"/>
      <c r="V76" s="112">
        <v>384</v>
      </c>
      <c r="W76" s="112">
        <v>425</v>
      </c>
      <c r="X76" s="112">
        <v>424</v>
      </c>
      <c r="Y76" s="112">
        <v>479</v>
      </c>
      <c r="Z76" s="112">
        <v>491</v>
      </c>
    </row>
    <row r="77" spans="1:26" x14ac:dyDescent="0.25">
      <c r="S77" s="115" t="s">
        <v>50</v>
      </c>
      <c r="T77" s="115"/>
      <c r="U77" s="112"/>
      <c r="V77" s="112">
        <v>149</v>
      </c>
      <c r="W77" s="112">
        <v>142</v>
      </c>
      <c r="X77" s="112">
        <v>144</v>
      </c>
      <c r="Y77" s="112">
        <v>153</v>
      </c>
      <c r="Z77" s="112">
        <v>178</v>
      </c>
    </row>
    <row r="78" spans="1:26" x14ac:dyDescent="0.25">
      <c r="S78" s="115" t="s">
        <v>51</v>
      </c>
      <c r="T78" s="115"/>
      <c r="U78" s="112"/>
      <c r="V78" s="112">
        <v>72</v>
      </c>
      <c r="W78" s="112">
        <v>77</v>
      </c>
      <c r="X78" s="112">
        <v>88</v>
      </c>
      <c r="Y78" s="112">
        <v>84</v>
      </c>
      <c r="Z78" s="112">
        <v>82</v>
      </c>
    </row>
    <row r="79" spans="1:26" x14ac:dyDescent="0.25">
      <c r="S79" s="115" t="s">
        <v>52</v>
      </c>
      <c r="T79" s="115"/>
      <c r="U79" s="112"/>
      <c r="V79" s="112">
        <v>73</v>
      </c>
      <c r="W79" s="112">
        <v>65</v>
      </c>
      <c r="X79" s="112">
        <v>53</v>
      </c>
      <c r="Y79" s="112">
        <v>51</v>
      </c>
      <c r="Z79" s="112">
        <v>58</v>
      </c>
    </row>
    <row r="80" spans="1:26" x14ac:dyDescent="0.25">
      <c r="S80" s="118" t="s">
        <v>53</v>
      </c>
      <c r="T80" s="118"/>
      <c r="U80" s="112"/>
      <c r="V80" s="112">
        <v>68487</v>
      </c>
      <c r="W80" s="112">
        <v>67247</v>
      </c>
      <c r="X80" s="112">
        <v>68038</v>
      </c>
      <c r="Y80" s="112">
        <v>78849</v>
      </c>
      <c r="Z80" s="112">
        <v>80379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Brimbank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5221</v>
      </c>
      <c r="W83" s="112">
        <v>5280</v>
      </c>
      <c r="X83" s="112">
        <v>5259</v>
      </c>
      <c r="Y83" s="112">
        <v>5236</v>
      </c>
      <c r="Z83" s="112">
        <v>5274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6265</v>
      </c>
      <c r="W84" s="112">
        <v>6313</v>
      </c>
      <c r="X84" s="112">
        <v>6272</v>
      </c>
      <c r="Y84" s="112">
        <v>6538</v>
      </c>
      <c r="Z84" s="112">
        <v>6939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9511</v>
      </c>
      <c r="W85" s="112">
        <v>9331</v>
      </c>
      <c r="X85" s="112">
        <v>9064</v>
      </c>
      <c r="Y85" s="112">
        <v>9031</v>
      </c>
      <c r="Z85" s="112">
        <v>9102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170,916</v>
      </c>
      <c r="D86" s="96">
        <f t="shared" ref="D86:D91" si="4">AD4</f>
        <v>1.5724728115528608E-2</v>
      </c>
      <c r="E86" s="97">
        <f t="shared" ref="E86:E91" si="5">AD4</f>
        <v>1.5724728115528608E-2</v>
      </c>
      <c r="F86" s="96">
        <f t="shared" ref="F86:F91" si="6">AF4</f>
        <v>0.11089734423544395</v>
      </c>
      <c r="G86" s="97">
        <f t="shared" ref="G86:G91" si="7">AF4</f>
        <v>0.11089734423544395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3098</v>
      </c>
      <c r="W86" s="112">
        <v>3151</v>
      </c>
      <c r="X86" s="112">
        <v>3080</v>
      </c>
      <c r="Y86" s="112">
        <v>3136</v>
      </c>
      <c r="Z86" s="112">
        <v>3230</v>
      </c>
    </row>
    <row r="87" spans="1:30" ht="15" customHeight="1" x14ac:dyDescent="0.25">
      <c r="A87" s="98" t="s">
        <v>4</v>
      </c>
      <c r="B87" s="49"/>
      <c r="C87" s="57" t="str">
        <f t="shared" si="3"/>
        <v>90,464</v>
      </c>
      <c r="D87" s="96">
        <f t="shared" si="4"/>
        <v>1.2445160712686976E-2</v>
      </c>
      <c r="E87" s="97">
        <f t="shared" si="5"/>
        <v>1.2445160712686976E-2</v>
      </c>
      <c r="F87" s="96">
        <f t="shared" si="6"/>
        <v>5.9632436484602813E-2</v>
      </c>
      <c r="G87" s="97">
        <f t="shared" si="7"/>
        <v>5.9632436484602813E-2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3509</v>
      </c>
      <c r="W87" s="112">
        <v>3517</v>
      </c>
      <c r="X87" s="112">
        <v>3465</v>
      </c>
      <c r="Y87" s="112">
        <v>3578</v>
      </c>
      <c r="Z87" s="112">
        <v>3622</v>
      </c>
    </row>
    <row r="88" spans="1:30" ht="15" customHeight="1" x14ac:dyDescent="0.25">
      <c r="A88" s="98" t="s">
        <v>5</v>
      </c>
      <c r="B88" s="49"/>
      <c r="C88" s="57" t="str">
        <f t="shared" si="3"/>
        <v>80,382</v>
      </c>
      <c r="D88" s="96">
        <f t="shared" si="4"/>
        <v>1.9506874334128232E-2</v>
      </c>
      <c r="E88" s="97">
        <f t="shared" si="5"/>
        <v>1.9506874334128232E-2</v>
      </c>
      <c r="F88" s="96">
        <f t="shared" si="6"/>
        <v>0.17369973425225593</v>
      </c>
      <c r="G88" s="97">
        <f t="shared" si="7"/>
        <v>0.17369973425225593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3112</v>
      </c>
      <c r="W88" s="112">
        <v>3064</v>
      </c>
      <c r="X88" s="112">
        <v>2965</v>
      </c>
      <c r="Y88" s="112">
        <v>2975</v>
      </c>
      <c r="Z88" s="112">
        <v>3035</v>
      </c>
    </row>
    <row r="89" spans="1:30" ht="15" customHeight="1" x14ac:dyDescent="0.25">
      <c r="A89" s="49" t="s">
        <v>6</v>
      </c>
      <c r="B89" s="49"/>
      <c r="C89" s="57" t="str">
        <f t="shared" si="3"/>
        <v>110,715</v>
      </c>
      <c r="D89" s="96">
        <f t="shared" si="4"/>
        <v>2.9265481049020714E-2</v>
      </c>
      <c r="E89" s="97">
        <f t="shared" si="5"/>
        <v>2.9265481049020714E-2</v>
      </c>
      <c r="F89" s="96">
        <f t="shared" si="6"/>
        <v>1.9400044195639454E-2</v>
      </c>
      <c r="G89" s="97">
        <f t="shared" si="7"/>
        <v>1.9400044195639454E-2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7730</v>
      </c>
      <c r="W89" s="112">
        <v>7383</v>
      </c>
      <c r="X89" s="112">
        <v>7192</v>
      </c>
      <c r="Y89" s="112">
        <v>7287</v>
      </c>
      <c r="Z89" s="112">
        <v>7366</v>
      </c>
    </row>
    <row r="90" spans="1:30" ht="15" customHeight="1" x14ac:dyDescent="0.25">
      <c r="A90" s="49" t="s">
        <v>95</v>
      </c>
      <c r="B90" s="49"/>
      <c r="C90" s="57" t="str">
        <f t="shared" si="3"/>
        <v>$46,021</v>
      </c>
      <c r="D90" s="96">
        <f t="shared" si="4"/>
        <v>8.7070745246250025E-2</v>
      </c>
      <c r="E90" s="97">
        <f t="shared" si="5"/>
        <v>8.7070745246250025E-2</v>
      </c>
      <c r="F90" s="96">
        <f t="shared" si="6"/>
        <v>0.11504119880677544</v>
      </c>
      <c r="G90" s="97">
        <f t="shared" si="7"/>
        <v>0.11504119880677544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10012</v>
      </c>
      <c r="W90" s="112">
        <v>9815</v>
      </c>
      <c r="X90" s="112">
        <v>9217</v>
      </c>
      <c r="Y90" s="112">
        <v>9454</v>
      </c>
      <c r="Z90" s="112">
        <v>9725</v>
      </c>
    </row>
    <row r="91" spans="1:30" ht="15" customHeight="1" x14ac:dyDescent="0.25">
      <c r="A91" s="49" t="s">
        <v>7</v>
      </c>
      <c r="B91" s="49"/>
      <c r="C91" s="57" t="str">
        <f t="shared" si="3"/>
        <v>$6,763.0 mil</v>
      </c>
      <c r="D91" s="96">
        <f t="shared" si="4"/>
        <v>9.8667852603039785E-2</v>
      </c>
      <c r="E91" s="97">
        <f t="shared" si="5"/>
        <v>9.8667852603039785E-2</v>
      </c>
      <c r="F91" s="96">
        <f t="shared" si="6"/>
        <v>0.21699620842459288</v>
      </c>
      <c r="G91" s="97">
        <f t="shared" si="7"/>
        <v>0.21699620842459288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59921</v>
      </c>
      <c r="W91" s="112">
        <v>59260</v>
      </c>
      <c r="X91" s="112">
        <v>57058</v>
      </c>
      <c r="Y91" s="112">
        <v>57728</v>
      </c>
      <c r="Z91" s="112">
        <v>59259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3846</v>
      </c>
      <c r="W93" s="112">
        <v>3935</v>
      </c>
      <c r="X93" s="112">
        <v>3885</v>
      </c>
      <c r="Y93" s="112">
        <v>3925</v>
      </c>
      <c r="Z93" s="112">
        <v>4048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7902</v>
      </c>
      <c r="W94" s="112">
        <v>7986</v>
      </c>
      <c r="X94" s="112">
        <v>8006</v>
      </c>
      <c r="Y94" s="112">
        <v>8456</v>
      </c>
      <c r="Z94" s="112">
        <v>8799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1665</v>
      </c>
      <c r="W95" s="112">
        <v>1638</v>
      </c>
      <c r="X95" s="112">
        <v>1598</v>
      </c>
      <c r="Y95" s="112">
        <v>1760</v>
      </c>
      <c r="Z95" s="112">
        <v>1838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7194</v>
      </c>
      <c r="W96" s="112">
        <v>7407</v>
      </c>
      <c r="X96" s="112">
        <v>7405</v>
      </c>
      <c r="Y96" s="112">
        <v>7734</v>
      </c>
      <c r="Z96" s="112">
        <v>8135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8088</v>
      </c>
      <c r="W97" s="112">
        <v>7885</v>
      </c>
      <c r="X97" s="112">
        <v>7626</v>
      </c>
      <c r="Y97" s="112">
        <v>7725</v>
      </c>
      <c r="Z97" s="112">
        <v>7717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5175</v>
      </c>
      <c r="W98" s="112">
        <v>5146</v>
      </c>
      <c r="X98" s="112">
        <v>5055</v>
      </c>
      <c r="Y98" s="112">
        <v>5083</v>
      </c>
      <c r="Z98" s="112">
        <v>5060</v>
      </c>
    </row>
    <row r="99" spans="1:32" ht="15" customHeight="1" x14ac:dyDescent="0.25">
      <c r="S99" s="115" t="s">
        <v>195</v>
      </c>
      <c r="T99" s="115"/>
      <c r="U99" s="112"/>
      <c r="V99" s="112">
        <v>1342</v>
      </c>
      <c r="W99" s="112">
        <v>1353</v>
      </c>
      <c r="X99" s="112">
        <v>1464</v>
      </c>
      <c r="Y99" s="112">
        <v>1692</v>
      </c>
      <c r="Z99" s="112">
        <v>1823</v>
      </c>
    </row>
    <row r="100" spans="1:32" ht="15" customHeight="1" x14ac:dyDescent="0.25">
      <c r="S100" s="115" t="s">
        <v>58</v>
      </c>
      <c r="T100" s="115"/>
      <c r="U100" s="112"/>
      <c r="V100" s="112">
        <v>6090</v>
      </c>
      <c r="W100" s="112">
        <v>6191</v>
      </c>
      <c r="X100" s="112">
        <v>6062</v>
      </c>
      <c r="Y100" s="112">
        <v>6607</v>
      </c>
      <c r="Z100" s="112">
        <v>6967</v>
      </c>
    </row>
    <row r="101" spans="1:32" x14ac:dyDescent="0.25">
      <c r="A101" s="18"/>
      <c r="S101" s="118" t="s">
        <v>53</v>
      </c>
      <c r="T101" s="118"/>
      <c r="U101" s="112"/>
      <c r="V101" s="112">
        <v>48691</v>
      </c>
      <c r="W101" s="112">
        <v>48685</v>
      </c>
      <c r="X101" s="112">
        <v>47702</v>
      </c>
      <c r="Y101" s="112">
        <v>49773</v>
      </c>
      <c r="Z101" s="112">
        <v>51395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125403</v>
      </c>
      <c r="W104" s="112">
        <v>125897</v>
      </c>
      <c r="X104" s="112">
        <v>124105</v>
      </c>
      <c r="Y104" s="112">
        <v>141148</v>
      </c>
      <c r="Z104" s="112">
        <v>143361</v>
      </c>
      <c r="AB104" s="109" t="str">
        <f>TEXT(Z104,"###,###")</f>
        <v>143,361</v>
      </c>
      <c r="AD104" s="130">
        <f>Z104/($Z$4)*100</f>
        <v>83.878045355613281</v>
      </c>
      <c r="AF104" s="109"/>
    </row>
    <row r="105" spans="1:32" x14ac:dyDescent="0.25">
      <c r="S105" s="115" t="s">
        <v>17</v>
      </c>
      <c r="T105" s="115"/>
      <c r="U105" s="112"/>
      <c r="V105" s="112">
        <v>17197</v>
      </c>
      <c r="W105" s="112">
        <v>15967</v>
      </c>
      <c r="X105" s="112">
        <v>16080</v>
      </c>
      <c r="Y105" s="112">
        <v>17328</v>
      </c>
      <c r="Z105" s="112">
        <v>17590</v>
      </c>
      <c r="AB105" s="109" t="str">
        <f>TEXT(Z105,"###,###")</f>
        <v>17,590</v>
      </c>
      <c r="AD105" s="130">
        <f>Z105/($Z$4)*100</f>
        <v>10.291605232979943</v>
      </c>
      <c r="AF105" s="109"/>
    </row>
    <row r="106" spans="1:32" x14ac:dyDescent="0.25">
      <c r="S106" s="118" t="s">
        <v>53</v>
      </c>
      <c r="T106" s="118"/>
      <c r="U106" s="120"/>
      <c r="V106" s="120">
        <v>142600</v>
      </c>
      <c r="W106" s="120">
        <v>141864</v>
      </c>
      <c r="X106" s="120">
        <v>140185</v>
      </c>
      <c r="Y106" s="120">
        <v>158476</v>
      </c>
      <c r="Z106" s="120">
        <v>160951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22852</v>
      </c>
      <c r="W108" s="112">
        <v>23308</v>
      </c>
      <c r="X108" s="112">
        <v>21793</v>
      </c>
      <c r="Y108" s="112">
        <v>24218</v>
      </c>
      <c r="Z108" s="112">
        <v>23183</v>
      </c>
      <c r="AB108" s="109" t="str">
        <f>TEXT(Z108,"###,###")</f>
        <v>23,183</v>
      </c>
      <c r="AD108" s="130">
        <f>Z108/($Z$4)*100</f>
        <v>13.563972945774532</v>
      </c>
      <c r="AF108" s="109"/>
    </row>
    <row r="109" spans="1:32" x14ac:dyDescent="0.25">
      <c r="S109" s="115" t="s">
        <v>20</v>
      </c>
      <c r="T109" s="115"/>
      <c r="U109" s="112"/>
      <c r="V109" s="112">
        <v>17220</v>
      </c>
      <c r="W109" s="112">
        <v>17455</v>
      </c>
      <c r="X109" s="112">
        <v>18783</v>
      </c>
      <c r="Y109" s="112">
        <v>21228</v>
      </c>
      <c r="Z109" s="112">
        <v>20928</v>
      </c>
      <c r="AB109" s="109" t="str">
        <f>TEXT(Z109,"###,###")</f>
        <v>20,928</v>
      </c>
      <c r="AD109" s="130">
        <f>Z109/($Z$4)*100</f>
        <v>12.24461138805027</v>
      </c>
      <c r="AF109" s="109"/>
    </row>
    <row r="110" spans="1:32" x14ac:dyDescent="0.25">
      <c r="S110" s="115" t="s">
        <v>21</v>
      </c>
      <c r="T110" s="115"/>
      <c r="U110" s="112"/>
      <c r="V110" s="112">
        <v>34972</v>
      </c>
      <c r="W110" s="112">
        <v>32591</v>
      </c>
      <c r="X110" s="112">
        <v>32829</v>
      </c>
      <c r="Y110" s="112">
        <v>36813</v>
      </c>
      <c r="Z110" s="112">
        <v>39448</v>
      </c>
      <c r="AB110" s="109" t="str">
        <f>TEXT(Z110,"###,###")</f>
        <v>39,448</v>
      </c>
      <c r="AD110" s="130">
        <f>Z110/($Z$4)*100</f>
        <v>23.080343560579468</v>
      </c>
      <c r="AF110" s="109"/>
    </row>
    <row r="111" spans="1:32" x14ac:dyDescent="0.25">
      <c r="S111" s="115" t="s">
        <v>22</v>
      </c>
      <c r="T111" s="115"/>
      <c r="U111" s="112"/>
      <c r="V111" s="112">
        <v>68052</v>
      </c>
      <c r="W111" s="112">
        <v>65542</v>
      </c>
      <c r="X111" s="112">
        <v>66780</v>
      </c>
      <c r="Y111" s="112">
        <v>76215</v>
      </c>
      <c r="Z111" s="112">
        <v>77391</v>
      </c>
      <c r="AB111" s="109" t="str">
        <f>TEXT(Z111,"###,###")</f>
        <v>77,391</v>
      </c>
      <c r="AD111" s="130">
        <f>Z111/($Z$4)*100</f>
        <v>45.280137611458258</v>
      </c>
      <c r="AF111" s="109"/>
    </row>
    <row r="112" spans="1:32" x14ac:dyDescent="0.25">
      <c r="S112" s="118" t="s">
        <v>53</v>
      </c>
      <c r="T112" s="118"/>
      <c r="U112" s="112"/>
      <c r="V112" s="112">
        <v>153854</v>
      </c>
      <c r="W112" s="112">
        <v>149769</v>
      </c>
      <c r="X112" s="112">
        <v>150416</v>
      </c>
      <c r="Y112" s="112">
        <v>168272</v>
      </c>
      <c r="Z112" s="112">
        <v>170917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38.85</v>
      </c>
      <c r="W118" s="131">
        <v>39.1</v>
      </c>
      <c r="X118" s="131">
        <v>39.51</v>
      </c>
      <c r="Y118" s="131">
        <v>39.49</v>
      </c>
      <c r="Z118" s="131">
        <v>39.47</v>
      </c>
      <c r="AB118" s="109" t="str">
        <f>TEXT(Z118,"##.0")</f>
        <v>39.5</v>
      </c>
    </row>
    <row r="120" spans="19:32" x14ac:dyDescent="0.25">
      <c r="S120" s="101" t="s">
        <v>97</v>
      </c>
      <c r="T120" s="112"/>
      <c r="U120" s="112"/>
      <c r="V120" s="112">
        <v>93444</v>
      </c>
      <c r="W120" s="112">
        <v>92879</v>
      </c>
      <c r="X120" s="112">
        <v>89330</v>
      </c>
      <c r="Y120" s="112">
        <v>91919</v>
      </c>
      <c r="Z120" s="112">
        <v>94754</v>
      </c>
      <c r="AB120" s="109" t="str">
        <f>TEXT(Z120,"###,###")</f>
        <v>94,754</v>
      </c>
    </row>
    <row r="121" spans="19:32" x14ac:dyDescent="0.25">
      <c r="S121" s="101" t="s">
        <v>98</v>
      </c>
      <c r="T121" s="112"/>
      <c r="U121" s="112"/>
      <c r="V121" s="112">
        <v>7848</v>
      </c>
      <c r="W121" s="112">
        <v>7692</v>
      </c>
      <c r="X121" s="112">
        <v>7439</v>
      </c>
      <c r="Y121" s="112">
        <v>6997</v>
      </c>
      <c r="Z121" s="112">
        <v>7328</v>
      </c>
      <c r="AB121" s="109" t="str">
        <f>TEXT(Z121,"###,###")</f>
        <v>7,328</v>
      </c>
    </row>
    <row r="122" spans="19:32" x14ac:dyDescent="0.25">
      <c r="S122" s="101" t="s">
        <v>99</v>
      </c>
      <c r="T122" s="112"/>
      <c r="U122" s="112"/>
      <c r="V122" s="112">
        <v>7313</v>
      </c>
      <c r="W122" s="112">
        <v>7377</v>
      </c>
      <c r="X122" s="112">
        <v>8083</v>
      </c>
      <c r="Y122" s="112">
        <v>8648</v>
      </c>
      <c r="Z122" s="112">
        <v>8634</v>
      </c>
      <c r="AB122" s="109" t="str">
        <f>TEXT(Z122,"###,###")</f>
        <v>8,634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100757</v>
      </c>
      <c r="W124" s="112">
        <v>100256</v>
      </c>
      <c r="X124" s="112">
        <v>97413</v>
      </c>
      <c r="Y124" s="112">
        <v>100567</v>
      </c>
      <c r="Z124" s="112">
        <v>103388</v>
      </c>
      <c r="AB124" s="109" t="str">
        <f>TEXT(Z124,"###,###")</f>
        <v>103,388</v>
      </c>
      <c r="AD124" s="127">
        <f>Z124/$Z$7*100</f>
        <v>93.382107212211523</v>
      </c>
    </row>
    <row r="125" spans="19:32" x14ac:dyDescent="0.25">
      <c r="S125" s="101" t="s">
        <v>101</v>
      </c>
      <c r="T125" s="112"/>
      <c r="U125" s="112"/>
      <c r="V125" s="112">
        <v>15161</v>
      </c>
      <c r="W125" s="112">
        <v>15069</v>
      </c>
      <c r="X125" s="112">
        <v>15522</v>
      </c>
      <c r="Y125" s="112">
        <v>15645</v>
      </c>
      <c r="Z125" s="112">
        <v>15962</v>
      </c>
      <c r="AB125" s="109" t="str">
        <f>TEXT(Z125,"###,###")</f>
        <v>15,962</v>
      </c>
      <c r="AD125" s="127">
        <f>Z125/$Z$7*100</f>
        <v>14.417197308404461</v>
      </c>
    </row>
    <row r="127" spans="19:32" x14ac:dyDescent="0.25">
      <c r="S127" s="101" t="s">
        <v>102</v>
      </c>
      <c r="T127" s="112"/>
      <c r="U127" s="112"/>
      <c r="V127" s="112">
        <v>59920</v>
      </c>
      <c r="W127" s="112">
        <v>59263</v>
      </c>
      <c r="X127" s="112">
        <v>57061</v>
      </c>
      <c r="Y127" s="112">
        <v>57731</v>
      </c>
      <c r="Z127" s="112">
        <v>59262</v>
      </c>
      <c r="AB127" s="109" t="str">
        <f>TEXT(Z127,"###,###")</f>
        <v>59,262</v>
      </c>
      <c r="AD127" s="127">
        <f>Z127/$Z$7*100</f>
        <v>53.526622408887683</v>
      </c>
    </row>
    <row r="128" spans="19:32" x14ac:dyDescent="0.25">
      <c r="S128" s="101" t="s">
        <v>103</v>
      </c>
      <c r="T128" s="112"/>
      <c r="U128" s="112"/>
      <c r="V128" s="112">
        <v>48689</v>
      </c>
      <c r="W128" s="112">
        <v>48689</v>
      </c>
      <c r="X128" s="112">
        <v>47704</v>
      </c>
      <c r="Y128" s="112">
        <v>49774</v>
      </c>
      <c r="Z128" s="112">
        <v>51397</v>
      </c>
      <c r="AB128" s="109" t="str">
        <f>TEXT(Z128,"###,###")</f>
        <v>51,397</v>
      </c>
      <c r="AD128" s="127">
        <f>Z128/$Z$7*100</f>
        <v>46.422797272275659</v>
      </c>
    </row>
    <row r="130" spans="19:20" x14ac:dyDescent="0.25">
      <c r="S130" s="101" t="s">
        <v>278</v>
      </c>
      <c r="T130" s="127">
        <v>85.583705911574754</v>
      </c>
    </row>
    <row r="131" spans="19:20" x14ac:dyDescent="0.25">
      <c r="S131" s="101" t="s">
        <v>279</v>
      </c>
      <c r="T131" s="127">
        <v>6.6187960077676928</v>
      </c>
    </row>
    <row r="132" spans="19:20" x14ac:dyDescent="0.25">
      <c r="S132" s="101" t="s">
        <v>280</v>
      </c>
      <c r="T132" s="127">
        <v>7.7984013006367707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DAF7437-4B53-4E7E-AB71-8FC01B20623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3E1B1-D933-4CD2-AAE3-2E0CA460A4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CE9AB94-AD64-44E9-AA11-269C13AFE6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6C0AB45-09F7-4D3C-A11F-81463EF629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2EAB5-DE4C-4F1E-8A18-F1BF62A3CE6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115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115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8.11 Buloke,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4600</v>
      </c>
      <c r="W4" s="108">
        <v>5033</v>
      </c>
      <c r="X4" s="108">
        <v>5178</v>
      </c>
      <c r="Y4" s="108">
        <v>5407</v>
      </c>
      <c r="Z4" s="108">
        <v>5532</v>
      </c>
      <c r="AB4" s="109" t="str">
        <f>TEXT(Z4,"###,###")</f>
        <v>5,532</v>
      </c>
      <c r="AD4" s="110">
        <f>Z4/Y4-1</f>
        <v>2.3118180136859623E-2</v>
      </c>
      <c r="AF4" s="110">
        <f>Z4/V4-1</f>
        <v>0.20260869565217399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2405</v>
      </c>
      <c r="W5" s="108">
        <v>2666</v>
      </c>
      <c r="X5" s="108">
        <v>2697</v>
      </c>
      <c r="Y5" s="108">
        <v>2772</v>
      </c>
      <c r="Z5" s="108">
        <v>2918</v>
      </c>
      <c r="AB5" s="109" t="str">
        <f>TEXT(Z5,"###,###")</f>
        <v>2,918</v>
      </c>
      <c r="AD5" s="110">
        <f t="shared" ref="AD5:AD9" si="0">Z5/Y5-1</f>
        <v>5.2669552669552644E-2</v>
      </c>
      <c r="AF5" s="110">
        <f t="shared" ref="AF5:AF9" si="1">Z5/V5-1</f>
        <v>0.21330561330561326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2194</v>
      </c>
      <c r="W6" s="108">
        <v>2363</v>
      </c>
      <c r="X6" s="108">
        <v>2475</v>
      </c>
      <c r="Y6" s="108">
        <v>2627</v>
      </c>
      <c r="Z6" s="108">
        <v>2609</v>
      </c>
      <c r="AB6" s="109" t="str">
        <f>TEXT(Z6,"###,###")</f>
        <v>2,609</v>
      </c>
      <c r="AD6" s="110">
        <f t="shared" si="0"/>
        <v>-6.8519223448800792E-3</v>
      </c>
      <c r="AF6" s="110">
        <f t="shared" si="1"/>
        <v>0.18915223336371922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3138</v>
      </c>
      <c r="W7" s="108">
        <v>3418</v>
      </c>
      <c r="X7" s="108">
        <v>3481</v>
      </c>
      <c r="Y7" s="108">
        <v>3566</v>
      </c>
      <c r="Z7" s="108">
        <v>3662</v>
      </c>
      <c r="AB7" s="109" t="str">
        <f>TEXT(Z7,"###,###")</f>
        <v>3,662</v>
      </c>
      <c r="AD7" s="110">
        <f t="shared" si="0"/>
        <v>2.6920919798093079E-2</v>
      </c>
      <c r="AF7" s="110">
        <f t="shared" si="1"/>
        <v>0.16698534098151696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5,532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3,662</v>
      </c>
      <c r="P8" s="67"/>
      <c r="S8" s="107" t="s">
        <v>82</v>
      </c>
      <c r="T8" s="108"/>
      <c r="U8" s="108"/>
      <c r="V8" s="108">
        <v>31400</v>
      </c>
      <c r="W8" s="108">
        <v>30455.06</v>
      </c>
      <c r="X8" s="108">
        <v>34000.67</v>
      </c>
      <c r="Y8" s="108">
        <v>35012.79</v>
      </c>
      <c r="Z8" s="108">
        <v>38851</v>
      </c>
      <c r="AB8" s="109" t="str">
        <f>TEXT(Z8,"$###,###")</f>
        <v>$38,851</v>
      </c>
      <c r="AD8" s="110">
        <f t="shared" si="0"/>
        <v>0.10962308345036198</v>
      </c>
      <c r="AF8" s="110">
        <f t="shared" si="1"/>
        <v>0.23729299363057321</v>
      </c>
    </row>
    <row r="9" spans="1:32" x14ac:dyDescent="0.25">
      <c r="A9" s="30" t="s">
        <v>14</v>
      </c>
      <c r="B9" s="71"/>
      <c r="C9" s="72"/>
      <c r="D9" s="73">
        <f>AD104</f>
        <v>62.960954446854664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54.751501911523761</v>
      </c>
      <c r="P9" s="74" t="s">
        <v>83</v>
      </c>
      <c r="S9" s="107" t="s">
        <v>7</v>
      </c>
      <c r="T9" s="108"/>
      <c r="U9" s="108"/>
      <c r="V9" s="108">
        <v>139630960</v>
      </c>
      <c r="W9" s="108">
        <v>174951049</v>
      </c>
      <c r="X9" s="108">
        <v>176052273</v>
      </c>
      <c r="Y9" s="108">
        <v>200607534</v>
      </c>
      <c r="Z9" s="108">
        <v>226860257</v>
      </c>
      <c r="AB9" s="109" t="str">
        <f>TEXT(Z9/1000000,"$#,###.0")&amp;" mil"</f>
        <v>$226.9 mil</v>
      </c>
      <c r="AD9" s="110">
        <f t="shared" si="0"/>
        <v>0.13086608701346192</v>
      </c>
      <c r="AF9" s="110">
        <f t="shared" si="1"/>
        <v>0.62471315100891656</v>
      </c>
    </row>
    <row r="10" spans="1:32" x14ac:dyDescent="0.25">
      <c r="A10" s="30" t="s">
        <v>17</v>
      </c>
      <c r="B10" s="71"/>
      <c r="C10" s="72"/>
      <c r="D10" s="73">
        <f>AD105</f>
        <v>19.721619667389735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45.221190606226109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66.876024030584375</v>
      </c>
      <c r="P11" s="74" t="s">
        <v>83</v>
      </c>
      <c r="S11" s="107" t="s">
        <v>29</v>
      </c>
      <c r="T11" s="112"/>
      <c r="U11" s="112"/>
      <c r="V11" s="112">
        <v>3512</v>
      </c>
      <c r="W11" s="112">
        <v>3819</v>
      </c>
      <c r="X11" s="112">
        <v>3957</v>
      </c>
      <c r="Y11" s="112">
        <v>4193</v>
      </c>
      <c r="Z11" s="112">
        <v>4316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19.251774986346259</v>
      </c>
      <c r="P12" s="74" t="s">
        <v>83</v>
      </c>
      <c r="S12" s="107" t="s">
        <v>30</v>
      </c>
      <c r="T12" s="112"/>
      <c r="U12" s="112"/>
      <c r="V12" s="112">
        <v>1091</v>
      </c>
      <c r="W12" s="112">
        <v>1213</v>
      </c>
      <c r="X12" s="112">
        <v>1221</v>
      </c>
      <c r="Y12" s="112">
        <v>1208</v>
      </c>
      <c r="Z12" s="112">
        <v>1211</v>
      </c>
    </row>
    <row r="13" spans="1:32" ht="15" customHeight="1" x14ac:dyDescent="0.25">
      <c r="A13" s="30" t="s">
        <v>19</v>
      </c>
      <c r="B13" s="72"/>
      <c r="C13" s="72"/>
      <c r="D13" s="73">
        <f>AD108</f>
        <v>20.770065075921909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14.063353358820315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17.913955169920463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19.920462762111352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18.951392681594754</v>
      </c>
      <c r="P15" s="74" t="s">
        <v>83</v>
      </c>
      <c r="S15" s="115" t="s">
        <v>59</v>
      </c>
      <c r="T15" s="115"/>
      <c r="U15" s="116"/>
      <c r="V15" s="116">
        <v>672</v>
      </c>
      <c r="W15" s="116">
        <v>817</v>
      </c>
      <c r="X15" s="116">
        <v>839</v>
      </c>
      <c r="Y15" s="112">
        <v>858</v>
      </c>
      <c r="Z15" s="112">
        <v>994</v>
      </c>
      <c r="AB15" s="117">
        <f t="shared" ref="AB15:AB34" si="2">IF(Z15="np",0,Z15/$Z$34)</f>
        <v>0.17981186685962372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24.168474331164134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81.048607318405246</v>
      </c>
      <c r="P16" s="37" t="s">
        <v>83</v>
      </c>
      <c r="S16" s="115" t="s">
        <v>60</v>
      </c>
      <c r="T16" s="115"/>
      <c r="U16" s="116"/>
      <c r="V16" s="116">
        <v>4</v>
      </c>
      <c r="W16" s="116">
        <v>5</v>
      </c>
      <c r="X16" s="116">
        <v>2</v>
      </c>
      <c r="Y16" s="112">
        <v>4</v>
      </c>
      <c r="Z16" s="112">
        <v>5</v>
      </c>
      <c r="AB16" s="117">
        <f t="shared" si="2"/>
        <v>9.0448625180897246E-4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227</v>
      </c>
      <c r="W17" s="116">
        <v>255</v>
      </c>
      <c r="X17" s="116">
        <v>279</v>
      </c>
      <c r="Y17" s="112">
        <v>291</v>
      </c>
      <c r="Z17" s="112">
        <v>275</v>
      </c>
      <c r="AB17" s="117">
        <f t="shared" si="2"/>
        <v>4.9746743849493485E-2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18</v>
      </c>
      <c r="W18" s="116">
        <v>23</v>
      </c>
      <c r="X18" s="116">
        <v>18</v>
      </c>
      <c r="Y18" s="112">
        <v>20</v>
      </c>
      <c r="Z18" s="112">
        <v>24</v>
      </c>
      <c r="AB18" s="117">
        <f t="shared" si="2"/>
        <v>4.3415340086830683E-3</v>
      </c>
    </row>
    <row r="19" spans="1:28" x14ac:dyDescent="0.25">
      <c r="A19" s="63" t="str">
        <f>$S$1&amp;" ("&amp;$V$2&amp;" to "&amp;$Z$2&amp;")"</f>
        <v>Buloke (2018-19 to 2022-23)</v>
      </c>
      <c r="B19" s="63"/>
      <c r="C19" s="63"/>
      <c r="D19" s="63"/>
      <c r="E19" s="63"/>
      <c r="F19" s="63"/>
      <c r="G19" s="63" t="str">
        <f>$S$1&amp;" ("&amp;$V$2&amp;" to "&amp;$Z$2&amp;")"</f>
        <v>Buloke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211</v>
      </c>
      <c r="W19" s="116">
        <v>217</v>
      </c>
      <c r="X19" s="116">
        <v>231</v>
      </c>
      <c r="Y19" s="112">
        <v>232</v>
      </c>
      <c r="Z19" s="112">
        <v>259</v>
      </c>
      <c r="AB19" s="117">
        <f t="shared" si="2"/>
        <v>4.6852387843704775E-2</v>
      </c>
    </row>
    <row r="20" spans="1:28" x14ac:dyDescent="0.25">
      <c r="S20" s="115" t="s">
        <v>64</v>
      </c>
      <c r="T20" s="115"/>
      <c r="U20" s="116"/>
      <c r="V20" s="116">
        <v>180</v>
      </c>
      <c r="W20" s="116">
        <v>239</v>
      </c>
      <c r="X20" s="116">
        <v>210</v>
      </c>
      <c r="Y20" s="112">
        <v>214</v>
      </c>
      <c r="Z20" s="112">
        <v>239</v>
      </c>
      <c r="AB20" s="117">
        <f t="shared" si="2"/>
        <v>4.3234442836468885E-2</v>
      </c>
    </row>
    <row r="21" spans="1:28" x14ac:dyDescent="0.25">
      <c r="S21" s="115" t="s">
        <v>65</v>
      </c>
      <c r="T21" s="115"/>
      <c r="U21" s="116"/>
      <c r="V21" s="116">
        <v>285</v>
      </c>
      <c r="W21" s="116">
        <v>286</v>
      </c>
      <c r="X21" s="116">
        <v>299</v>
      </c>
      <c r="Y21" s="112">
        <v>337</v>
      </c>
      <c r="Z21" s="112">
        <v>297</v>
      </c>
      <c r="AB21" s="117">
        <f t="shared" si="2"/>
        <v>5.3726483357452968E-2</v>
      </c>
    </row>
    <row r="22" spans="1:28" x14ac:dyDescent="0.25">
      <c r="S22" s="115" t="s">
        <v>66</v>
      </c>
      <c r="T22" s="115"/>
      <c r="U22" s="116"/>
      <c r="V22" s="116">
        <v>133</v>
      </c>
      <c r="W22" s="116">
        <v>190</v>
      </c>
      <c r="X22" s="116">
        <v>237</v>
      </c>
      <c r="Y22" s="112">
        <v>271</v>
      </c>
      <c r="Z22" s="112">
        <v>311</v>
      </c>
      <c r="AB22" s="117">
        <f t="shared" si="2"/>
        <v>5.6259044862518093E-2</v>
      </c>
    </row>
    <row r="23" spans="1:28" x14ac:dyDescent="0.25">
      <c r="S23" s="115" t="s">
        <v>67</v>
      </c>
      <c r="T23" s="115"/>
      <c r="U23" s="116"/>
      <c r="V23" s="116">
        <v>209</v>
      </c>
      <c r="W23" s="116">
        <v>235</v>
      </c>
      <c r="X23" s="116">
        <v>244</v>
      </c>
      <c r="Y23" s="112">
        <v>248</v>
      </c>
      <c r="Z23" s="112">
        <v>251</v>
      </c>
      <c r="AB23" s="117">
        <f t="shared" si="2"/>
        <v>4.5405209840810416E-2</v>
      </c>
    </row>
    <row r="24" spans="1:28" x14ac:dyDescent="0.25">
      <c r="S24" s="115" t="s">
        <v>68</v>
      </c>
      <c r="T24" s="115"/>
      <c r="U24" s="116"/>
      <c r="V24" s="116">
        <v>15</v>
      </c>
      <c r="W24" s="116">
        <v>8</v>
      </c>
      <c r="X24" s="116">
        <v>6</v>
      </c>
      <c r="Y24" s="112">
        <v>6</v>
      </c>
      <c r="Z24" s="112">
        <v>16</v>
      </c>
      <c r="AB24" s="117">
        <f t="shared" si="2"/>
        <v>2.8943560057887118E-3</v>
      </c>
    </row>
    <row r="25" spans="1:28" x14ac:dyDescent="0.25">
      <c r="S25" s="115" t="s">
        <v>69</v>
      </c>
      <c r="T25" s="115"/>
      <c r="U25" s="116"/>
      <c r="V25" s="116">
        <v>103</v>
      </c>
      <c r="W25" s="116">
        <v>103</v>
      </c>
      <c r="X25" s="116">
        <v>93</v>
      </c>
      <c r="Y25" s="112">
        <v>99</v>
      </c>
      <c r="Z25" s="112">
        <v>103</v>
      </c>
      <c r="AB25" s="117">
        <f t="shared" si="2"/>
        <v>1.8632416787264832E-2</v>
      </c>
    </row>
    <row r="26" spans="1:28" x14ac:dyDescent="0.25">
      <c r="S26" s="115" t="s">
        <v>70</v>
      </c>
      <c r="T26" s="115"/>
      <c r="U26" s="116"/>
      <c r="V26" s="116">
        <v>50</v>
      </c>
      <c r="W26" s="116">
        <v>59</v>
      </c>
      <c r="X26" s="116">
        <v>50</v>
      </c>
      <c r="Y26" s="112">
        <v>61</v>
      </c>
      <c r="Z26" s="112">
        <v>54</v>
      </c>
      <c r="AB26" s="117">
        <f t="shared" si="2"/>
        <v>9.7684515195369023E-3</v>
      </c>
    </row>
    <row r="27" spans="1:28" x14ac:dyDescent="0.25">
      <c r="S27" s="115" t="s">
        <v>71</v>
      </c>
      <c r="T27" s="115"/>
      <c r="U27" s="116"/>
      <c r="V27" s="116">
        <v>127</v>
      </c>
      <c r="W27" s="116">
        <v>135</v>
      </c>
      <c r="X27" s="116">
        <v>126</v>
      </c>
      <c r="Y27" s="112">
        <v>144</v>
      </c>
      <c r="Z27" s="112">
        <v>140</v>
      </c>
      <c r="AB27" s="117">
        <f t="shared" si="2"/>
        <v>2.5325615050651229E-2</v>
      </c>
    </row>
    <row r="28" spans="1:28" x14ac:dyDescent="0.25">
      <c r="S28" s="115" t="s">
        <v>72</v>
      </c>
      <c r="T28" s="115"/>
      <c r="U28" s="116"/>
      <c r="V28" s="116">
        <v>211</v>
      </c>
      <c r="W28" s="116">
        <v>236</v>
      </c>
      <c r="X28" s="116">
        <v>268</v>
      </c>
      <c r="Y28" s="112">
        <v>294</v>
      </c>
      <c r="Z28" s="112">
        <v>304</v>
      </c>
      <c r="AB28" s="117">
        <f t="shared" si="2"/>
        <v>5.4992764109985527E-2</v>
      </c>
    </row>
    <row r="29" spans="1:28" x14ac:dyDescent="0.25">
      <c r="S29" s="115" t="s">
        <v>73</v>
      </c>
      <c r="T29" s="115"/>
      <c r="U29" s="116"/>
      <c r="V29" s="116">
        <v>484</v>
      </c>
      <c r="W29" s="116">
        <v>261</v>
      </c>
      <c r="X29" s="116">
        <v>289</v>
      </c>
      <c r="Y29" s="112">
        <v>325</v>
      </c>
      <c r="Z29" s="112">
        <v>329</v>
      </c>
      <c r="AB29" s="117">
        <f t="shared" si="2"/>
        <v>5.9515195369030389E-2</v>
      </c>
    </row>
    <row r="30" spans="1:28" x14ac:dyDescent="0.25">
      <c r="S30" s="115" t="s">
        <v>74</v>
      </c>
      <c r="T30" s="115"/>
      <c r="U30" s="116"/>
      <c r="V30" s="116">
        <v>223</v>
      </c>
      <c r="W30" s="116">
        <v>412</v>
      </c>
      <c r="X30" s="116">
        <v>381</v>
      </c>
      <c r="Y30" s="112">
        <v>415</v>
      </c>
      <c r="Z30" s="112">
        <v>433</v>
      </c>
      <c r="AB30" s="117">
        <f t="shared" si="2"/>
        <v>7.8328509406657018E-2</v>
      </c>
    </row>
    <row r="31" spans="1:28" x14ac:dyDescent="0.25">
      <c r="S31" s="115" t="s">
        <v>75</v>
      </c>
      <c r="T31" s="115"/>
      <c r="U31" s="116"/>
      <c r="V31" s="116">
        <v>559</v>
      </c>
      <c r="W31" s="116">
        <v>604</v>
      </c>
      <c r="X31" s="116">
        <v>661</v>
      </c>
      <c r="Y31" s="112">
        <v>653</v>
      </c>
      <c r="Z31" s="112">
        <v>631</v>
      </c>
      <c r="AB31" s="117">
        <f t="shared" si="2"/>
        <v>0.11414616497829233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75</v>
      </c>
      <c r="W32" s="116">
        <v>90</v>
      </c>
      <c r="X32" s="116">
        <v>93</v>
      </c>
      <c r="Y32" s="112">
        <v>103</v>
      </c>
      <c r="Z32" s="112">
        <v>94</v>
      </c>
      <c r="AB32" s="117">
        <f t="shared" si="2"/>
        <v>1.7004341534008684E-2</v>
      </c>
    </row>
    <row r="33" spans="19:32" x14ac:dyDescent="0.25">
      <c r="S33" s="115" t="s">
        <v>77</v>
      </c>
      <c r="T33" s="115"/>
      <c r="U33" s="116"/>
      <c r="V33" s="116">
        <v>109</v>
      </c>
      <c r="W33" s="116">
        <v>121</v>
      </c>
      <c r="X33" s="116">
        <v>123</v>
      </c>
      <c r="Y33" s="112">
        <v>143</v>
      </c>
      <c r="Z33" s="112">
        <v>143</v>
      </c>
      <c r="AB33" s="117">
        <f t="shared" si="2"/>
        <v>2.5868306801736615E-2</v>
      </c>
    </row>
    <row r="34" spans="19:32" x14ac:dyDescent="0.25">
      <c r="S34" s="118" t="s">
        <v>53</v>
      </c>
      <c r="T34" s="118"/>
      <c r="U34" s="119"/>
      <c r="V34" s="119">
        <v>4604</v>
      </c>
      <c r="W34" s="119">
        <v>5029</v>
      </c>
      <c r="X34" s="119">
        <v>5178</v>
      </c>
      <c r="Y34" s="120">
        <v>5403</v>
      </c>
      <c r="Z34" s="120">
        <v>5528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2622</v>
      </c>
      <c r="W37" s="112">
        <v>2806</v>
      </c>
      <c r="X37" s="112">
        <v>2861</v>
      </c>
      <c r="Y37" s="112">
        <v>2872</v>
      </c>
      <c r="Z37" s="112">
        <v>2968</v>
      </c>
      <c r="AB37" s="132">
        <f>Z37/Z40*100</f>
        <v>81.048607318405246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518</v>
      </c>
      <c r="W38" s="112">
        <v>610</v>
      </c>
      <c r="X38" s="112">
        <v>622</v>
      </c>
      <c r="Y38" s="112">
        <v>694</v>
      </c>
      <c r="Z38" s="112">
        <v>694</v>
      </c>
      <c r="AB38" s="132">
        <f>Z38/Z40*100</f>
        <v>18.951392681594754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3140</v>
      </c>
      <c r="W40" s="112">
        <v>3416</v>
      </c>
      <c r="X40" s="112">
        <v>3483</v>
      </c>
      <c r="Y40" s="112">
        <v>3566</v>
      </c>
      <c r="Z40" s="112">
        <v>3662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5</v>
      </c>
      <c r="X44" s="112">
        <v>8</v>
      </c>
      <c r="Y44" s="112">
        <v>6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53</v>
      </c>
      <c r="W45" s="112">
        <v>89</v>
      </c>
      <c r="X45" s="112">
        <v>88</v>
      </c>
      <c r="Y45" s="112">
        <v>100</v>
      </c>
      <c r="Z45" s="112">
        <v>116</v>
      </c>
    </row>
    <row r="46" spans="19:32" x14ac:dyDescent="0.25">
      <c r="S46" s="115" t="s">
        <v>38</v>
      </c>
      <c r="T46" s="115"/>
      <c r="U46" s="112"/>
      <c r="V46" s="112">
        <v>179</v>
      </c>
      <c r="W46" s="112">
        <v>214</v>
      </c>
      <c r="X46" s="112">
        <v>208</v>
      </c>
      <c r="Y46" s="112">
        <v>188</v>
      </c>
      <c r="Z46" s="112">
        <v>218</v>
      </c>
    </row>
    <row r="47" spans="19:32" x14ac:dyDescent="0.25">
      <c r="S47" s="115" t="s">
        <v>39</v>
      </c>
      <c r="T47" s="115"/>
      <c r="U47" s="112"/>
      <c r="V47" s="112">
        <v>228</v>
      </c>
      <c r="W47" s="112">
        <v>235</v>
      </c>
      <c r="X47" s="112">
        <v>228</v>
      </c>
      <c r="Y47" s="112">
        <v>280</v>
      </c>
      <c r="Z47" s="112">
        <v>315</v>
      </c>
    </row>
    <row r="48" spans="19:32" x14ac:dyDescent="0.25">
      <c r="S48" s="115" t="s">
        <v>40</v>
      </c>
      <c r="T48" s="115"/>
      <c r="U48" s="112"/>
      <c r="V48" s="112">
        <v>253</v>
      </c>
      <c r="W48" s="112">
        <v>278</v>
      </c>
      <c r="X48" s="112">
        <v>293</v>
      </c>
      <c r="Y48" s="112">
        <v>281</v>
      </c>
      <c r="Z48" s="112">
        <v>322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171</v>
      </c>
      <c r="W49" s="112">
        <v>196</v>
      </c>
      <c r="X49" s="112">
        <v>214</v>
      </c>
      <c r="Y49" s="112">
        <v>216</v>
      </c>
      <c r="Z49" s="112">
        <v>232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Buloke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133</v>
      </c>
      <c r="W50" s="112">
        <v>147</v>
      </c>
      <c r="X50" s="112">
        <v>169</v>
      </c>
      <c r="Y50" s="112">
        <v>186</v>
      </c>
      <c r="Z50" s="112">
        <v>199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144</v>
      </c>
      <c r="W51" s="112">
        <v>165</v>
      </c>
      <c r="X51" s="112">
        <v>149</v>
      </c>
      <c r="Y51" s="112">
        <v>142</v>
      </c>
      <c r="Z51" s="112">
        <v>178</v>
      </c>
    </row>
    <row r="52" spans="1:26" ht="15" customHeight="1" x14ac:dyDescent="0.25">
      <c r="S52" s="115" t="s">
        <v>44</v>
      </c>
      <c r="T52" s="115"/>
      <c r="U52" s="112"/>
      <c r="V52" s="112">
        <v>194</v>
      </c>
      <c r="W52" s="112">
        <v>190</v>
      </c>
      <c r="X52" s="112">
        <v>189</v>
      </c>
      <c r="Y52" s="112">
        <v>186</v>
      </c>
      <c r="Z52" s="112">
        <v>172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256</v>
      </c>
      <c r="W53" s="112">
        <v>268</v>
      </c>
      <c r="X53" s="112">
        <v>243</v>
      </c>
      <c r="Y53" s="112">
        <v>255</v>
      </c>
      <c r="Z53" s="112">
        <v>229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211</v>
      </c>
      <c r="W54" s="112">
        <v>242</v>
      </c>
      <c r="X54" s="112">
        <v>257</v>
      </c>
      <c r="Y54" s="112">
        <v>256</v>
      </c>
      <c r="Z54" s="112">
        <v>251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227</v>
      </c>
      <c r="W55" s="112">
        <v>245</v>
      </c>
      <c r="X55" s="112">
        <v>248</v>
      </c>
      <c r="Y55" s="112">
        <v>274</v>
      </c>
      <c r="Z55" s="112">
        <v>273</v>
      </c>
    </row>
    <row r="56" spans="1:26" ht="15" customHeight="1" x14ac:dyDescent="0.25">
      <c r="S56" s="115" t="s">
        <v>48</v>
      </c>
      <c r="T56" s="115"/>
      <c r="U56" s="112"/>
      <c r="V56" s="112">
        <v>163</v>
      </c>
      <c r="W56" s="112">
        <v>179</v>
      </c>
      <c r="X56" s="112">
        <v>183</v>
      </c>
      <c r="Y56" s="112">
        <v>181</v>
      </c>
      <c r="Z56" s="112">
        <v>189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81</v>
      </c>
      <c r="W57" s="112">
        <v>104</v>
      </c>
      <c r="X57" s="112">
        <v>117</v>
      </c>
      <c r="Y57" s="112">
        <v>117</v>
      </c>
      <c r="Z57" s="112">
        <v>110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46</v>
      </c>
      <c r="W58" s="112">
        <v>45</v>
      </c>
      <c r="X58" s="112">
        <v>46</v>
      </c>
      <c r="Y58" s="112">
        <v>55</v>
      </c>
      <c r="Z58" s="112">
        <v>69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</v>
      </c>
      <c r="W59" s="112">
        <v>32</v>
      </c>
      <c r="X59" s="112">
        <v>39</v>
      </c>
      <c r="Y59" s="112">
        <v>39</v>
      </c>
      <c r="Z59" s="112">
        <v>27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24</v>
      </c>
      <c r="X60" s="112">
        <v>18</v>
      </c>
      <c r="Y60" s="112">
        <v>18</v>
      </c>
      <c r="Z60" s="112">
        <v>23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2404</v>
      </c>
      <c r="W61" s="112">
        <v>2666</v>
      </c>
      <c r="X61" s="112">
        <v>2697</v>
      </c>
      <c r="Y61" s="112">
        <v>2771</v>
      </c>
      <c r="Z61" s="112">
        <v>2922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9</v>
      </c>
      <c r="Y63" s="112">
        <v>13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35</v>
      </c>
      <c r="W64" s="112">
        <v>42</v>
      </c>
      <c r="X64" s="112">
        <v>51</v>
      </c>
      <c r="Y64" s="112">
        <v>56</v>
      </c>
      <c r="Z64" s="112">
        <v>99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Buloke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156</v>
      </c>
      <c r="W65" s="112">
        <v>177</v>
      </c>
      <c r="X65" s="112">
        <v>168</v>
      </c>
      <c r="Y65" s="112">
        <v>191</v>
      </c>
      <c r="Z65" s="112">
        <v>171</v>
      </c>
    </row>
    <row r="66" spans="1:26" x14ac:dyDescent="0.25">
      <c r="S66" s="115" t="s">
        <v>39</v>
      </c>
      <c r="T66" s="115"/>
      <c r="U66" s="112"/>
      <c r="V66" s="112">
        <v>195</v>
      </c>
      <c r="W66" s="112">
        <v>205</v>
      </c>
      <c r="X66" s="112">
        <v>242</v>
      </c>
      <c r="Y66" s="112">
        <v>246</v>
      </c>
      <c r="Z66" s="112">
        <v>268</v>
      </c>
    </row>
    <row r="67" spans="1:26" x14ac:dyDescent="0.25">
      <c r="S67" s="115" t="s">
        <v>40</v>
      </c>
      <c r="T67" s="115"/>
      <c r="U67" s="112"/>
      <c r="V67" s="112">
        <v>185</v>
      </c>
      <c r="W67" s="112">
        <v>231</v>
      </c>
      <c r="X67" s="112">
        <v>257</v>
      </c>
      <c r="Y67" s="112">
        <v>239</v>
      </c>
      <c r="Z67" s="112">
        <v>278</v>
      </c>
    </row>
    <row r="68" spans="1:26" x14ac:dyDescent="0.25">
      <c r="S68" s="115" t="s">
        <v>41</v>
      </c>
      <c r="T68" s="115"/>
      <c r="U68" s="112"/>
      <c r="V68" s="112">
        <v>163</v>
      </c>
      <c r="W68" s="112">
        <v>187</v>
      </c>
      <c r="X68" s="112">
        <v>210</v>
      </c>
      <c r="Y68" s="112">
        <v>220</v>
      </c>
      <c r="Z68" s="112">
        <v>196</v>
      </c>
    </row>
    <row r="69" spans="1:26" x14ac:dyDescent="0.25">
      <c r="S69" s="115" t="s">
        <v>42</v>
      </c>
      <c r="T69" s="115"/>
      <c r="U69" s="112"/>
      <c r="V69" s="112">
        <v>149</v>
      </c>
      <c r="W69" s="112">
        <v>157</v>
      </c>
      <c r="X69" s="112">
        <v>128</v>
      </c>
      <c r="Y69" s="112">
        <v>150</v>
      </c>
      <c r="Z69" s="112">
        <v>171</v>
      </c>
    </row>
    <row r="70" spans="1:26" x14ac:dyDescent="0.25">
      <c r="S70" s="115" t="s">
        <v>43</v>
      </c>
      <c r="T70" s="115"/>
      <c r="U70" s="112"/>
      <c r="V70" s="112">
        <v>150</v>
      </c>
      <c r="W70" s="112">
        <v>169</v>
      </c>
      <c r="X70" s="112">
        <v>169</v>
      </c>
      <c r="Y70" s="112">
        <v>180</v>
      </c>
      <c r="Z70" s="112">
        <v>185</v>
      </c>
    </row>
    <row r="71" spans="1:26" x14ac:dyDescent="0.25">
      <c r="S71" s="115" t="s">
        <v>44</v>
      </c>
      <c r="T71" s="115"/>
      <c r="U71" s="112"/>
      <c r="V71" s="112">
        <v>244</v>
      </c>
      <c r="W71" s="112">
        <v>244</v>
      </c>
      <c r="X71" s="112">
        <v>221</v>
      </c>
      <c r="Y71" s="112">
        <v>235</v>
      </c>
      <c r="Z71" s="112">
        <v>193</v>
      </c>
    </row>
    <row r="72" spans="1:26" x14ac:dyDescent="0.25">
      <c r="S72" s="115" t="s">
        <v>45</v>
      </c>
      <c r="T72" s="115"/>
      <c r="U72" s="112"/>
      <c r="V72" s="112">
        <v>210</v>
      </c>
      <c r="W72" s="112">
        <v>232</v>
      </c>
      <c r="X72" s="112">
        <v>257</v>
      </c>
      <c r="Y72" s="112">
        <v>290</v>
      </c>
      <c r="Z72" s="112">
        <v>292</v>
      </c>
    </row>
    <row r="73" spans="1:26" x14ac:dyDescent="0.25">
      <c r="S73" s="115" t="s">
        <v>46</v>
      </c>
      <c r="T73" s="115"/>
      <c r="U73" s="112"/>
      <c r="V73" s="112">
        <v>258</v>
      </c>
      <c r="W73" s="112">
        <v>257</v>
      </c>
      <c r="X73" s="112">
        <v>266</v>
      </c>
      <c r="Y73" s="112">
        <v>267</v>
      </c>
      <c r="Z73" s="112">
        <v>246</v>
      </c>
    </row>
    <row r="74" spans="1:26" x14ac:dyDescent="0.25">
      <c r="S74" s="115" t="s">
        <v>47</v>
      </c>
      <c r="T74" s="115"/>
      <c r="U74" s="112"/>
      <c r="V74" s="112">
        <v>227</v>
      </c>
      <c r="W74" s="112">
        <v>223</v>
      </c>
      <c r="X74" s="112">
        <v>230</v>
      </c>
      <c r="Y74" s="112">
        <v>256</v>
      </c>
      <c r="Z74" s="112">
        <v>227</v>
      </c>
    </row>
    <row r="75" spans="1:26" x14ac:dyDescent="0.25">
      <c r="S75" s="115" t="s">
        <v>48</v>
      </c>
      <c r="T75" s="115"/>
      <c r="U75" s="112"/>
      <c r="V75" s="112">
        <v>102</v>
      </c>
      <c r="W75" s="112">
        <v>98</v>
      </c>
      <c r="X75" s="112">
        <v>117</v>
      </c>
      <c r="Y75" s="112">
        <v>132</v>
      </c>
      <c r="Z75" s="112">
        <v>137</v>
      </c>
    </row>
    <row r="76" spans="1:26" x14ac:dyDescent="0.25">
      <c r="S76" s="115" t="s">
        <v>49</v>
      </c>
      <c r="T76" s="115"/>
      <c r="U76" s="112"/>
      <c r="V76" s="112">
        <v>58</v>
      </c>
      <c r="W76" s="112">
        <v>72</v>
      </c>
      <c r="X76" s="112">
        <v>77</v>
      </c>
      <c r="Y76" s="112">
        <v>72</v>
      </c>
      <c r="Z76" s="112">
        <v>76</v>
      </c>
    </row>
    <row r="77" spans="1:26" x14ac:dyDescent="0.25">
      <c r="S77" s="115" t="s">
        <v>50</v>
      </c>
      <c r="T77" s="115"/>
      <c r="U77" s="112"/>
      <c r="V77" s="112">
        <v>34</v>
      </c>
      <c r="W77" s="112">
        <v>28</v>
      </c>
      <c r="X77" s="112">
        <v>33</v>
      </c>
      <c r="Y77" s="112">
        <v>33</v>
      </c>
      <c r="Z77" s="112">
        <v>37</v>
      </c>
    </row>
    <row r="78" spans="1:26" x14ac:dyDescent="0.25">
      <c r="S78" s="115" t="s">
        <v>51</v>
      </c>
      <c r="T78" s="115"/>
      <c r="U78" s="112"/>
      <c r="V78" s="112">
        <v>16</v>
      </c>
      <c r="W78" s="112">
        <v>24</v>
      </c>
      <c r="X78" s="112">
        <v>23</v>
      </c>
      <c r="Y78" s="112">
        <v>24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16</v>
      </c>
      <c r="X79" s="112">
        <v>17</v>
      </c>
      <c r="Y79" s="112">
        <v>14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2197</v>
      </c>
      <c r="W80" s="112">
        <v>2368</v>
      </c>
      <c r="X80" s="112">
        <v>2475</v>
      </c>
      <c r="Y80" s="112">
        <v>2630</v>
      </c>
      <c r="Z80" s="112">
        <v>2610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Buloke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185</v>
      </c>
      <c r="W83" s="112">
        <v>192</v>
      </c>
      <c r="X83" s="112">
        <v>209</v>
      </c>
      <c r="Y83" s="112">
        <v>206</v>
      </c>
      <c r="Z83" s="112">
        <v>196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121</v>
      </c>
      <c r="W84" s="112">
        <v>118</v>
      </c>
      <c r="X84" s="112">
        <v>118</v>
      </c>
      <c r="Y84" s="112">
        <v>126</v>
      </c>
      <c r="Z84" s="112">
        <v>130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219</v>
      </c>
      <c r="W85" s="112">
        <v>227</v>
      </c>
      <c r="X85" s="112">
        <v>233</v>
      </c>
      <c r="Y85" s="112">
        <v>241</v>
      </c>
      <c r="Z85" s="112">
        <v>252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5,532</v>
      </c>
      <c r="D86" s="96">
        <f t="shared" ref="D86:D91" si="4">AD4</f>
        <v>2.3118180136859623E-2</v>
      </c>
      <c r="E86" s="97">
        <f t="shared" ref="E86:E91" si="5">AD4</f>
        <v>2.3118180136859623E-2</v>
      </c>
      <c r="F86" s="96">
        <f t="shared" ref="F86:F91" si="6">AF4</f>
        <v>0.20260869565217399</v>
      </c>
      <c r="G86" s="97">
        <f t="shared" ref="G86:G91" si="7">AF4</f>
        <v>0.20260869565217399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47</v>
      </c>
      <c r="W86" s="112">
        <v>43</v>
      </c>
      <c r="X86" s="112">
        <v>46</v>
      </c>
      <c r="Y86" s="112">
        <v>58</v>
      </c>
      <c r="Z86" s="112">
        <v>56</v>
      </c>
    </row>
    <row r="87" spans="1:30" ht="15" customHeight="1" x14ac:dyDescent="0.25">
      <c r="A87" s="98" t="s">
        <v>4</v>
      </c>
      <c r="B87" s="49"/>
      <c r="C87" s="57" t="str">
        <f t="shared" si="3"/>
        <v>2,918</v>
      </c>
      <c r="D87" s="96">
        <f t="shared" si="4"/>
        <v>5.2669552669552644E-2</v>
      </c>
      <c r="E87" s="97">
        <f t="shared" si="5"/>
        <v>5.2669552669552644E-2</v>
      </c>
      <c r="F87" s="96">
        <f t="shared" si="6"/>
        <v>0.21330561330561326</v>
      </c>
      <c r="G87" s="97">
        <f t="shared" si="7"/>
        <v>0.21330561330561326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32</v>
      </c>
      <c r="W87" s="112">
        <v>32</v>
      </c>
      <c r="X87" s="112">
        <v>32</v>
      </c>
      <c r="Y87" s="112">
        <v>36</v>
      </c>
      <c r="Z87" s="112">
        <v>36</v>
      </c>
    </row>
    <row r="88" spans="1:30" ht="15" customHeight="1" x14ac:dyDescent="0.25">
      <c r="A88" s="98" t="s">
        <v>5</v>
      </c>
      <c r="B88" s="49"/>
      <c r="C88" s="57" t="str">
        <f t="shared" si="3"/>
        <v>2,609</v>
      </c>
      <c r="D88" s="96">
        <f t="shared" si="4"/>
        <v>-6.8519223448800792E-3</v>
      </c>
      <c r="E88" s="97">
        <f t="shared" si="5"/>
        <v>-6.8519223448800792E-3</v>
      </c>
      <c r="F88" s="96">
        <f t="shared" si="6"/>
        <v>0.18915223336371922</v>
      </c>
      <c r="G88" s="97">
        <f t="shared" si="7"/>
        <v>0.18915223336371922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31</v>
      </c>
      <c r="W88" s="112">
        <v>37</v>
      </c>
      <c r="X88" s="112">
        <v>47</v>
      </c>
      <c r="Y88" s="112">
        <v>46</v>
      </c>
      <c r="Z88" s="112">
        <v>58</v>
      </c>
    </row>
    <row r="89" spans="1:30" ht="15" customHeight="1" x14ac:dyDescent="0.25">
      <c r="A89" s="49" t="s">
        <v>6</v>
      </c>
      <c r="B89" s="49"/>
      <c r="C89" s="57" t="str">
        <f t="shared" si="3"/>
        <v>3,662</v>
      </c>
      <c r="D89" s="96">
        <f t="shared" si="4"/>
        <v>2.6920919798093079E-2</v>
      </c>
      <c r="E89" s="97">
        <f t="shared" si="5"/>
        <v>2.6920919798093079E-2</v>
      </c>
      <c r="F89" s="96">
        <f t="shared" si="6"/>
        <v>0.16698534098151696</v>
      </c>
      <c r="G89" s="97">
        <f t="shared" si="7"/>
        <v>0.16698534098151696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206</v>
      </c>
      <c r="W89" s="112">
        <v>208</v>
      </c>
      <c r="X89" s="112">
        <v>212</v>
      </c>
      <c r="Y89" s="112">
        <v>202</v>
      </c>
      <c r="Z89" s="112">
        <v>316</v>
      </c>
    </row>
    <row r="90" spans="1:30" ht="15" customHeight="1" x14ac:dyDescent="0.25">
      <c r="A90" s="49" t="s">
        <v>95</v>
      </c>
      <c r="B90" s="49"/>
      <c r="C90" s="57" t="str">
        <f t="shared" si="3"/>
        <v>$38,851</v>
      </c>
      <c r="D90" s="96">
        <f t="shared" si="4"/>
        <v>0.10962308345036198</v>
      </c>
      <c r="E90" s="97">
        <f t="shared" si="5"/>
        <v>0.10962308345036198</v>
      </c>
      <c r="F90" s="96">
        <f t="shared" si="6"/>
        <v>0.23729299363057321</v>
      </c>
      <c r="G90" s="97">
        <f t="shared" si="7"/>
        <v>0.23729299363057321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314</v>
      </c>
      <c r="W90" s="112">
        <v>342</v>
      </c>
      <c r="X90" s="112">
        <v>367</v>
      </c>
      <c r="Y90" s="112">
        <v>364</v>
      </c>
      <c r="Z90" s="112">
        <v>270</v>
      </c>
    </row>
    <row r="91" spans="1:30" ht="15" customHeight="1" x14ac:dyDescent="0.25">
      <c r="A91" s="49" t="s">
        <v>7</v>
      </c>
      <c r="B91" s="49"/>
      <c r="C91" s="57" t="str">
        <f t="shared" si="3"/>
        <v>$226.9 mil</v>
      </c>
      <c r="D91" s="96">
        <f t="shared" si="4"/>
        <v>0.13086608701346192</v>
      </c>
      <c r="E91" s="97">
        <f t="shared" si="5"/>
        <v>0.13086608701346192</v>
      </c>
      <c r="F91" s="96">
        <f t="shared" si="6"/>
        <v>0.62471315100891656</v>
      </c>
      <c r="G91" s="97">
        <f t="shared" si="7"/>
        <v>0.62471315100891656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1703</v>
      </c>
      <c r="W91" s="112">
        <v>1873</v>
      </c>
      <c r="X91" s="112">
        <v>1889</v>
      </c>
      <c r="Y91" s="112">
        <v>1910</v>
      </c>
      <c r="Z91" s="112">
        <v>2010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106</v>
      </c>
      <c r="W93" s="112">
        <v>109</v>
      </c>
      <c r="X93" s="112">
        <v>127</v>
      </c>
      <c r="Y93" s="112">
        <v>136</v>
      </c>
      <c r="Z93" s="112">
        <v>135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316</v>
      </c>
      <c r="W94" s="112">
        <v>327</v>
      </c>
      <c r="X94" s="112">
        <v>327</v>
      </c>
      <c r="Y94" s="112">
        <v>330</v>
      </c>
      <c r="Z94" s="112">
        <v>315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28</v>
      </c>
      <c r="W95" s="112">
        <v>29</v>
      </c>
      <c r="X95" s="112">
        <v>27</v>
      </c>
      <c r="Y95" s="112">
        <v>36</v>
      </c>
      <c r="Z95" s="112">
        <v>35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206</v>
      </c>
      <c r="W96" s="112">
        <v>204</v>
      </c>
      <c r="X96" s="112">
        <v>222</v>
      </c>
      <c r="Y96" s="112">
        <v>220</v>
      </c>
      <c r="Z96" s="112">
        <v>219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175</v>
      </c>
      <c r="W97" s="112">
        <v>183</v>
      </c>
      <c r="X97" s="112">
        <v>188</v>
      </c>
      <c r="Y97" s="112">
        <v>190</v>
      </c>
      <c r="Z97" s="112">
        <v>175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118</v>
      </c>
      <c r="W98" s="112">
        <v>115</v>
      </c>
      <c r="X98" s="112">
        <v>111</v>
      </c>
      <c r="Y98" s="112">
        <v>130</v>
      </c>
      <c r="Z98" s="112">
        <v>115</v>
      </c>
    </row>
    <row r="99" spans="1:32" ht="15" customHeight="1" x14ac:dyDescent="0.25">
      <c r="S99" s="115" t="s">
        <v>195</v>
      </c>
      <c r="T99" s="115"/>
      <c r="U99" s="112"/>
      <c r="V99" s="112">
        <v>19</v>
      </c>
      <c r="W99" s="112">
        <v>32</v>
      </c>
      <c r="X99" s="112">
        <v>28</v>
      </c>
      <c r="Y99" s="112">
        <v>32</v>
      </c>
      <c r="Z99" s="112">
        <v>59</v>
      </c>
    </row>
    <row r="100" spans="1:32" ht="15" customHeight="1" x14ac:dyDescent="0.25">
      <c r="S100" s="115" t="s">
        <v>58</v>
      </c>
      <c r="T100" s="115"/>
      <c r="U100" s="112"/>
      <c r="V100" s="112">
        <v>152</v>
      </c>
      <c r="W100" s="112">
        <v>180</v>
      </c>
      <c r="X100" s="112">
        <v>177</v>
      </c>
      <c r="Y100" s="112">
        <v>189</v>
      </c>
      <c r="Z100" s="112">
        <v>184</v>
      </c>
    </row>
    <row r="101" spans="1:32" x14ac:dyDescent="0.25">
      <c r="A101" s="18"/>
      <c r="S101" s="118" t="s">
        <v>53</v>
      </c>
      <c r="T101" s="118"/>
      <c r="U101" s="112"/>
      <c r="V101" s="112">
        <v>1433</v>
      </c>
      <c r="W101" s="112">
        <v>1543</v>
      </c>
      <c r="X101" s="112">
        <v>1594</v>
      </c>
      <c r="Y101" s="112">
        <v>1653</v>
      </c>
      <c r="Z101" s="112">
        <v>1650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2671</v>
      </c>
      <c r="W104" s="112">
        <v>3011</v>
      </c>
      <c r="X104" s="112">
        <v>3039</v>
      </c>
      <c r="Y104" s="112">
        <v>3312</v>
      </c>
      <c r="Z104" s="112">
        <v>3483</v>
      </c>
      <c r="AB104" s="109" t="str">
        <f>TEXT(Z104,"###,###")</f>
        <v>3,483</v>
      </c>
      <c r="AD104" s="130">
        <f>Z104/($Z$4)*100</f>
        <v>62.960954446854664</v>
      </c>
      <c r="AF104" s="109"/>
    </row>
    <row r="105" spans="1:32" x14ac:dyDescent="0.25">
      <c r="S105" s="115" t="s">
        <v>17</v>
      </c>
      <c r="T105" s="115"/>
      <c r="U105" s="112"/>
      <c r="V105" s="112">
        <v>1102</v>
      </c>
      <c r="W105" s="112">
        <v>1094</v>
      </c>
      <c r="X105" s="112">
        <v>1119</v>
      </c>
      <c r="Y105" s="112">
        <v>1096</v>
      </c>
      <c r="Z105" s="112">
        <v>1091</v>
      </c>
      <c r="AB105" s="109" t="str">
        <f>TEXT(Z105,"###,###")</f>
        <v>1,091</v>
      </c>
      <c r="AD105" s="130">
        <f>Z105/($Z$4)*100</f>
        <v>19.721619667389735</v>
      </c>
      <c r="AF105" s="109"/>
    </row>
    <row r="106" spans="1:32" x14ac:dyDescent="0.25">
      <c r="S106" s="118" t="s">
        <v>53</v>
      </c>
      <c r="T106" s="118"/>
      <c r="U106" s="120"/>
      <c r="V106" s="120">
        <v>3773</v>
      </c>
      <c r="W106" s="120">
        <v>4105</v>
      </c>
      <c r="X106" s="120">
        <v>4158</v>
      </c>
      <c r="Y106" s="120">
        <v>4408</v>
      </c>
      <c r="Z106" s="120">
        <v>4574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927</v>
      </c>
      <c r="W108" s="112">
        <v>1091</v>
      </c>
      <c r="X108" s="112">
        <v>1105</v>
      </c>
      <c r="Y108" s="112">
        <v>1129</v>
      </c>
      <c r="Z108" s="112">
        <v>1149</v>
      </c>
      <c r="AB108" s="109" t="str">
        <f>TEXT(Z108,"###,###")</f>
        <v>1,149</v>
      </c>
      <c r="AD108" s="130">
        <f>Z108/($Z$4)*100</f>
        <v>20.770065075921909</v>
      </c>
      <c r="AF108" s="109"/>
    </row>
    <row r="109" spans="1:32" x14ac:dyDescent="0.25">
      <c r="S109" s="115" t="s">
        <v>20</v>
      </c>
      <c r="T109" s="115"/>
      <c r="U109" s="112"/>
      <c r="V109" s="112">
        <v>683</v>
      </c>
      <c r="W109" s="112">
        <v>797</v>
      </c>
      <c r="X109" s="112">
        <v>765</v>
      </c>
      <c r="Y109" s="112">
        <v>916</v>
      </c>
      <c r="Z109" s="112">
        <v>991</v>
      </c>
      <c r="AB109" s="109" t="str">
        <f>TEXT(Z109,"###,###")</f>
        <v>991</v>
      </c>
      <c r="AD109" s="130">
        <f>Z109/($Z$4)*100</f>
        <v>17.913955169920463</v>
      </c>
      <c r="AF109" s="109"/>
    </row>
    <row r="110" spans="1:32" x14ac:dyDescent="0.25">
      <c r="S110" s="115" t="s">
        <v>21</v>
      </c>
      <c r="T110" s="115"/>
      <c r="U110" s="112"/>
      <c r="V110" s="112">
        <v>790</v>
      </c>
      <c r="W110" s="112">
        <v>793</v>
      </c>
      <c r="X110" s="112">
        <v>837</v>
      </c>
      <c r="Y110" s="112">
        <v>860</v>
      </c>
      <c r="Z110" s="112">
        <v>1102</v>
      </c>
      <c r="AB110" s="109" t="str">
        <f>TEXT(Z110,"###,###")</f>
        <v>1,102</v>
      </c>
      <c r="AD110" s="130">
        <f>Z110/($Z$4)*100</f>
        <v>19.920462762111352</v>
      </c>
      <c r="AF110" s="109"/>
    </row>
    <row r="111" spans="1:32" x14ac:dyDescent="0.25">
      <c r="S111" s="115" t="s">
        <v>22</v>
      </c>
      <c r="T111" s="115"/>
      <c r="U111" s="112"/>
      <c r="V111" s="112">
        <v>1242</v>
      </c>
      <c r="W111" s="112">
        <v>1300</v>
      </c>
      <c r="X111" s="112">
        <v>1451</v>
      </c>
      <c r="Y111" s="112">
        <v>1504</v>
      </c>
      <c r="Z111" s="112">
        <v>1337</v>
      </c>
      <c r="AB111" s="109" t="str">
        <f>TEXT(Z111,"###,###")</f>
        <v>1,337</v>
      </c>
      <c r="AD111" s="130">
        <f>Z111/($Z$4)*100</f>
        <v>24.168474331164134</v>
      </c>
      <c r="AF111" s="109"/>
    </row>
    <row r="112" spans="1:32" x14ac:dyDescent="0.25">
      <c r="S112" s="118" t="s">
        <v>53</v>
      </c>
      <c r="T112" s="118"/>
      <c r="U112" s="112"/>
      <c r="V112" s="112">
        <v>4600</v>
      </c>
      <c r="W112" s="112">
        <v>5029</v>
      </c>
      <c r="X112" s="112">
        <v>5178</v>
      </c>
      <c r="Y112" s="112">
        <v>5406</v>
      </c>
      <c r="Z112" s="112">
        <v>5534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45.85</v>
      </c>
      <c r="W118" s="131">
        <v>45.99</v>
      </c>
      <c r="X118" s="131">
        <v>46.11</v>
      </c>
      <c r="Y118" s="131">
        <v>46.16</v>
      </c>
      <c r="Z118" s="131">
        <v>45.27</v>
      </c>
      <c r="AB118" s="109" t="str">
        <f>TEXT(Z118,"##.0")</f>
        <v>45.3</v>
      </c>
    </row>
    <row r="120" spans="19:32" x14ac:dyDescent="0.25">
      <c r="S120" s="101" t="s">
        <v>97</v>
      </c>
      <c r="T120" s="112"/>
      <c r="U120" s="112"/>
      <c r="V120" s="112">
        <v>2052</v>
      </c>
      <c r="W120" s="112">
        <v>2197</v>
      </c>
      <c r="X120" s="112">
        <v>2261</v>
      </c>
      <c r="Y120" s="112">
        <v>2357</v>
      </c>
      <c r="Z120" s="112">
        <v>2449</v>
      </c>
      <c r="AB120" s="109" t="str">
        <f>TEXT(Z120,"###,###")</f>
        <v>2,449</v>
      </c>
    </row>
    <row r="121" spans="19:32" x14ac:dyDescent="0.25">
      <c r="S121" s="101" t="s">
        <v>98</v>
      </c>
      <c r="T121" s="112"/>
      <c r="U121" s="112"/>
      <c r="V121" s="112">
        <v>608</v>
      </c>
      <c r="W121" s="112">
        <v>705</v>
      </c>
      <c r="X121" s="112">
        <v>707</v>
      </c>
      <c r="Y121" s="112">
        <v>708</v>
      </c>
      <c r="Z121" s="112">
        <v>705</v>
      </c>
      <c r="AB121" s="109" t="str">
        <f>TEXT(Z121,"###,###")</f>
        <v>705</v>
      </c>
    </row>
    <row r="122" spans="19:32" x14ac:dyDescent="0.25">
      <c r="S122" s="101" t="s">
        <v>99</v>
      </c>
      <c r="T122" s="112"/>
      <c r="U122" s="112"/>
      <c r="V122" s="112">
        <v>478</v>
      </c>
      <c r="W122" s="112">
        <v>512</v>
      </c>
      <c r="X122" s="112">
        <v>511</v>
      </c>
      <c r="Y122" s="112">
        <v>504</v>
      </c>
      <c r="Z122" s="112">
        <v>515</v>
      </c>
      <c r="AB122" s="109" t="str">
        <f>TEXT(Z122,"###,###")</f>
        <v>515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2530</v>
      </c>
      <c r="W124" s="112">
        <v>2709</v>
      </c>
      <c r="X124" s="112">
        <v>2772</v>
      </c>
      <c r="Y124" s="112">
        <v>2861</v>
      </c>
      <c r="Z124" s="112">
        <v>2964</v>
      </c>
      <c r="AB124" s="109" t="str">
        <f>TEXT(Z124,"###,###")</f>
        <v>2,964</v>
      </c>
      <c r="AD124" s="127">
        <f>Z124/$Z$7*100</f>
        <v>80.939377389404697</v>
      </c>
    </row>
    <row r="125" spans="19:32" x14ac:dyDescent="0.25">
      <c r="S125" s="101" t="s">
        <v>101</v>
      </c>
      <c r="T125" s="112"/>
      <c r="U125" s="112"/>
      <c r="V125" s="112">
        <v>1086</v>
      </c>
      <c r="W125" s="112">
        <v>1217</v>
      </c>
      <c r="X125" s="112">
        <v>1218</v>
      </c>
      <c r="Y125" s="112">
        <v>1212</v>
      </c>
      <c r="Z125" s="112">
        <v>1220</v>
      </c>
      <c r="AB125" s="109" t="str">
        <f>TEXT(Z125,"###,###")</f>
        <v>1,220</v>
      </c>
      <c r="AD125" s="127">
        <f>Z125/$Z$7*100</f>
        <v>33.315128345166578</v>
      </c>
    </row>
    <row r="127" spans="19:32" x14ac:dyDescent="0.25">
      <c r="S127" s="101" t="s">
        <v>102</v>
      </c>
      <c r="T127" s="112"/>
      <c r="U127" s="112"/>
      <c r="V127" s="112">
        <v>1706</v>
      </c>
      <c r="W127" s="112">
        <v>1875</v>
      </c>
      <c r="X127" s="112">
        <v>1889</v>
      </c>
      <c r="Y127" s="112">
        <v>1912</v>
      </c>
      <c r="Z127" s="112">
        <v>2005</v>
      </c>
      <c r="AB127" s="109" t="str">
        <f>TEXT(Z127,"###,###")</f>
        <v>2,005</v>
      </c>
      <c r="AD127" s="127">
        <f>Z127/$Z$7*100</f>
        <v>54.751501911523761</v>
      </c>
    </row>
    <row r="128" spans="19:32" x14ac:dyDescent="0.25">
      <c r="S128" s="101" t="s">
        <v>103</v>
      </c>
      <c r="T128" s="112"/>
      <c r="U128" s="112"/>
      <c r="V128" s="112">
        <v>1438</v>
      </c>
      <c r="W128" s="112">
        <v>1545</v>
      </c>
      <c r="X128" s="112">
        <v>1594</v>
      </c>
      <c r="Y128" s="112">
        <v>1654</v>
      </c>
      <c r="Z128" s="112">
        <v>1656</v>
      </c>
      <c r="AB128" s="109" t="str">
        <f>TEXT(Z128,"###,###")</f>
        <v>1,656</v>
      </c>
      <c r="AD128" s="127">
        <f>Z128/$Z$7*100</f>
        <v>45.221190606226109</v>
      </c>
    </row>
    <row r="130" spans="19:20" x14ac:dyDescent="0.25">
      <c r="S130" s="101" t="s">
        <v>278</v>
      </c>
      <c r="T130" s="127">
        <v>66.876024030584375</v>
      </c>
    </row>
    <row r="131" spans="19:20" x14ac:dyDescent="0.25">
      <c r="S131" s="101" t="s">
        <v>279</v>
      </c>
      <c r="T131" s="127">
        <v>19.251774986346259</v>
      </c>
    </row>
    <row r="132" spans="19:20" x14ac:dyDescent="0.25">
      <c r="S132" s="101" t="s">
        <v>280</v>
      </c>
      <c r="T132" s="127">
        <v>14.063353358820315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A1E03-52EB-4530-B1BC-714CFCCB2F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AAD15A-3F49-4DA3-8CD1-46115CA56E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BA1D894-D0B7-40E8-BC6D-A83678A8D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D37101-EF95-4F3A-9CF7-9FD889EC8C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BC777-9E3C-47FB-8ACC-2752C72D52F9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8.12 Campaspe,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30054</v>
      </c>
      <c r="W4" s="108">
        <v>30127</v>
      </c>
      <c r="X4" s="108">
        <v>31393</v>
      </c>
      <c r="Y4" s="108">
        <v>33126</v>
      </c>
      <c r="Z4" s="108">
        <v>33650</v>
      </c>
      <c r="AB4" s="109" t="str">
        <f>TEXT(Z4,"###,###")</f>
        <v>33,650</v>
      </c>
      <c r="AD4" s="110">
        <f>Z4/Y4-1</f>
        <v>1.5818390388214754E-2</v>
      </c>
      <c r="AF4" s="110">
        <f>Z4/V4-1</f>
        <v>0.11965129433686039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15106</v>
      </c>
      <c r="W5" s="108">
        <v>15217</v>
      </c>
      <c r="X5" s="108">
        <v>15577</v>
      </c>
      <c r="Y5" s="108">
        <v>16303</v>
      </c>
      <c r="Z5" s="108">
        <v>16561</v>
      </c>
      <c r="AB5" s="109" t="str">
        <f>TEXT(Z5,"###,###")</f>
        <v>16,561</v>
      </c>
      <c r="AD5" s="110">
        <f t="shared" ref="AD5:AD9" si="0">Z5/Y5-1</f>
        <v>1.5825308225480006E-2</v>
      </c>
      <c r="AF5" s="110">
        <f t="shared" ref="AF5:AF9" si="1">Z5/V5-1</f>
        <v>9.631934330729508E-2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14943</v>
      </c>
      <c r="W6" s="108">
        <v>14914</v>
      </c>
      <c r="X6" s="108">
        <v>15804</v>
      </c>
      <c r="Y6" s="108">
        <v>16812</v>
      </c>
      <c r="Z6" s="108">
        <v>17060</v>
      </c>
      <c r="AB6" s="109" t="str">
        <f>TEXT(Z6,"###,###")</f>
        <v>17,060</v>
      </c>
      <c r="AD6" s="110">
        <f t="shared" si="0"/>
        <v>1.4751368070425874E-2</v>
      </c>
      <c r="AF6" s="110">
        <f t="shared" si="1"/>
        <v>0.14167168573914202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20905</v>
      </c>
      <c r="W7" s="108">
        <v>21296</v>
      </c>
      <c r="X7" s="108">
        <v>21370</v>
      </c>
      <c r="Y7" s="108">
        <v>22027</v>
      </c>
      <c r="Z7" s="108">
        <v>22387</v>
      </c>
      <c r="AB7" s="109" t="str">
        <f>TEXT(Z7,"###,###")</f>
        <v>22,387</v>
      </c>
      <c r="AD7" s="110">
        <f t="shared" si="0"/>
        <v>1.6343578335678899E-2</v>
      </c>
      <c r="AF7" s="110">
        <f t="shared" si="1"/>
        <v>7.0892131069122177E-2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33,650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22,387</v>
      </c>
      <c r="P8" s="67"/>
      <c r="S8" s="107" t="s">
        <v>82</v>
      </c>
      <c r="T8" s="108"/>
      <c r="U8" s="108"/>
      <c r="V8" s="108">
        <v>37830.93</v>
      </c>
      <c r="W8" s="108">
        <v>39303.21</v>
      </c>
      <c r="X8" s="108">
        <v>41499.69</v>
      </c>
      <c r="Y8" s="108">
        <v>41736</v>
      </c>
      <c r="Z8" s="108">
        <v>43784.07</v>
      </c>
      <c r="AB8" s="109" t="str">
        <f>TEXT(Z8,"$###,###")</f>
        <v>$43,784</v>
      </c>
      <c r="AD8" s="110">
        <f t="shared" si="0"/>
        <v>4.9072024151811444E-2</v>
      </c>
      <c r="AF8" s="110">
        <f t="shared" si="1"/>
        <v>0.15736171434326351</v>
      </c>
    </row>
    <row r="9" spans="1:32" x14ac:dyDescent="0.25">
      <c r="A9" s="30" t="s">
        <v>14</v>
      </c>
      <c r="B9" s="71"/>
      <c r="C9" s="72"/>
      <c r="D9" s="73">
        <f>AD104</f>
        <v>76.252600297176826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51.302094965828381</v>
      </c>
      <c r="P9" s="74" t="s">
        <v>83</v>
      </c>
      <c r="S9" s="107" t="s">
        <v>7</v>
      </c>
      <c r="T9" s="108"/>
      <c r="U9" s="108"/>
      <c r="V9" s="108">
        <v>986384872</v>
      </c>
      <c r="W9" s="108">
        <v>1043041063</v>
      </c>
      <c r="X9" s="108">
        <v>1134819561</v>
      </c>
      <c r="Y9" s="108">
        <v>1209081996</v>
      </c>
      <c r="Z9" s="108">
        <v>1255717041</v>
      </c>
      <c r="AB9" s="109" t="str">
        <f>TEXT(Z9/1000000,"$#,###.0")&amp;" mil"</f>
        <v>$1,255.7 mil</v>
      </c>
      <c r="AD9" s="110">
        <f t="shared" si="0"/>
        <v>3.8570622302112278E-2</v>
      </c>
      <c r="AF9" s="110">
        <f t="shared" si="1"/>
        <v>0.27304977665959185</v>
      </c>
    </row>
    <row r="10" spans="1:32" x14ac:dyDescent="0.25">
      <c r="A10" s="30" t="s">
        <v>17</v>
      </c>
      <c r="B10" s="71"/>
      <c r="C10" s="72"/>
      <c r="D10" s="73">
        <f>AD105</f>
        <v>14.320950965824666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48.572832447402511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79.5372314289543</v>
      </c>
      <c r="P11" s="74" t="s">
        <v>83</v>
      </c>
      <c r="S11" s="107" t="s">
        <v>29</v>
      </c>
      <c r="T11" s="112"/>
      <c r="U11" s="112"/>
      <c r="V11" s="112">
        <v>25797</v>
      </c>
      <c r="W11" s="112">
        <v>25666</v>
      </c>
      <c r="X11" s="112">
        <v>26870</v>
      </c>
      <c r="Y11" s="112">
        <v>28559</v>
      </c>
      <c r="Z11" s="112">
        <v>29073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11.408406664582124</v>
      </c>
      <c r="P12" s="74" t="s">
        <v>83</v>
      </c>
      <c r="S12" s="107" t="s">
        <v>30</v>
      </c>
      <c r="T12" s="112"/>
      <c r="U12" s="112"/>
      <c r="V12" s="112">
        <v>4250</v>
      </c>
      <c r="W12" s="112">
        <v>4463</v>
      </c>
      <c r="X12" s="112">
        <v>4523</v>
      </c>
      <c r="Y12" s="112">
        <v>4565</v>
      </c>
      <c r="Z12" s="112">
        <v>4577</v>
      </c>
    </row>
    <row r="13" spans="1:32" ht="15" customHeight="1" x14ac:dyDescent="0.25">
      <c r="A13" s="30" t="s">
        <v>19</v>
      </c>
      <c r="B13" s="72"/>
      <c r="C13" s="72"/>
      <c r="D13" s="73">
        <f>AD108</f>
        <v>15.952451708766716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9.0364943940679865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18.543833580980685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22.686478454680532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19.497051992138644</v>
      </c>
      <c r="P15" s="74" t="s">
        <v>83</v>
      </c>
      <c r="S15" s="115" t="s">
        <v>59</v>
      </c>
      <c r="T15" s="115"/>
      <c r="U15" s="116"/>
      <c r="V15" s="116">
        <v>2573</v>
      </c>
      <c r="W15" s="116">
        <v>2666</v>
      </c>
      <c r="X15" s="116">
        <v>2711</v>
      </c>
      <c r="Y15" s="112">
        <v>2730</v>
      </c>
      <c r="Z15" s="112">
        <v>2884</v>
      </c>
      <c r="AB15" s="117">
        <f t="shared" ref="AB15:AB34" si="2">IF(Z15="np",0,Z15/$Z$34)</f>
        <v>8.5695608248648011E-2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33.396731054977714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80.502948007861349</v>
      </c>
      <c r="P16" s="37" t="s">
        <v>83</v>
      </c>
      <c r="S16" s="115" t="s">
        <v>60</v>
      </c>
      <c r="T16" s="115"/>
      <c r="U16" s="116"/>
      <c r="V16" s="116">
        <v>95</v>
      </c>
      <c r="W16" s="116">
        <v>98</v>
      </c>
      <c r="X16" s="116">
        <v>95</v>
      </c>
      <c r="Y16" s="112">
        <v>93</v>
      </c>
      <c r="Z16" s="112">
        <v>107</v>
      </c>
      <c r="AB16" s="117">
        <f t="shared" si="2"/>
        <v>3.1794140369644027E-3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2636</v>
      </c>
      <c r="W17" s="116">
        <v>2467</v>
      </c>
      <c r="X17" s="116">
        <v>2678</v>
      </c>
      <c r="Y17" s="112">
        <v>2725</v>
      </c>
      <c r="Z17" s="112">
        <v>2588</v>
      </c>
      <c r="AB17" s="117">
        <f t="shared" si="2"/>
        <v>7.6900219884709103E-2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260</v>
      </c>
      <c r="W18" s="116">
        <v>292</v>
      </c>
      <c r="X18" s="116">
        <v>298</v>
      </c>
      <c r="Y18" s="112">
        <v>312</v>
      </c>
      <c r="Z18" s="112">
        <v>302</v>
      </c>
      <c r="AB18" s="117">
        <f t="shared" si="2"/>
        <v>8.9736732632079395E-3</v>
      </c>
    </row>
    <row r="19" spans="1:28" x14ac:dyDescent="0.25">
      <c r="A19" s="63" t="str">
        <f>$S$1&amp;" ("&amp;$V$2&amp;" to "&amp;$Z$2&amp;")"</f>
        <v>Campaspe (2018-19 to 2022-23)</v>
      </c>
      <c r="B19" s="63"/>
      <c r="C19" s="63"/>
      <c r="D19" s="63"/>
      <c r="E19" s="63"/>
      <c r="F19" s="63"/>
      <c r="G19" s="63" t="str">
        <f>$S$1&amp;" ("&amp;$V$2&amp;" to "&amp;$Z$2&amp;")"</f>
        <v>Campaspe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2106</v>
      </c>
      <c r="W19" s="116">
        <v>2110</v>
      </c>
      <c r="X19" s="116">
        <v>2295</v>
      </c>
      <c r="Y19" s="112">
        <v>2418</v>
      </c>
      <c r="Z19" s="112">
        <v>2516</v>
      </c>
      <c r="AB19" s="117">
        <f t="shared" si="2"/>
        <v>7.4760801093480711E-2</v>
      </c>
    </row>
    <row r="20" spans="1:28" x14ac:dyDescent="0.25">
      <c r="S20" s="115" t="s">
        <v>64</v>
      </c>
      <c r="T20" s="115"/>
      <c r="U20" s="116"/>
      <c r="V20" s="116">
        <v>731</v>
      </c>
      <c r="W20" s="116">
        <v>786</v>
      </c>
      <c r="X20" s="116">
        <v>855</v>
      </c>
      <c r="Y20" s="112">
        <v>845</v>
      </c>
      <c r="Z20" s="112">
        <v>866</v>
      </c>
      <c r="AB20" s="117">
        <f t="shared" si="2"/>
        <v>2.5732453794496939E-2</v>
      </c>
    </row>
    <row r="21" spans="1:28" x14ac:dyDescent="0.25">
      <c r="S21" s="115" t="s">
        <v>65</v>
      </c>
      <c r="T21" s="115"/>
      <c r="U21" s="116"/>
      <c r="V21" s="116">
        <v>2780</v>
      </c>
      <c r="W21" s="116">
        <v>2859</v>
      </c>
      <c r="X21" s="116">
        <v>3140</v>
      </c>
      <c r="Y21" s="112">
        <v>3369</v>
      </c>
      <c r="Z21" s="112">
        <v>3506</v>
      </c>
      <c r="AB21" s="117">
        <f t="shared" si="2"/>
        <v>0.10417780947287097</v>
      </c>
    </row>
    <row r="22" spans="1:28" x14ac:dyDescent="0.25">
      <c r="S22" s="115" t="s">
        <v>66</v>
      </c>
      <c r="T22" s="115"/>
      <c r="U22" s="116"/>
      <c r="V22" s="116">
        <v>2423</v>
      </c>
      <c r="W22" s="116">
        <v>2460</v>
      </c>
      <c r="X22" s="116">
        <v>2573</v>
      </c>
      <c r="Y22" s="112">
        <v>2914</v>
      </c>
      <c r="Z22" s="112">
        <v>2982</v>
      </c>
      <c r="AB22" s="117">
        <f t="shared" si="2"/>
        <v>8.8607594936708861E-2</v>
      </c>
    </row>
    <row r="23" spans="1:28" x14ac:dyDescent="0.25">
      <c r="S23" s="115" t="s">
        <v>67</v>
      </c>
      <c r="T23" s="115"/>
      <c r="U23" s="116"/>
      <c r="V23" s="116">
        <v>1055</v>
      </c>
      <c r="W23" s="116">
        <v>1120</v>
      </c>
      <c r="X23" s="116">
        <v>1077</v>
      </c>
      <c r="Y23" s="112">
        <v>1108</v>
      </c>
      <c r="Z23" s="112">
        <v>1061</v>
      </c>
      <c r="AB23" s="117">
        <f t="shared" si="2"/>
        <v>3.1526713020740477E-2</v>
      </c>
    </row>
    <row r="24" spans="1:28" x14ac:dyDescent="0.25">
      <c r="S24" s="115" t="s">
        <v>68</v>
      </c>
      <c r="T24" s="115"/>
      <c r="U24" s="116"/>
      <c r="V24" s="116">
        <v>142</v>
      </c>
      <c r="W24" s="116">
        <v>148</v>
      </c>
      <c r="X24" s="116">
        <v>119</v>
      </c>
      <c r="Y24" s="112">
        <v>135</v>
      </c>
      <c r="Z24" s="112">
        <v>156</v>
      </c>
      <c r="AB24" s="117">
        <f t="shared" si="2"/>
        <v>4.6354073809948297E-3</v>
      </c>
    </row>
    <row r="25" spans="1:28" x14ac:dyDescent="0.25">
      <c r="S25" s="115" t="s">
        <v>69</v>
      </c>
      <c r="T25" s="115"/>
      <c r="U25" s="116"/>
      <c r="V25" s="116">
        <v>844</v>
      </c>
      <c r="W25" s="116">
        <v>882</v>
      </c>
      <c r="X25" s="116">
        <v>868</v>
      </c>
      <c r="Y25" s="112">
        <v>943</v>
      </c>
      <c r="Z25" s="112">
        <v>986</v>
      </c>
      <c r="AB25" s="117">
        <f t="shared" si="2"/>
        <v>2.9298151779877577E-2</v>
      </c>
    </row>
    <row r="26" spans="1:28" x14ac:dyDescent="0.25">
      <c r="S26" s="115" t="s">
        <v>70</v>
      </c>
      <c r="T26" s="115"/>
      <c r="U26" s="116"/>
      <c r="V26" s="116">
        <v>551</v>
      </c>
      <c r="W26" s="116">
        <v>509</v>
      </c>
      <c r="X26" s="116">
        <v>536</v>
      </c>
      <c r="Y26" s="112">
        <v>484</v>
      </c>
      <c r="Z26" s="112">
        <v>486</v>
      </c>
      <c r="AB26" s="117">
        <f t="shared" si="2"/>
        <v>1.4441076840791585E-2</v>
      </c>
    </row>
    <row r="27" spans="1:28" x14ac:dyDescent="0.25">
      <c r="S27" s="115" t="s">
        <v>71</v>
      </c>
      <c r="T27" s="115"/>
      <c r="U27" s="116"/>
      <c r="V27" s="116">
        <v>1091</v>
      </c>
      <c r="W27" s="116">
        <v>1031</v>
      </c>
      <c r="X27" s="116">
        <v>1078</v>
      </c>
      <c r="Y27" s="112">
        <v>1178</v>
      </c>
      <c r="Z27" s="112">
        <v>1187</v>
      </c>
      <c r="AB27" s="117">
        <f t="shared" si="2"/>
        <v>3.5270695905390149E-2</v>
      </c>
    </row>
    <row r="28" spans="1:28" x14ac:dyDescent="0.25">
      <c r="S28" s="115" t="s">
        <v>72</v>
      </c>
      <c r="T28" s="115"/>
      <c r="U28" s="116"/>
      <c r="V28" s="116">
        <v>1808</v>
      </c>
      <c r="W28" s="116">
        <v>1848</v>
      </c>
      <c r="X28" s="116">
        <v>1910</v>
      </c>
      <c r="Y28" s="112">
        <v>2024</v>
      </c>
      <c r="Z28" s="112">
        <v>2229</v>
      </c>
      <c r="AB28" s="117">
        <f t="shared" si="2"/>
        <v>6.6232840078445362E-2</v>
      </c>
    </row>
    <row r="29" spans="1:28" x14ac:dyDescent="0.25">
      <c r="S29" s="115" t="s">
        <v>73</v>
      </c>
      <c r="T29" s="115"/>
      <c r="U29" s="116"/>
      <c r="V29" s="116">
        <v>1902</v>
      </c>
      <c r="W29" s="116">
        <v>1157</v>
      </c>
      <c r="X29" s="116">
        <v>1164</v>
      </c>
      <c r="Y29" s="112">
        <v>1303</v>
      </c>
      <c r="Z29" s="112">
        <v>1344</v>
      </c>
      <c r="AB29" s="117">
        <f t="shared" si="2"/>
        <v>3.9935817436263149E-2</v>
      </c>
    </row>
    <row r="30" spans="1:28" x14ac:dyDescent="0.25">
      <c r="S30" s="115" t="s">
        <v>74</v>
      </c>
      <c r="T30" s="115"/>
      <c r="U30" s="116"/>
      <c r="V30" s="116">
        <v>1279</v>
      </c>
      <c r="W30" s="116">
        <v>1880</v>
      </c>
      <c r="X30" s="116">
        <v>1857</v>
      </c>
      <c r="Y30" s="112">
        <v>1991</v>
      </c>
      <c r="Z30" s="112">
        <v>2078</v>
      </c>
      <c r="AB30" s="117">
        <f t="shared" si="2"/>
        <v>6.1746003446841384E-2</v>
      </c>
    </row>
    <row r="31" spans="1:28" x14ac:dyDescent="0.25">
      <c r="S31" s="115" t="s">
        <v>75</v>
      </c>
      <c r="T31" s="115"/>
      <c r="U31" s="116"/>
      <c r="V31" s="116">
        <v>3783</v>
      </c>
      <c r="W31" s="116">
        <v>3911</v>
      </c>
      <c r="X31" s="116">
        <v>4377</v>
      </c>
      <c r="Y31" s="112">
        <v>4735</v>
      </c>
      <c r="Z31" s="112">
        <v>4756</v>
      </c>
      <c r="AB31" s="117">
        <f t="shared" si="2"/>
        <v>0.14132049682058595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379</v>
      </c>
      <c r="W32" s="116">
        <v>412</v>
      </c>
      <c r="X32" s="116">
        <v>409</v>
      </c>
      <c r="Y32" s="112">
        <v>509</v>
      </c>
      <c r="Z32" s="112">
        <v>481</v>
      </c>
      <c r="AB32" s="117">
        <f t="shared" si="2"/>
        <v>1.4292506091400725E-2</v>
      </c>
    </row>
    <row r="33" spans="19:32" x14ac:dyDescent="0.25">
      <c r="S33" s="115" t="s">
        <v>77</v>
      </c>
      <c r="T33" s="115"/>
      <c r="U33" s="116"/>
      <c r="V33" s="116">
        <v>877</v>
      </c>
      <c r="W33" s="116">
        <v>879</v>
      </c>
      <c r="X33" s="116">
        <v>974</v>
      </c>
      <c r="Y33" s="112">
        <v>1112</v>
      </c>
      <c r="Z33" s="112">
        <v>1168</v>
      </c>
      <c r="AB33" s="117">
        <f t="shared" si="2"/>
        <v>3.4706127057704879E-2</v>
      </c>
    </row>
    <row r="34" spans="19:32" x14ac:dyDescent="0.25">
      <c r="S34" s="118" t="s">
        <v>53</v>
      </c>
      <c r="T34" s="118"/>
      <c r="U34" s="119"/>
      <c r="V34" s="119">
        <v>30050</v>
      </c>
      <c r="W34" s="119">
        <v>30126</v>
      </c>
      <c r="X34" s="119">
        <v>31393</v>
      </c>
      <c r="Y34" s="120">
        <v>33127</v>
      </c>
      <c r="Z34" s="120">
        <v>33654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17284</v>
      </c>
      <c r="W37" s="112">
        <v>17580</v>
      </c>
      <c r="X37" s="112">
        <v>17545</v>
      </c>
      <c r="Y37" s="112">
        <v>17863</v>
      </c>
      <c r="Z37" s="112">
        <v>18023</v>
      </c>
      <c r="AB37" s="132">
        <f>Z37/Z40*100</f>
        <v>80.502948007861349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3624</v>
      </c>
      <c r="W38" s="112">
        <v>3715</v>
      </c>
      <c r="X38" s="112">
        <v>3831</v>
      </c>
      <c r="Y38" s="112">
        <v>4164</v>
      </c>
      <c r="Z38" s="112">
        <v>4365</v>
      </c>
      <c r="AB38" s="132">
        <f>Z38/Z40*100</f>
        <v>19.497051992138644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20908</v>
      </c>
      <c r="W40" s="112">
        <v>21295</v>
      </c>
      <c r="X40" s="112">
        <v>21376</v>
      </c>
      <c r="Y40" s="112">
        <v>22027</v>
      </c>
      <c r="Z40" s="112">
        <v>22388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19</v>
      </c>
      <c r="X44" s="112">
        <v>16</v>
      </c>
      <c r="Y44" s="112">
        <v>17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380</v>
      </c>
      <c r="W45" s="112">
        <v>411</v>
      </c>
      <c r="X45" s="112">
        <v>480</v>
      </c>
      <c r="Y45" s="112">
        <v>603</v>
      </c>
      <c r="Z45" s="112">
        <v>605</v>
      </c>
    </row>
    <row r="46" spans="19:32" x14ac:dyDescent="0.25">
      <c r="S46" s="115" t="s">
        <v>38</v>
      </c>
      <c r="T46" s="115"/>
      <c r="U46" s="112"/>
      <c r="V46" s="112">
        <v>1017</v>
      </c>
      <c r="W46" s="112">
        <v>968</v>
      </c>
      <c r="X46" s="112">
        <v>934</v>
      </c>
      <c r="Y46" s="112">
        <v>1047</v>
      </c>
      <c r="Z46" s="112">
        <v>1182</v>
      </c>
    </row>
    <row r="47" spans="19:32" x14ac:dyDescent="0.25">
      <c r="S47" s="115" t="s">
        <v>39</v>
      </c>
      <c r="T47" s="115"/>
      <c r="U47" s="112"/>
      <c r="V47" s="112">
        <v>1525</v>
      </c>
      <c r="W47" s="112">
        <v>1481</v>
      </c>
      <c r="X47" s="112">
        <v>1457</v>
      </c>
      <c r="Y47" s="112">
        <v>1449</v>
      </c>
      <c r="Z47" s="112">
        <v>1563</v>
      </c>
    </row>
    <row r="48" spans="19:32" x14ac:dyDescent="0.25">
      <c r="S48" s="115" t="s">
        <v>40</v>
      </c>
      <c r="T48" s="115"/>
      <c r="U48" s="112"/>
      <c r="V48" s="112">
        <v>1762</v>
      </c>
      <c r="W48" s="112">
        <v>1764</v>
      </c>
      <c r="X48" s="112">
        <v>1762</v>
      </c>
      <c r="Y48" s="112">
        <v>1762</v>
      </c>
      <c r="Z48" s="112">
        <v>1913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1280</v>
      </c>
      <c r="W49" s="112">
        <v>1313</v>
      </c>
      <c r="X49" s="112">
        <v>1421</v>
      </c>
      <c r="Y49" s="112">
        <v>1562</v>
      </c>
      <c r="Z49" s="112">
        <v>1564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Campaspe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1145</v>
      </c>
      <c r="W50" s="112">
        <v>1206</v>
      </c>
      <c r="X50" s="112">
        <v>1337</v>
      </c>
      <c r="Y50" s="112">
        <v>1377</v>
      </c>
      <c r="Z50" s="112">
        <v>1368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1155</v>
      </c>
      <c r="W51" s="112">
        <v>1087</v>
      </c>
      <c r="X51" s="112">
        <v>1128</v>
      </c>
      <c r="Y51" s="112">
        <v>1169</v>
      </c>
      <c r="Z51" s="112">
        <v>1213</v>
      </c>
    </row>
    <row r="52" spans="1:26" ht="15" customHeight="1" x14ac:dyDescent="0.25">
      <c r="S52" s="115" t="s">
        <v>44</v>
      </c>
      <c r="T52" s="115"/>
      <c r="U52" s="112"/>
      <c r="V52" s="112">
        <v>1362</v>
      </c>
      <c r="W52" s="112">
        <v>1371</v>
      </c>
      <c r="X52" s="112">
        <v>1391</v>
      </c>
      <c r="Y52" s="112">
        <v>1387</v>
      </c>
      <c r="Z52" s="112">
        <v>1277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1333</v>
      </c>
      <c r="W53" s="112">
        <v>1388</v>
      </c>
      <c r="X53" s="112">
        <v>1386</v>
      </c>
      <c r="Y53" s="112">
        <v>1514</v>
      </c>
      <c r="Z53" s="112">
        <v>1458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1504</v>
      </c>
      <c r="W54" s="112">
        <v>1461</v>
      </c>
      <c r="X54" s="112">
        <v>1417</v>
      </c>
      <c r="Y54" s="112">
        <v>1435</v>
      </c>
      <c r="Z54" s="112">
        <v>1363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1307</v>
      </c>
      <c r="W55" s="112">
        <v>1370</v>
      </c>
      <c r="X55" s="112">
        <v>1439</v>
      </c>
      <c r="Y55" s="112">
        <v>1408</v>
      </c>
      <c r="Z55" s="112">
        <v>1398</v>
      </c>
    </row>
    <row r="56" spans="1:26" ht="15" customHeight="1" x14ac:dyDescent="0.25">
      <c r="S56" s="115" t="s">
        <v>48</v>
      </c>
      <c r="T56" s="115"/>
      <c r="U56" s="112"/>
      <c r="V56" s="112">
        <v>723</v>
      </c>
      <c r="W56" s="112">
        <v>749</v>
      </c>
      <c r="X56" s="112">
        <v>726</v>
      </c>
      <c r="Y56" s="112">
        <v>816</v>
      </c>
      <c r="Z56" s="112">
        <v>869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312</v>
      </c>
      <c r="W57" s="112">
        <v>336</v>
      </c>
      <c r="X57" s="112">
        <v>397</v>
      </c>
      <c r="Y57" s="112">
        <v>440</v>
      </c>
      <c r="Z57" s="112">
        <v>435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171</v>
      </c>
      <c r="W58" s="112">
        <v>177</v>
      </c>
      <c r="X58" s="112">
        <v>164</v>
      </c>
      <c r="Y58" s="112">
        <v>177</v>
      </c>
      <c r="Z58" s="112">
        <v>188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65</v>
      </c>
      <c r="W59" s="112">
        <v>79</v>
      </c>
      <c r="X59" s="112">
        <v>81</v>
      </c>
      <c r="Y59" s="112">
        <v>97</v>
      </c>
      <c r="Z59" s="112">
        <v>97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48</v>
      </c>
      <c r="W60" s="112">
        <v>37</v>
      </c>
      <c r="X60" s="112">
        <v>41</v>
      </c>
      <c r="Y60" s="112">
        <v>48</v>
      </c>
      <c r="Z60" s="112">
        <v>51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15106</v>
      </c>
      <c r="W61" s="112">
        <v>15218</v>
      </c>
      <c r="X61" s="112">
        <v>15577</v>
      </c>
      <c r="Y61" s="112">
        <v>16297</v>
      </c>
      <c r="Z61" s="112">
        <v>16566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18</v>
      </c>
      <c r="X63" s="112">
        <v>20</v>
      </c>
      <c r="Y63" s="112">
        <v>26</v>
      </c>
      <c r="Z63" s="112">
        <v>40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405</v>
      </c>
      <c r="W64" s="112">
        <v>393</v>
      </c>
      <c r="X64" s="112">
        <v>495</v>
      </c>
      <c r="Y64" s="112">
        <v>642</v>
      </c>
      <c r="Z64" s="112">
        <v>685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Campaspe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1171</v>
      </c>
      <c r="W65" s="112">
        <v>1001</v>
      </c>
      <c r="X65" s="112">
        <v>1037</v>
      </c>
      <c r="Y65" s="112">
        <v>1149</v>
      </c>
      <c r="Z65" s="112">
        <v>1230</v>
      </c>
    </row>
    <row r="66" spans="1:26" x14ac:dyDescent="0.25">
      <c r="S66" s="115" t="s">
        <v>39</v>
      </c>
      <c r="T66" s="115"/>
      <c r="U66" s="112"/>
      <c r="V66" s="112">
        <v>1466</v>
      </c>
      <c r="W66" s="112">
        <v>1424</v>
      </c>
      <c r="X66" s="112">
        <v>1471</v>
      </c>
      <c r="Y66" s="112">
        <v>1514</v>
      </c>
      <c r="Z66" s="112">
        <v>1599</v>
      </c>
    </row>
    <row r="67" spans="1:26" x14ac:dyDescent="0.25">
      <c r="S67" s="115" t="s">
        <v>40</v>
      </c>
      <c r="T67" s="115"/>
      <c r="U67" s="112"/>
      <c r="V67" s="112">
        <v>1505</v>
      </c>
      <c r="W67" s="112">
        <v>1515</v>
      </c>
      <c r="X67" s="112">
        <v>1648</v>
      </c>
      <c r="Y67" s="112">
        <v>1680</v>
      </c>
      <c r="Z67" s="112">
        <v>1725</v>
      </c>
    </row>
    <row r="68" spans="1:26" x14ac:dyDescent="0.25">
      <c r="S68" s="115" t="s">
        <v>41</v>
      </c>
      <c r="T68" s="115"/>
      <c r="U68" s="112"/>
      <c r="V68" s="112">
        <v>1203</v>
      </c>
      <c r="W68" s="112">
        <v>1308</v>
      </c>
      <c r="X68" s="112">
        <v>1484</v>
      </c>
      <c r="Y68" s="112">
        <v>1578</v>
      </c>
      <c r="Z68" s="112">
        <v>1588</v>
      </c>
    </row>
    <row r="69" spans="1:26" x14ac:dyDescent="0.25">
      <c r="S69" s="115" t="s">
        <v>42</v>
      </c>
      <c r="T69" s="115"/>
      <c r="U69" s="112"/>
      <c r="V69" s="112">
        <v>1151</v>
      </c>
      <c r="W69" s="112">
        <v>1207</v>
      </c>
      <c r="X69" s="112">
        <v>1261</v>
      </c>
      <c r="Y69" s="112">
        <v>1391</v>
      </c>
      <c r="Z69" s="112">
        <v>1363</v>
      </c>
    </row>
    <row r="70" spans="1:26" x14ac:dyDescent="0.25">
      <c r="S70" s="115" t="s">
        <v>43</v>
      </c>
      <c r="T70" s="115"/>
      <c r="U70" s="112"/>
      <c r="V70" s="112">
        <v>1274</v>
      </c>
      <c r="W70" s="112">
        <v>1240</v>
      </c>
      <c r="X70" s="112">
        <v>1331</v>
      </c>
      <c r="Y70" s="112">
        <v>1385</v>
      </c>
      <c r="Z70" s="112">
        <v>1349</v>
      </c>
    </row>
    <row r="71" spans="1:26" x14ac:dyDescent="0.25">
      <c r="S71" s="115" t="s">
        <v>44</v>
      </c>
      <c r="T71" s="115"/>
      <c r="U71" s="112"/>
      <c r="V71" s="112">
        <v>1518</v>
      </c>
      <c r="W71" s="112">
        <v>1516</v>
      </c>
      <c r="X71" s="112">
        <v>1557</v>
      </c>
      <c r="Y71" s="112">
        <v>1577</v>
      </c>
      <c r="Z71" s="112">
        <v>1553</v>
      </c>
    </row>
    <row r="72" spans="1:26" x14ac:dyDescent="0.25">
      <c r="S72" s="115" t="s">
        <v>45</v>
      </c>
      <c r="T72" s="115"/>
      <c r="U72" s="112"/>
      <c r="V72" s="112">
        <v>1601</v>
      </c>
      <c r="W72" s="112">
        <v>1581</v>
      </c>
      <c r="X72" s="112">
        <v>1650</v>
      </c>
      <c r="Y72" s="112">
        <v>1727</v>
      </c>
      <c r="Z72" s="112">
        <v>1662</v>
      </c>
    </row>
    <row r="73" spans="1:26" x14ac:dyDescent="0.25">
      <c r="S73" s="115" t="s">
        <v>46</v>
      </c>
      <c r="T73" s="115"/>
      <c r="U73" s="112"/>
      <c r="V73" s="112">
        <v>1551</v>
      </c>
      <c r="W73" s="112">
        <v>1507</v>
      </c>
      <c r="X73" s="112">
        <v>1570</v>
      </c>
      <c r="Y73" s="112">
        <v>1598</v>
      </c>
      <c r="Z73" s="112">
        <v>1588</v>
      </c>
    </row>
    <row r="74" spans="1:26" x14ac:dyDescent="0.25">
      <c r="S74" s="115" t="s">
        <v>47</v>
      </c>
      <c r="T74" s="115"/>
      <c r="U74" s="112"/>
      <c r="V74" s="112">
        <v>1046</v>
      </c>
      <c r="W74" s="112">
        <v>1143</v>
      </c>
      <c r="X74" s="112">
        <v>1175</v>
      </c>
      <c r="Y74" s="112">
        <v>1342</v>
      </c>
      <c r="Z74" s="112">
        <v>1406</v>
      </c>
    </row>
    <row r="75" spans="1:26" x14ac:dyDescent="0.25">
      <c r="S75" s="115" t="s">
        <v>48</v>
      </c>
      <c r="T75" s="115"/>
      <c r="U75" s="112"/>
      <c r="V75" s="112">
        <v>593</v>
      </c>
      <c r="W75" s="112">
        <v>621</v>
      </c>
      <c r="X75" s="112">
        <v>656</v>
      </c>
      <c r="Y75" s="112">
        <v>709</v>
      </c>
      <c r="Z75" s="112">
        <v>744</v>
      </c>
    </row>
    <row r="76" spans="1:26" x14ac:dyDescent="0.25">
      <c r="S76" s="115" t="s">
        <v>49</v>
      </c>
      <c r="T76" s="115"/>
      <c r="U76" s="112"/>
      <c r="V76" s="112">
        <v>230</v>
      </c>
      <c r="W76" s="112">
        <v>218</v>
      </c>
      <c r="X76" s="112">
        <v>228</v>
      </c>
      <c r="Y76" s="112">
        <v>247</v>
      </c>
      <c r="Z76" s="112">
        <v>274</v>
      </c>
    </row>
    <row r="77" spans="1:26" x14ac:dyDescent="0.25">
      <c r="S77" s="115" t="s">
        <v>50</v>
      </c>
      <c r="T77" s="115"/>
      <c r="U77" s="112"/>
      <c r="V77" s="112">
        <v>97</v>
      </c>
      <c r="W77" s="112">
        <v>104</v>
      </c>
      <c r="X77" s="112">
        <v>98</v>
      </c>
      <c r="Y77" s="112">
        <v>121</v>
      </c>
      <c r="Z77" s="112">
        <v>120</v>
      </c>
    </row>
    <row r="78" spans="1:26" x14ac:dyDescent="0.25">
      <c r="S78" s="115" t="s">
        <v>51</v>
      </c>
      <c r="T78" s="115"/>
      <c r="U78" s="112"/>
      <c r="V78" s="112">
        <v>75</v>
      </c>
      <c r="W78" s="112">
        <v>81</v>
      </c>
      <c r="X78" s="112">
        <v>76</v>
      </c>
      <c r="Y78" s="112">
        <v>84</v>
      </c>
      <c r="Z78" s="112">
        <v>85</v>
      </c>
    </row>
    <row r="79" spans="1:26" x14ac:dyDescent="0.25">
      <c r="S79" s="115" t="s">
        <v>52</v>
      </c>
      <c r="T79" s="115"/>
      <c r="U79" s="112"/>
      <c r="V79" s="112">
        <v>39</v>
      </c>
      <c r="W79" s="112">
        <v>38</v>
      </c>
      <c r="X79" s="112">
        <v>47</v>
      </c>
      <c r="Y79" s="112">
        <v>50</v>
      </c>
      <c r="Z79" s="112">
        <v>43</v>
      </c>
    </row>
    <row r="80" spans="1:26" x14ac:dyDescent="0.25">
      <c r="S80" s="118" t="s">
        <v>53</v>
      </c>
      <c r="T80" s="118"/>
      <c r="U80" s="112"/>
      <c r="V80" s="112">
        <v>14944</v>
      </c>
      <c r="W80" s="112">
        <v>14912</v>
      </c>
      <c r="X80" s="112">
        <v>15804</v>
      </c>
      <c r="Y80" s="112">
        <v>16811</v>
      </c>
      <c r="Z80" s="112">
        <v>17060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Campaspe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1156</v>
      </c>
      <c r="W83" s="112">
        <v>1203</v>
      </c>
      <c r="X83" s="112">
        <v>1224</v>
      </c>
      <c r="Y83" s="112">
        <v>1279</v>
      </c>
      <c r="Z83" s="112">
        <v>1264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757</v>
      </c>
      <c r="W84" s="112">
        <v>748</v>
      </c>
      <c r="X84" s="112">
        <v>759</v>
      </c>
      <c r="Y84" s="112">
        <v>757</v>
      </c>
      <c r="Z84" s="112">
        <v>785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2056</v>
      </c>
      <c r="W85" s="112">
        <v>2068</v>
      </c>
      <c r="X85" s="112">
        <v>2062</v>
      </c>
      <c r="Y85" s="112">
        <v>2111</v>
      </c>
      <c r="Z85" s="112">
        <v>2055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33,650</v>
      </c>
      <c r="D86" s="96">
        <f t="shared" ref="D86:D91" si="4">AD4</f>
        <v>1.5818390388214754E-2</v>
      </c>
      <c r="E86" s="97">
        <f t="shared" ref="E86:E91" si="5">AD4</f>
        <v>1.5818390388214754E-2</v>
      </c>
      <c r="F86" s="96">
        <f t="shared" ref="F86:F91" si="6">AF4</f>
        <v>0.11965129433686039</v>
      </c>
      <c r="G86" s="97">
        <f t="shared" ref="G86:G91" si="7">AF4</f>
        <v>0.11965129433686039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494</v>
      </c>
      <c r="W86" s="112">
        <v>492</v>
      </c>
      <c r="X86" s="112">
        <v>512</v>
      </c>
      <c r="Y86" s="112">
        <v>520</v>
      </c>
      <c r="Z86" s="112">
        <v>543</v>
      </c>
    </row>
    <row r="87" spans="1:30" ht="15" customHeight="1" x14ac:dyDescent="0.25">
      <c r="A87" s="98" t="s">
        <v>4</v>
      </c>
      <c r="B87" s="49"/>
      <c r="C87" s="57" t="str">
        <f t="shared" si="3"/>
        <v>16,561</v>
      </c>
      <c r="D87" s="96">
        <f t="shared" si="4"/>
        <v>1.5825308225480006E-2</v>
      </c>
      <c r="E87" s="97">
        <f t="shared" si="5"/>
        <v>1.5825308225480006E-2</v>
      </c>
      <c r="F87" s="96">
        <f t="shared" si="6"/>
        <v>9.631934330729508E-2</v>
      </c>
      <c r="G87" s="97">
        <f t="shared" si="7"/>
        <v>9.631934330729508E-2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281</v>
      </c>
      <c r="W87" s="112">
        <v>286</v>
      </c>
      <c r="X87" s="112">
        <v>272</v>
      </c>
      <c r="Y87" s="112">
        <v>272</v>
      </c>
      <c r="Z87" s="112">
        <v>269</v>
      </c>
    </row>
    <row r="88" spans="1:30" ht="15" customHeight="1" x14ac:dyDescent="0.25">
      <c r="A88" s="98" t="s">
        <v>5</v>
      </c>
      <c r="B88" s="49"/>
      <c r="C88" s="57" t="str">
        <f t="shared" si="3"/>
        <v>17,060</v>
      </c>
      <c r="D88" s="96">
        <f t="shared" si="4"/>
        <v>1.4751368070425874E-2</v>
      </c>
      <c r="E88" s="97">
        <f t="shared" si="5"/>
        <v>1.4751368070425874E-2</v>
      </c>
      <c r="F88" s="96">
        <f t="shared" si="6"/>
        <v>0.14167168573914202</v>
      </c>
      <c r="G88" s="97">
        <f t="shared" si="7"/>
        <v>0.14167168573914202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538</v>
      </c>
      <c r="W88" s="112">
        <v>522</v>
      </c>
      <c r="X88" s="112">
        <v>509</v>
      </c>
      <c r="Y88" s="112">
        <v>555</v>
      </c>
      <c r="Z88" s="112">
        <v>593</v>
      </c>
    </row>
    <row r="89" spans="1:30" ht="15" customHeight="1" x14ac:dyDescent="0.25">
      <c r="A89" s="49" t="s">
        <v>6</v>
      </c>
      <c r="B89" s="49"/>
      <c r="C89" s="57" t="str">
        <f t="shared" si="3"/>
        <v>22,387</v>
      </c>
      <c r="D89" s="96">
        <f t="shared" si="4"/>
        <v>1.6343578335678899E-2</v>
      </c>
      <c r="E89" s="97">
        <f t="shared" si="5"/>
        <v>1.6343578335678899E-2</v>
      </c>
      <c r="F89" s="96">
        <f t="shared" si="6"/>
        <v>7.0892131069122177E-2</v>
      </c>
      <c r="G89" s="97">
        <f t="shared" si="7"/>
        <v>7.0892131069122177E-2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1171</v>
      </c>
      <c r="W89" s="112">
        <v>1144</v>
      </c>
      <c r="X89" s="112">
        <v>1196</v>
      </c>
      <c r="Y89" s="112">
        <v>1265</v>
      </c>
      <c r="Z89" s="112">
        <v>1375</v>
      </c>
    </row>
    <row r="90" spans="1:30" ht="15" customHeight="1" x14ac:dyDescent="0.25">
      <c r="A90" s="49" t="s">
        <v>95</v>
      </c>
      <c r="B90" s="49"/>
      <c r="C90" s="57" t="str">
        <f t="shared" si="3"/>
        <v>$43,784</v>
      </c>
      <c r="D90" s="96">
        <f t="shared" si="4"/>
        <v>4.9072024151811444E-2</v>
      </c>
      <c r="E90" s="97">
        <f t="shared" si="5"/>
        <v>4.9072024151811444E-2</v>
      </c>
      <c r="F90" s="96">
        <f t="shared" si="6"/>
        <v>0.15736171434326351</v>
      </c>
      <c r="G90" s="97">
        <f t="shared" si="7"/>
        <v>0.15736171434326351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1873</v>
      </c>
      <c r="W90" s="112">
        <v>1915</v>
      </c>
      <c r="X90" s="112">
        <v>1896</v>
      </c>
      <c r="Y90" s="112">
        <v>1897</v>
      </c>
      <c r="Z90" s="112">
        <v>1770</v>
      </c>
    </row>
    <row r="91" spans="1:30" ht="15" customHeight="1" x14ac:dyDescent="0.25">
      <c r="A91" s="49" t="s">
        <v>7</v>
      </c>
      <c r="B91" s="49"/>
      <c r="C91" s="57" t="str">
        <f t="shared" si="3"/>
        <v>$1,255.7 mil</v>
      </c>
      <c r="D91" s="96">
        <f t="shared" si="4"/>
        <v>3.8570622302112278E-2</v>
      </c>
      <c r="E91" s="97">
        <f t="shared" si="5"/>
        <v>3.8570622302112278E-2</v>
      </c>
      <c r="F91" s="96">
        <f t="shared" si="6"/>
        <v>0.27304977665959185</v>
      </c>
      <c r="G91" s="97">
        <f t="shared" si="7"/>
        <v>0.27304977665959185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10839</v>
      </c>
      <c r="W91" s="112">
        <v>11054</v>
      </c>
      <c r="X91" s="112">
        <v>10988</v>
      </c>
      <c r="Y91" s="112">
        <v>11329</v>
      </c>
      <c r="Z91" s="112">
        <v>11483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733</v>
      </c>
      <c r="W93" s="112">
        <v>768</v>
      </c>
      <c r="X93" s="112">
        <v>817</v>
      </c>
      <c r="Y93" s="112">
        <v>822</v>
      </c>
      <c r="Z93" s="112">
        <v>886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1794</v>
      </c>
      <c r="W94" s="112">
        <v>1806</v>
      </c>
      <c r="X94" s="112">
        <v>1856</v>
      </c>
      <c r="Y94" s="112">
        <v>1887</v>
      </c>
      <c r="Z94" s="112">
        <v>1876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382</v>
      </c>
      <c r="W95" s="112">
        <v>413</v>
      </c>
      <c r="X95" s="112">
        <v>432</v>
      </c>
      <c r="Y95" s="112">
        <v>433</v>
      </c>
      <c r="Z95" s="112">
        <v>442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1699</v>
      </c>
      <c r="W96" s="112">
        <v>1713</v>
      </c>
      <c r="X96" s="112">
        <v>1761</v>
      </c>
      <c r="Y96" s="112">
        <v>1840</v>
      </c>
      <c r="Z96" s="112">
        <v>1826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1453</v>
      </c>
      <c r="W97" s="112">
        <v>1444</v>
      </c>
      <c r="X97" s="112">
        <v>1424</v>
      </c>
      <c r="Y97" s="112">
        <v>1480</v>
      </c>
      <c r="Z97" s="112">
        <v>1474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1058</v>
      </c>
      <c r="W98" s="112">
        <v>1068</v>
      </c>
      <c r="X98" s="112">
        <v>1068</v>
      </c>
      <c r="Y98" s="112">
        <v>1092</v>
      </c>
      <c r="Z98" s="112">
        <v>1102</v>
      </c>
    </row>
    <row r="99" spans="1:32" ht="15" customHeight="1" x14ac:dyDescent="0.25">
      <c r="S99" s="115" t="s">
        <v>195</v>
      </c>
      <c r="T99" s="115"/>
      <c r="U99" s="112"/>
      <c r="V99" s="112">
        <v>84</v>
      </c>
      <c r="W99" s="112">
        <v>79</v>
      </c>
      <c r="X99" s="112">
        <v>85</v>
      </c>
      <c r="Y99" s="112">
        <v>94</v>
      </c>
      <c r="Z99" s="112">
        <v>154</v>
      </c>
    </row>
    <row r="100" spans="1:32" ht="15" customHeight="1" x14ac:dyDescent="0.25">
      <c r="S100" s="115" t="s">
        <v>58</v>
      </c>
      <c r="T100" s="115"/>
      <c r="U100" s="112"/>
      <c r="V100" s="112">
        <v>1063</v>
      </c>
      <c r="W100" s="112">
        <v>1068</v>
      </c>
      <c r="X100" s="112">
        <v>1095</v>
      </c>
      <c r="Y100" s="112">
        <v>1118</v>
      </c>
      <c r="Z100" s="112">
        <v>1038</v>
      </c>
    </row>
    <row r="101" spans="1:32" x14ac:dyDescent="0.25">
      <c r="A101" s="18"/>
      <c r="S101" s="118" t="s">
        <v>53</v>
      </c>
      <c r="T101" s="118"/>
      <c r="U101" s="112"/>
      <c r="V101" s="112">
        <v>10067</v>
      </c>
      <c r="W101" s="112">
        <v>10239</v>
      </c>
      <c r="X101" s="112">
        <v>10371</v>
      </c>
      <c r="Y101" s="112">
        <v>10685</v>
      </c>
      <c r="Z101" s="112">
        <v>10877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21889</v>
      </c>
      <c r="W104" s="112">
        <v>23203</v>
      </c>
      <c r="X104" s="112">
        <v>23402</v>
      </c>
      <c r="Y104" s="112">
        <v>24887</v>
      </c>
      <c r="Z104" s="112">
        <v>25659</v>
      </c>
      <c r="AB104" s="109" t="str">
        <f>TEXT(Z104,"###,###")</f>
        <v>25,659</v>
      </c>
      <c r="AD104" s="130">
        <f>Z104/($Z$4)*100</f>
        <v>76.252600297176826</v>
      </c>
      <c r="AF104" s="109"/>
    </row>
    <row r="105" spans="1:32" x14ac:dyDescent="0.25">
      <c r="S105" s="115" t="s">
        <v>17</v>
      </c>
      <c r="T105" s="115"/>
      <c r="U105" s="112"/>
      <c r="V105" s="112">
        <v>4654</v>
      </c>
      <c r="W105" s="112">
        <v>4400</v>
      </c>
      <c r="X105" s="112">
        <v>4482</v>
      </c>
      <c r="Y105" s="112">
        <v>4834</v>
      </c>
      <c r="Z105" s="112">
        <v>4819</v>
      </c>
      <c r="AB105" s="109" t="str">
        <f>TEXT(Z105,"###,###")</f>
        <v>4,819</v>
      </c>
      <c r="AD105" s="130">
        <f>Z105/($Z$4)*100</f>
        <v>14.320950965824666</v>
      </c>
      <c r="AF105" s="109"/>
    </row>
    <row r="106" spans="1:32" x14ac:dyDescent="0.25">
      <c r="S106" s="118" t="s">
        <v>53</v>
      </c>
      <c r="T106" s="118"/>
      <c r="U106" s="120"/>
      <c r="V106" s="120">
        <v>26543</v>
      </c>
      <c r="W106" s="120">
        <v>27603</v>
      </c>
      <c r="X106" s="120">
        <v>27884</v>
      </c>
      <c r="Y106" s="120">
        <v>29721</v>
      </c>
      <c r="Z106" s="120">
        <v>30478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4762</v>
      </c>
      <c r="W108" s="112">
        <v>4716</v>
      </c>
      <c r="X108" s="112">
        <v>5040</v>
      </c>
      <c r="Y108" s="112">
        <v>5246</v>
      </c>
      <c r="Z108" s="112">
        <v>5368</v>
      </c>
      <c r="AB108" s="109" t="str">
        <f>TEXT(Z108,"###,###")</f>
        <v>5,368</v>
      </c>
      <c r="AD108" s="130">
        <f>Z108/($Z$4)*100</f>
        <v>15.952451708766716</v>
      </c>
      <c r="AF108" s="109"/>
    </row>
    <row r="109" spans="1:32" x14ac:dyDescent="0.25">
      <c r="S109" s="115" t="s">
        <v>20</v>
      </c>
      <c r="T109" s="115"/>
      <c r="U109" s="112"/>
      <c r="V109" s="112">
        <v>5650</v>
      </c>
      <c r="W109" s="112">
        <v>5564</v>
      </c>
      <c r="X109" s="112">
        <v>5884</v>
      </c>
      <c r="Y109" s="112">
        <v>6357</v>
      </c>
      <c r="Z109" s="112">
        <v>6240</v>
      </c>
      <c r="AB109" s="109" t="str">
        <f>TEXT(Z109,"###,###")</f>
        <v>6,240</v>
      </c>
      <c r="AD109" s="130">
        <f>Z109/($Z$4)*100</f>
        <v>18.543833580980685</v>
      </c>
      <c r="AF109" s="109"/>
    </row>
    <row r="110" spans="1:32" x14ac:dyDescent="0.25">
      <c r="S110" s="115" t="s">
        <v>21</v>
      </c>
      <c r="T110" s="115"/>
      <c r="U110" s="112"/>
      <c r="V110" s="112">
        <v>7256</v>
      </c>
      <c r="W110" s="112">
        <v>7256</v>
      </c>
      <c r="X110" s="112">
        <v>7849</v>
      </c>
      <c r="Y110" s="112">
        <v>7670</v>
      </c>
      <c r="Z110" s="112">
        <v>7634</v>
      </c>
      <c r="AB110" s="109" t="str">
        <f>TEXT(Z110,"###,###")</f>
        <v>7,634</v>
      </c>
      <c r="AD110" s="130">
        <f>Z110/($Z$4)*100</f>
        <v>22.686478454680532</v>
      </c>
      <c r="AF110" s="109"/>
    </row>
    <row r="111" spans="1:32" x14ac:dyDescent="0.25">
      <c r="S111" s="115" t="s">
        <v>22</v>
      </c>
      <c r="T111" s="115"/>
      <c r="U111" s="112"/>
      <c r="V111" s="112">
        <v>8741</v>
      </c>
      <c r="W111" s="112">
        <v>8901</v>
      </c>
      <c r="X111" s="112">
        <v>9111</v>
      </c>
      <c r="Y111" s="112">
        <v>10442</v>
      </c>
      <c r="Z111" s="112">
        <v>11238</v>
      </c>
      <c r="AB111" s="109" t="str">
        <f>TEXT(Z111,"###,###")</f>
        <v>11,238</v>
      </c>
      <c r="AD111" s="130">
        <f>Z111/($Z$4)*100</f>
        <v>33.396731054977714</v>
      </c>
      <c r="AF111" s="109"/>
    </row>
    <row r="112" spans="1:32" x14ac:dyDescent="0.25">
      <c r="S112" s="118" t="s">
        <v>53</v>
      </c>
      <c r="T112" s="118"/>
      <c r="U112" s="112"/>
      <c r="V112" s="112">
        <v>30050</v>
      </c>
      <c r="W112" s="112">
        <v>30131</v>
      </c>
      <c r="X112" s="112">
        <v>31393</v>
      </c>
      <c r="Y112" s="112">
        <v>33122</v>
      </c>
      <c r="Z112" s="112">
        <v>33650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43.15</v>
      </c>
      <c r="W118" s="131">
        <v>43.35</v>
      </c>
      <c r="X118" s="131">
        <v>43.37</v>
      </c>
      <c r="Y118" s="131">
        <v>43.37</v>
      </c>
      <c r="Z118" s="131">
        <v>43.26</v>
      </c>
      <c r="AB118" s="109" t="str">
        <f>TEXT(Z118,"##.0")</f>
        <v>43.3</v>
      </c>
    </row>
    <row r="120" spans="19:32" x14ac:dyDescent="0.25">
      <c r="S120" s="101" t="s">
        <v>97</v>
      </c>
      <c r="T120" s="112"/>
      <c r="U120" s="112"/>
      <c r="V120" s="112">
        <v>16652</v>
      </c>
      <c r="W120" s="112">
        <v>16831</v>
      </c>
      <c r="X120" s="112">
        <v>16852</v>
      </c>
      <c r="Y120" s="112">
        <v>17465</v>
      </c>
      <c r="Z120" s="112">
        <v>17806</v>
      </c>
      <c r="AB120" s="109" t="str">
        <f>TEXT(Z120,"###,###")</f>
        <v>17,806</v>
      </c>
    </row>
    <row r="121" spans="19:32" x14ac:dyDescent="0.25">
      <c r="S121" s="101" t="s">
        <v>98</v>
      </c>
      <c r="T121" s="112"/>
      <c r="U121" s="112"/>
      <c r="V121" s="112">
        <v>2362</v>
      </c>
      <c r="W121" s="112">
        <v>2518</v>
      </c>
      <c r="X121" s="112">
        <v>2454</v>
      </c>
      <c r="Y121" s="112">
        <v>2454</v>
      </c>
      <c r="Z121" s="112">
        <v>2554</v>
      </c>
      <c r="AB121" s="109" t="str">
        <f>TEXT(Z121,"###,###")</f>
        <v>2,554</v>
      </c>
    </row>
    <row r="122" spans="19:32" x14ac:dyDescent="0.25">
      <c r="S122" s="101" t="s">
        <v>99</v>
      </c>
      <c r="T122" s="112"/>
      <c r="U122" s="112"/>
      <c r="V122" s="112">
        <v>1887</v>
      </c>
      <c r="W122" s="112">
        <v>1937</v>
      </c>
      <c r="X122" s="112">
        <v>2067</v>
      </c>
      <c r="Y122" s="112">
        <v>2111</v>
      </c>
      <c r="Z122" s="112">
        <v>2023</v>
      </c>
      <c r="AB122" s="109" t="str">
        <f>TEXT(Z122,"###,###")</f>
        <v>2,023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18539</v>
      </c>
      <c r="W124" s="112">
        <v>18768</v>
      </c>
      <c r="X124" s="112">
        <v>18919</v>
      </c>
      <c r="Y124" s="112">
        <v>19576</v>
      </c>
      <c r="Z124" s="112">
        <v>19829</v>
      </c>
      <c r="AB124" s="109" t="str">
        <f>TEXT(Z124,"###,###")</f>
        <v>19,829</v>
      </c>
      <c r="AD124" s="127">
        <f>Z124/$Z$7*100</f>
        <v>88.573725823022286</v>
      </c>
    </row>
    <row r="125" spans="19:32" x14ac:dyDescent="0.25">
      <c r="S125" s="101" t="s">
        <v>101</v>
      </c>
      <c r="T125" s="112"/>
      <c r="U125" s="112"/>
      <c r="V125" s="112">
        <v>4249</v>
      </c>
      <c r="W125" s="112">
        <v>4455</v>
      </c>
      <c r="X125" s="112">
        <v>4521</v>
      </c>
      <c r="Y125" s="112">
        <v>4565</v>
      </c>
      <c r="Z125" s="112">
        <v>4577</v>
      </c>
      <c r="AB125" s="109" t="str">
        <f>TEXT(Z125,"###,###")</f>
        <v>4,577</v>
      </c>
      <c r="AD125" s="127">
        <f>Z125/$Z$7*100</f>
        <v>20.444901058650107</v>
      </c>
    </row>
    <row r="127" spans="19:32" x14ac:dyDescent="0.25">
      <c r="S127" s="101" t="s">
        <v>102</v>
      </c>
      <c r="T127" s="112"/>
      <c r="U127" s="112"/>
      <c r="V127" s="112">
        <v>10837</v>
      </c>
      <c r="W127" s="112">
        <v>11052</v>
      </c>
      <c r="X127" s="112">
        <v>10984</v>
      </c>
      <c r="Y127" s="112">
        <v>11334</v>
      </c>
      <c r="Z127" s="112">
        <v>11485</v>
      </c>
      <c r="AB127" s="109" t="str">
        <f>TEXT(Z127,"###,###")</f>
        <v>11,485</v>
      </c>
      <c r="AD127" s="127">
        <f>Z127/$Z$7*100</f>
        <v>51.302094965828381</v>
      </c>
    </row>
    <row r="128" spans="19:32" x14ac:dyDescent="0.25">
      <c r="S128" s="101" t="s">
        <v>103</v>
      </c>
      <c r="T128" s="112"/>
      <c r="U128" s="112"/>
      <c r="V128" s="112">
        <v>10069</v>
      </c>
      <c r="W128" s="112">
        <v>10244</v>
      </c>
      <c r="X128" s="112">
        <v>10375</v>
      </c>
      <c r="Y128" s="112">
        <v>10681</v>
      </c>
      <c r="Z128" s="112">
        <v>10874</v>
      </c>
      <c r="AB128" s="109" t="str">
        <f>TEXT(Z128,"###,###")</f>
        <v>10,874</v>
      </c>
      <c r="AD128" s="127">
        <f>Z128/$Z$7*100</f>
        <v>48.572832447402511</v>
      </c>
    </row>
    <row r="130" spans="19:20" x14ac:dyDescent="0.25">
      <c r="S130" s="101" t="s">
        <v>278</v>
      </c>
      <c r="T130" s="127">
        <v>79.5372314289543</v>
      </c>
    </row>
    <row r="131" spans="19:20" x14ac:dyDescent="0.25">
      <c r="S131" s="101" t="s">
        <v>279</v>
      </c>
      <c r="T131" s="127">
        <v>11.408406664582124</v>
      </c>
    </row>
    <row r="132" spans="19:20" x14ac:dyDescent="0.25">
      <c r="S132" s="101" t="s">
        <v>280</v>
      </c>
      <c r="T132" s="127">
        <v>9.0364943940679865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37CE132-BE0D-44A4-BFA9-C5502F6CE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CE04E3-E325-40C8-AFD2-EAC0E882A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2CBF059-7F41-4EE2-92F0-B0D9FC7351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2FA9201-B5C7-46D8-81FB-68E995D1D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DF172-49AD-42DB-B937-337A4FCC6799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117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117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8.13 Cardinia,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87477</v>
      </c>
      <c r="W4" s="108">
        <v>90098</v>
      </c>
      <c r="X4" s="108">
        <v>95137</v>
      </c>
      <c r="Y4" s="108">
        <v>107471</v>
      </c>
      <c r="Z4" s="108">
        <v>113508</v>
      </c>
      <c r="AB4" s="109" t="str">
        <f>TEXT(Z4,"###,###")</f>
        <v>113,508</v>
      </c>
      <c r="AD4" s="110">
        <f>Z4/Y4-1</f>
        <v>5.6173293260507462E-2</v>
      </c>
      <c r="AF4" s="110">
        <f>Z4/V4-1</f>
        <v>0.2975753626667581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45094</v>
      </c>
      <c r="W5" s="108">
        <v>46521</v>
      </c>
      <c r="X5" s="108">
        <v>48847</v>
      </c>
      <c r="Y5" s="108">
        <v>54114</v>
      </c>
      <c r="Z5" s="108">
        <v>56973</v>
      </c>
      <c r="AB5" s="109" t="str">
        <f>TEXT(Z5,"###,###")</f>
        <v>56,973</v>
      </c>
      <c r="AD5" s="110">
        <f t="shared" ref="AD5:AD9" si="0">Z5/Y5-1</f>
        <v>5.2832908304690118E-2</v>
      </c>
      <c r="AF5" s="110">
        <f t="shared" ref="AF5:AF9" si="1">Z5/V5-1</f>
        <v>0.26342750698540818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42390</v>
      </c>
      <c r="W6" s="108">
        <v>43574</v>
      </c>
      <c r="X6" s="108">
        <v>46239</v>
      </c>
      <c r="Y6" s="108">
        <v>53306</v>
      </c>
      <c r="Z6" s="108">
        <v>56473</v>
      </c>
      <c r="AB6" s="109" t="str">
        <f>TEXT(Z6,"###,###")</f>
        <v>56,473</v>
      </c>
      <c r="AD6" s="110">
        <f t="shared" si="0"/>
        <v>5.9411698495478893E-2</v>
      </c>
      <c r="AF6" s="110">
        <f t="shared" si="1"/>
        <v>0.33222458126916732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62055</v>
      </c>
      <c r="W7" s="108">
        <v>65266</v>
      </c>
      <c r="X7" s="108">
        <v>67106</v>
      </c>
      <c r="Y7" s="108">
        <v>70939</v>
      </c>
      <c r="Z7" s="108">
        <v>74388</v>
      </c>
      <c r="AB7" s="109" t="str">
        <f>TEXT(Z7,"###,###")</f>
        <v>74,388</v>
      </c>
      <c r="AD7" s="110">
        <f t="shared" si="0"/>
        <v>4.8619236245224684E-2</v>
      </c>
      <c r="AF7" s="110">
        <f t="shared" si="1"/>
        <v>0.19874305051970031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113,508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74,388</v>
      </c>
      <c r="P8" s="67"/>
      <c r="S8" s="107" t="s">
        <v>82</v>
      </c>
      <c r="T8" s="108"/>
      <c r="U8" s="108"/>
      <c r="V8" s="108">
        <v>45492.639999999999</v>
      </c>
      <c r="W8" s="108">
        <v>45941.74</v>
      </c>
      <c r="X8" s="108">
        <v>47650.69</v>
      </c>
      <c r="Y8" s="108">
        <v>47532.79</v>
      </c>
      <c r="Z8" s="108">
        <v>50471.35</v>
      </c>
      <c r="AB8" s="109" t="str">
        <f>TEXT(Z8,"$###,###")</f>
        <v>$50,471</v>
      </c>
      <c r="AD8" s="110">
        <f t="shared" si="0"/>
        <v>6.1821744526252331E-2</v>
      </c>
      <c r="AF8" s="110">
        <f t="shared" si="1"/>
        <v>0.10943990060809838</v>
      </c>
    </row>
    <row r="9" spans="1:32" x14ac:dyDescent="0.25">
      <c r="A9" s="30" t="s">
        <v>14</v>
      </c>
      <c r="B9" s="71"/>
      <c r="C9" s="72"/>
      <c r="D9" s="73">
        <f>AD104</f>
        <v>82.490220953589173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51.613163413453776</v>
      </c>
      <c r="P9" s="74" t="s">
        <v>83</v>
      </c>
      <c r="S9" s="107" t="s">
        <v>7</v>
      </c>
      <c r="T9" s="108"/>
      <c r="U9" s="108"/>
      <c r="V9" s="108">
        <v>3492145604</v>
      </c>
      <c r="W9" s="108">
        <v>3767639467</v>
      </c>
      <c r="X9" s="108">
        <v>4032182123</v>
      </c>
      <c r="Y9" s="108">
        <v>4427439077</v>
      </c>
      <c r="Z9" s="108">
        <v>4937165763</v>
      </c>
      <c r="AB9" s="109" t="str">
        <f>TEXT(Z9/1000000,"$#,###.0")&amp;" mil"</f>
        <v>$4,937.2 mil</v>
      </c>
      <c r="AD9" s="110">
        <f t="shared" si="0"/>
        <v>0.11512901185878932</v>
      </c>
      <c r="AF9" s="110">
        <f t="shared" si="1"/>
        <v>0.41379149750939193</v>
      </c>
    </row>
    <row r="10" spans="1:32" x14ac:dyDescent="0.25">
      <c r="A10" s="30" t="s">
        <v>17</v>
      </c>
      <c r="B10" s="71"/>
      <c r="C10" s="72"/>
      <c r="D10" s="73">
        <f>AD105</f>
        <v>11.654685132325476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48.324998655697158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84.657471635209987</v>
      </c>
      <c r="P11" s="74" t="s">
        <v>83</v>
      </c>
      <c r="S11" s="107" t="s">
        <v>29</v>
      </c>
      <c r="T11" s="112"/>
      <c r="U11" s="112"/>
      <c r="V11" s="112">
        <v>78568</v>
      </c>
      <c r="W11" s="112">
        <v>80719</v>
      </c>
      <c r="X11" s="112">
        <v>85147</v>
      </c>
      <c r="Y11" s="112">
        <v>96574</v>
      </c>
      <c r="Z11" s="112">
        <v>102096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6.7887293649513358</v>
      </c>
      <c r="P12" s="74" t="s">
        <v>83</v>
      </c>
      <c r="S12" s="107" t="s">
        <v>30</v>
      </c>
      <c r="T12" s="112"/>
      <c r="U12" s="112"/>
      <c r="V12" s="112">
        <v>8910</v>
      </c>
      <c r="W12" s="112">
        <v>9374</v>
      </c>
      <c r="X12" s="112">
        <v>9990</v>
      </c>
      <c r="Y12" s="112">
        <v>10899</v>
      </c>
      <c r="Z12" s="112">
        <v>11414</v>
      </c>
    </row>
    <row r="13" spans="1:32" ht="15" customHeight="1" x14ac:dyDescent="0.25">
      <c r="A13" s="30" t="s">
        <v>19</v>
      </c>
      <c r="B13" s="72"/>
      <c r="C13" s="72"/>
      <c r="D13" s="73">
        <f>AD108</f>
        <v>14.719667336222997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8.5537989998386834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14.605137963843958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24.856397786940125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19.922835979405004</v>
      </c>
      <c r="P15" s="74" t="s">
        <v>83</v>
      </c>
      <c r="S15" s="115" t="s">
        <v>59</v>
      </c>
      <c r="T15" s="115"/>
      <c r="U15" s="116"/>
      <c r="V15" s="116">
        <v>1738</v>
      </c>
      <c r="W15" s="116">
        <v>1751</v>
      </c>
      <c r="X15" s="116">
        <v>1718</v>
      </c>
      <c r="Y15" s="112">
        <v>1782</v>
      </c>
      <c r="Z15" s="112">
        <v>1914</v>
      </c>
      <c r="AB15" s="117">
        <f t="shared" ref="AB15:AB34" si="2">IF(Z15="np",0,Z15/$Z$34)</f>
        <v>1.6861653393473817E-2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39.956655037530389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80.077164020594992</v>
      </c>
      <c r="P16" s="37" t="s">
        <v>83</v>
      </c>
      <c r="S16" s="115" t="s">
        <v>60</v>
      </c>
      <c r="T16" s="115"/>
      <c r="U16" s="116"/>
      <c r="V16" s="116">
        <v>184</v>
      </c>
      <c r="W16" s="116">
        <v>199</v>
      </c>
      <c r="X16" s="116">
        <v>174</v>
      </c>
      <c r="Y16" s="112">
        <v>192</v>
      </c>
      <c r="Z16" s="112">
        <v>232</v>
      </c>
      <c r="AB16" s="117">
        <f t="shared" si="2"/>
        <v>2.0438367749665235E-3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7489</v>
      </c>
      <c r="W17" s="116">
        <v>7341</v>
      </c>
      <c r="X17" s="116">
        <v>7924</v>
      </c>
      <c r="Y17" s="112">
        <v>8560</v>
      </c>
      <c r="Z17" s="112">
        <v>8925</v>
      </c>
      <c r="AB17" s="117">
        <f t="shared" si="2"/>
        <v>7.8626048347311295E-2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658</v>
      </c>
      <c r="W18" s="116">
        <v>691</v>
      </c>
      <c r="X18" s="116">
        <v>704</v>
      </c>
      <c r="Y18" s="112">
        <v>765</v>
      </c>
      <c r="Z18" s="112">
        <v>841</v>
      </c>
      <c r="AB18" s="117">
        <f t="shared" si="2"/>
        <v>7.4089083092536475E-3</v>
      </c>
    </row>
    <row r="19" spans="1:28" x14ac:dyDescent="0.25">
      <c r="A19" s="63" t="str">
        <f>$S$1&amp;" ("&amp;$V$2&amp;" to "&amp;$Z$2&amp;")"</f>
        <v>Cardinia (2018-19 to 2022-23)</v>
      </c>
      <c r="B19" s="63"/>
      <c r="C19" s="63"/>
      <c r="D19" s="63"/>
      <c r="E19" s="63"/>
      <c r="F19" s="63"/>
      <c r="G19" s="63" t="str">
        <f>$S$1&amp;" ("&amp;$V$2&amp;" to "&amp;$Z$2&amp;")"</f>
        <v>Cardinia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9218</v>
      </c>
      <c r="W19" s="116">
        <v>9491</v>
      </c>
      <c r="X19" s="116">
        <v>9887</v>
      </c>
      <c r="Y19" s="112">
        <v>10996</v>
      </c>
      <c r="Z19" s="112">
        <v>11219</v>
      </c>
      <c r="AB19" s="117">
        <f t="shared" si="2"/>
        <v>9.8835365423919935E-2</v>
      </c>
    </row>
    <row r="20" spans="1:28" x14ac:dyDescent="0.25">
      <c r="S20" s="115" t="s">
        <v>64</v>
      </c>
      <c r="T20" s="115"/>
      <c r="U20" s="116"/>
      <c r="V20" s="116">
        <v>4653</v>
      </c>
      <c r="W20" s="116">
        <v>4622</v>
      </c>
      <c r="X20" s="116">
        <v>4792</v>
      </c>
      <c r="Y20" s="112">
        <v>4988</v>
      </c>
      <c r="Z20" s="112">
        <v>5241</v>
      </c>
      <c r="AB20" s="117">
        <f t="shared" si="2"/>
        <v>4.6171329903446329E-2</v>
      </c>
    </row>
    <row r="21" spans="1:28" x14ac:dyDescent="0.25">
      <c r="S21" s="115" t="s">
        <v>65</v>
      </c>
      <c r="T21" s="115"/>
      <c r="U21" s="116"/>
      <c r="V21" s="116">
        <v>8280</v>
      </c>
      <c r="W21" s="116">
        <v>8847</v>
      </c>
      <c r="X21" s="116">
        <v>9482</v>
      </c>
      <c r="Y21" s="112">
        <v>10802</v>
      </c>
      <c r="Z21" s="112">
        <v>10861</v>
      </c>
      <c r="AB21" s="117">
        <f t="shared" si="2"/>
        <v>9.5681513848756075E-2</v>
      </c>
    </row>
    <row r="22" spans="1:28" x14ac:dyDescent="0.25">
      <c r="S22" s="115" t="s">
        <v>66</v>
      </c>
      <c r="T22" s="115"/>
      <c r="U22" s="116"/>
      <c r="V22" s="116">
        <v>4732</v>
      </c>
      <c r="W22" s="116">
        <v>5013</v>
      </c>
      <c r="X22" s="116">
        <v>5722</v>
      </c>
      <c r="Y22" s="112">
        <v>6692</v>
      </c>
      <c r="Z22" s="112">
        <v>7347</v>
      </c>
      <c r="AB22" s="117">
        <f t="shared" si="2"/>
        <v>6.4724434421030375E-2</v>
      </c>
    </row>
    <row r="23" spans="1:28" x14ac:dyDescent="0.25">
      <c r="S23" s="115" t="s">
        <v>67</v>
      </c>
      <c r="T23" s="115"/>
      <c r="U23" s="116"/>
      <c r="V23" s="116">
        <v>3578</v>
      </c>
      <c r="W23" s="116">
        <v>3790</v>
      </c>
      <c r="X23" s="116">
        <v>4105</v>
      </c>
      <c r="Y23" s="112">
        <v>4835</v>
      </c>
      <c r="Z23" s="112">
        <v>5278</v>
      </c>
      <c r="AB23" s="117">
        <f t="shared" si="2"/>
        <v>4.6497286630488403E-2</v>
      </c>
    </row>
    <row r="24" spans="1:28" x14ac:dyDescent="0.25">
      <c r="S24" s="115" t="s">
        <v>68</v>
      </c>
      <c r="T24" s="115"/>
      <c r="U24" s="116"/>
      <c r="V24" s="116">
        <v>994</v>
      </c>
      <c r="W24" s="116">
        <v>1039</v>
      </c>
      <c r="X24" s="116">
        <v>1035</v>
      </c>
      <c r="Y24" s="112">
        <v>1159</v>
      </c>
      <c r="Z24" s="112">
        <v>1359</v>
      </c>
      <c r="AB24" s="117">
        <f t="shared" si="2"/>
        <v>1.1972302487842696E-2</v>
      </c>
    </row>
    <row r="25" spans="1:28" x14ac:dyDescent="0.25">
      <c r="S25" s="115" t="s">
        <v>69</v>
      </c>
      <c r="T25" s="115"/>
      <c r="U25" s="116"/>
      <c r="V25" s="116">
        <v>2850</v>
      </c>
      <c r="W25" s="116">
        <v>3120</v>
      </c>
      <c r="X25" s="116">
        <v>3105</v>
      </c>
      <c r="Y25" s="112">
        <v>3707</v>
      </c>
      <c r="Z25" s="112">
        <v>4045</v>
      </c>
      <c r="AB25" s="117">
        <f t="shared" si="2"/>
        <v>3.5634998942843048E-2</v>
      </c>
    </row>
    <row r="26" spans="1:28" x14ac:dyDescent="0.25">
      <c r="S26" s="115" t="s">
        <v>70</v>
      </c>
      <c r="T26" s="115"/>
      <c r="U26" s="116"/>
      <c r="V26" s="116">
        <v>1725</v>
      </c>
      <c r="W26" s="116">
        <v>1562</v>
      </c>
      <c r="X26" s="116">
        <v>1667</v>
      </c>
      <c r="Y26" s="112">
        <v>1781</v>
      </c>
      <c r="Z26" s="112">
        <v>1816</v>
      </c>
      <c r="AB26" s="117">
        <f t="shared" si="2"/>
        <v>1.5998308548875888E-2</v>
      </c>
    </row>
    <row r="27" spans="1:28" x14ac:dyDescent="0.25">
      <c r="S27" s="115" t="s">
        <v>71</v>
      </c>
      <c r="T27" s="115"/>
      <c r="U27" s="116"/>
      <c r="V27" s="116">
        <v>4974</v>
      </c>
      <c r="W27" s="116">
        <v>4953</v>
      </c>
      <c r="X27" s="116">
        <v>5406</v>
      </c>
      <c r="Y27" s="112">
        <v>6213</v>
      </c>
      <c r="Z27" s="112">
        <v>6441</v>
      </c>
      <c r="AB27" s="117">
        <f t="shared" si="2"/>
        <v>5.6742899429135248E-2</v>
      </c>
    </row>
    <row r="28" spans="1:28" x14ac:dyDescent="0.25">
      <c r="S28" s="115" t="s">
        <v>72</v>
      </c>
      <c r="T28" s="115"/>
      <c r="U28" s="116"/>
      <c r="V28" s="116">
        <v>8431</v>
      </c>
      <c r="W28" s="116">
        <v>8712</v>
      </c>
      <c r="X28" s="116">
        <v>9018</v>
      </c>
      <c r="Y28" s="112">
        <v>10398</v>
      </c>
      <c r="Z28" s="112">
        <v>11160</v>
      </c>
      <c r="AB28" s="117">
        <f t="shared" si="2"/>
        <v>9.8315596588906901E-2</v>
      </c>
    </row>
    <row r="29" spans="1:28" x14ac:dyDescent="0.25">
      <c r="S29" s="115" t="s">
        <v>73</v>
      </c>
      <c r="T29" s="115"/>
      <c r="U29" s="116"/>
      <c r="V29" s="116">
        <v>5562</v>
      </c>
      <c r="W29" s="116">
        <v>3326</v>
      </c>
      <c r="X29" s="116">
        <v>3613</v>
      </c>
      <c r="Y29" s="112">
        <v>4392</v>
      </c>
      <c r="Z29" s="112">
        <v>4431</v>
      </c>
      <c r="AB29" s="117">
        <f t="shared" si="2"/>
        <v>3.9035520473606318E-2</v>
      </c>
    </row>
    <row r="30" spans="1:28" x14ac:dyDescent="0.25">
      <c r="S30" s="115" t="s">
        <v>74</v>
      </c>
      <c r="T30" s="115"/>
      <c r="U30" s="116"/>
      <c r="V30" s="116">
        <v>4132</v>
      </c>
      <c r="W30" s="116">
        <v>5831</v>
      </c>
      <c r="X30" s="116">
        <v>5963</v>
      </c>
      <c r="Y30" s="112">
        <v>6790</v>
      </c>
      <c r="Z30" s="112">
        <v>7403</v>
      </c>
      <c r="AB30" s="117">
        <f t="shared" si="2"/>
        <v>6.5217774332229195E-2</v>
      </c>
    </row>
    <row r="31" spans="1:28" x14ac:dyDescent="0.25">
      <c r="S31" s="115" t="s">
        <v>75</v>
      </c>
      <c r="T31" s="115"/>
      <c r="U31" s="116"/>
      <c r="V31" s="116">
        <v>9340</v>
      </c>
      <c r="W31" s="116">
        <v>10664</v>
      </c>
      <c r="X31" s="116">
        <v>12105</v>
      </c>
      <c r="Y31" s="112">
        <v>14371</v>
      </c>
      <c r="Z31" s="112">
        <v>15809</v>
      </c>
      <c r="AB31" s="117">
        <f t="shared" si="2"/>
        <v>0.13927161885968004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1966</v>
      </c>
      <c r="W32" s="116">
        <v>2236</v>
      </c>
      <c r="X32" s="116">
        <v>2084</v>
      </c>
      <c r="Y32" s="112">
        <v>2320</v>
      </c>
      <c r="Z32" s="112">
        <v>2423</v>
      </c>
      <c r="AB32" s="117">
        <f t="shared" si="2"/>
        <v>2.13457608006202E-2</v>
      </c>
    </row>
    <row r="33" spans="19:32" x14ac:dyDescent="0.25">
      <c r="S33" s="115" t="s">
        <v>77</v>
      </c>
      <c r="T33" s="115"/>
      <c r="U33" s="116"/>
      <c r="V33" s="116">
        <v>3320</v>
      </c>
      <c r="W33" s="116">
        <v>3641</v>
      </c>
      <c r="X33" s="116">
        <v>3894</v>
      </c>
      <c r="Y33" s="112">
        <v>4240</v>
      </c>
      <c r="Z33" s="112">
        <v>4458</v>
      </c>
      <c r="AB33" s="117">
        <f t="shared" si="2"/>
        <v>3.9273380787934319E-2</v>
      </c>
    </row>
    <row r="34" spans="19:32" x14ac:dyDescent="0.25">
      <c r="S34" s="118" t="s">
        <v>53</v>
      </c>
      <c r="T34" s="118"/>
      <c r="U34" s="119"/>
      <c r="V34" s="119">
        <v>87481</v>
      </c>
      <c r="W34" s="119">
        <v>90100</v>
      </c>
      <c r="X34" s="119">
        <v>95137</v>
      </c>
      <c r="Y34" s="120">
        <v>107475</v>
      </c>
      <c r="Z34" s="120">
        <v>113512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51993</v>
      </c>
      <c r="W37" s="112">
        <v>54773</v>
      </c>
      <c r="X37" s="112">
        <v>55787</v>
      </c>
      <c r="Y37" s="112">
        <v>57356</v>
      </c>
      <c r="Z37" s="112">
        <v>59567</v>
      </c>
      <c r="AB37" s="132">
        <f>Z37/Z40*100</f>
        <v>80.077164020594992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10056</v>
      </c>
      <c r="W38" s="112">
        <v>10498</v>
      </c>
      <c r="X38" s="112">
        <v>11316</v>
      </c>
      <c r="Y38" s="112">
        <v>13581</v>
      </c>
      <c r="Z38" s="112">
        <v>14820</v>
      </c>
      <c r="AB38" s="132">
        <f>Z38/Z40*100</f>
        <v>19.922835979405004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62049</v>
      </c>
      <c r="W40" s="112">
        <v>65271</v>
      </c>
      <c r="X40" s="112">
        <v>67103</v>
      </c>
      <c r="Y40" s="112">
        <v>70937</v>
      </c>
      <c r="Z40" s="112">
        <v>74387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16</v>
      </c>
      <c r="X44" s="112">
        <v>16</v>
      </c>
      <c r="Y44" s="112">
        <v>30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942</v>
      </c>
      <c r="W45" s="112">
        <v>1030</v>
      </c>
      <c r="X45" s="112">
        <v>1175</v>
      </c>
      <c r="Y45" s="112">
        <v>1465</v>
      </c>
      <c r="Z45" s="112">
        <v>1627</v>
      </c>
    </row>
    <row r="46" spans="19:32" x14ac:dyDescent="0.25">
      <c r="S46" s="115" t="s">
        <v>38</v>
      </c>
      <c r="T46" s="115"/>
      <c r="U46" s="112"/>
      <c r="V46" s="112">
        <v>2491</v>
      </c>
      <c r="W46" s="112">
        <v>2427</v>
      </c>
      <c r="X46" s="112">
        <v>2676</v>
      </c>
      <c r="Y46" s="112">
        <v>3339</v>
      </c>
      <c r="Z46" s="112">
        <v>3605</v>
      </c>
    </row>
    <row r="47" spans="19:32" x14ac:dyDescent="0.25">
      <c r="S47" s="115" t="s">
        <v>39</v>
      </c>
      <c r="T47" s="115"/>
      <c r="U47" s="112"/>
      <c r="V47" s="112">
        <v>4236</v>
      </c>
      <c r="W47" s="112">
        <v>4231</v>
      </c>
      <c r="X47" s="112">
        <v>4334</v>
      </c>
      <c r="Y47" s="112">
        <v>4841</v>
      </c>
      <c r="Z47" s="112">
        <v>5178</v>
      </c>
    </row>
    <row r="48" spans="19:32" x14ac:dyDescent="0.25">
      <c r="S48" s="115" t="s">
        <v>40</v>
      </c>
      <c r="T48" s="115"/>
      <c r="U48" s="112"/>
      <c r="V48" s="112">
        <v>6024</v>
      </c>
      <c r="W48" s="112">
        <v>6220</v>
      </c>
      <c r="X48" s="112">
        <v>6351</v>
      </c>
      <c r="Y48" s="112">
        <v>6997</v>
      </c>
      <c r="Z48" s="112">
        <v>7403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6181</v>
      </c>
      <c r="W49" s="112">
        <v>6400</v>
      </c>
      <c r="X49" s="112">
        <v>6781</v>
      </c>
      <c r="Y49" s="112">
        <v>7312</v>
      </c>
      <c r="Z49" s="112">
        <v>7632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Cardinia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5558</v>
      </c>
      <c r="W50" s="112">
        <v>5904</v>
      </c>
      <c r="X50" s="112">
        <v>6271</v>
      </c>
      <c r="Y50" s="112">
        <v>6973</v>
      </c>
      <c r="Z50" s="112">
        <v>7464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4402</v>
      </c>
      <c r="W51" s="112">
        <v>4631</v>
      </c>
      <c r="X51" s="112">
        <v>5081</v>
      </c>
      <c r="Y51" s="112">
        <v>5677</v>
      </c>
      <c r="Z51" s="112">
        <v>6019</v>
      </c>
    </row>
    <row r="52" spans="1:26" ht="15" customHeight="1" x14ac:dyDescent="0.25">
      <c r="S52" s="115" t="s">
        <v>44</v>
      </c>
      <c r="T52" s="115"/>
      <c r="U52" s="112"/>
      <c r="V52" s="112">
        <v>4400</v>
      </c>
      <c r="W52" s="112">
        <v>4465</v>
      </c>
      <c r="X52" s="112">
        <v>4468</v>
      </c>
      <c r="Y52" s="112">
        <v>4735</v>
      </c>
      <c r="Z52" s="112">
        <v>4869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3529</v>
      </c>
      <c r="W53" s="112">
        <v>3688</v>
      </c>
      <c r="X53" s="112">
        <v>3986</v>
      </c>
      <c r="Y53" s="112">
        <v>4276</v>
      </c>
      <c r="Z53" s="112">
        <v>4438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3097</v>
      </c>
      <c r="W54" s="112">
        <v>3196</v>
      </c>
      <c r="X54" s="112">
        <v>3235</v>
      </c>
      <c r="Y54" s="112">
        <v>3552</v>
      </c>
      <c r="Z54" s="112">
        <v>3564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2258</v>
      </c>
      <c r="W55" s="112">
        <v>2275</v>
      </c>
      <c r="X55" s="112">
        <v>2380</v>
      </c>
      <c r="Y55" s="112">
        <v>2611</v>
      </c>
      <c r="Z55" s="112">
        <v>2722</v>
      </c>
    </row>
    <row r="56" spans="1:26" ht="15" customHeight="1" x14ac:dyDescent="0.25">
      <c r="S56" s="115" t="s">
        <v>48</v>
      </c>
      <c r="T56" s="115"/>
      <c r="U56" s="112"/>
      <c r="V56" s="112">
        <v>1151</v>
      </c>
      <c r="W56" s="112">
        <v>1208</v>
      </c>
      <c r="X56" s="112">
        <v>1237</v>
      </c>
      <c r="Y56" s="112">
        <v>1342</v>
      </c>
      <c r="Z56" s="112">
        <v>1442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467</v>
      </c>
      <c r="W57" s="112">
        <v>473</v>
      </c>
      <c r="X57" s="112">
        <v>499</v>
      </c>
      <c r="Y57" s="112">
        <v>561</v>
      </c>
      <c r="Z57" s="112">
        <v>563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190</v>
      </c>
      <c r="W58" s="112">
        <v>213</v>
      </c>
      <c r="X58" s="112">
        <v>202</v>
      </c>
      <c r="Y58" s="112">
        <v>231</v>
      </c>
      <c r="Z58" s="112">
        <v>266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91</v>
      </c>
      <c r="W59" s="112">
        <v>93</v>
      </c>
      <c r="X59" s="112">
        <v>97</v>
      </c>
      <c r="Y59" s="112">
        <v>104</v>
      </c>
      <c r="Z59" s="112">
        <v>99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49</v>
      </c>
      <c r="W60" s="112">
        <v>58</v>
      </c>
      <c r="X60" s="112">
        <v>58</v>
      </c>
      <c r="Y60" s="112">
        <v>57</v>
      </c>
      <c r="Z60" s="112">
        <v>57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45090</v>
      </c>
      <c r="W61" s="112">
        <v>46521</v>
      </c>
      <c r="X61" s="112">
        <v>48847</v>
      </c>
      <c r="Y61" s="112">
        <v>54116</v>
      </c>
      <c r="Z61" s="112">
        <v>56978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17</v>
      </c>
      <c r="X63" s="112">
        <v>28</v>
      </c>
      <c r="Y63" s="112">
        <v>31</v>
      </c>
      <c r="Z63" s="112">
        <v>30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1062</v>
      </c>
      <c r="W64" s="112">
        <v>1069</v>
      </c>
      <c r="X64" s="112">
        <v>1328</v>
      </c>
      <c r="Y64" s="112">
        <v>1752</v>
      </c>
      <c r="Z64" s="112">
        <v>1787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Cardinia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2834</v>
      </c>
      <c r="W65" s="112">
        <v>2606</v>
      </c>
      <c r="X65" s="112">
        <v>2848</v>
      </c>
      <c r="Y65" s="112">
        <v>3526</v>
      </c>
      <c r="Z65" s="112">
        <v>3647</v>
      </c>
    </row>
    <row r="66" spans="1:26" x14ac:dyDescent="0.25">
      <c r="S66" s="115" t="s">
        <v>39</v>
      </c>
      <c r="T66" s="115"/>
      <c r="U66" s="112"/>
      <c r="V66" s="112">
        <v>4253</v>
      </c>
      <c r="W66" s="112">
        <v>4232</v>
      </c>
      <c r="X66" s="112">
        <v>4553</v>
      </c>
      <c r="Y66" s="112">
        <v>5256</v>
      </c>
      <c r="Z66" s="112">
        <v>5447</v>
      </c>
    </row>
    <row r="67" spans="1:26" x14ac:dyDescent="0.25">
      <c r="S67" s="115" t="s">
        <v>40</v>
      </c>
      <c r="T67" s="115"/>
      <c r="U67" s="112"/>
      <c r="V67" s="112">
        <v>5611</v>
      </c>
      <c r="W67" s="112">
        <v>5839</v>
      </c>
      <c r="X67" s="112">
        <v>6146</v>
      </c>
      <c r="Y67" s="112">
        <v>6787</v>
      </c>
      <c r="Z67" s="112">
        <v>7065</v>
      </c>
    </row>
    <row r="68" spans="1:26" x14ac:dyDescent="0.25">
      <c r="S68" s="115" t="s">
        <v>41</v>
      </c>
      <c r="T68" s="115"/>
      <c r="U68" s="112"/>
      <c r="V68" s="112">
        <v>5471</v>
      </c>
      <c r="W68" s="112">
        <v>5760</v>
      </c>
      <c r="X68" s="112">
        <v>6385</v>
      </c>
      <c r="Y68" s="112">
        <v>7373</v>
      </c>
      <c r="Z68" s="112">
        <v>7958</v>
      </c>
    </row>
    <row r="69" spans="1:26" x14ac:dyDescent="0.25">
      <c r="S69" s="115" t="s">
        <v>42</v>
      </c>
      <c r="T69" s="115"/>
      <c r="U69" s="112"/>
      <c r="V69" s="112">
        <v>4711</v>
      </c>
      <c r="W69" s="112">
        <v>5066</v>
      </c>
      <c r="X69" s="112">
        <v>5481</v>
      </c>
      <c r="Y69" s="112">
        <v>6484</v>
      </c>
      <c r="Z69" s="112">
        <v>7394</v>
      </c>
    </row>
    <row r="70" spans="1:26" x14ac:dyDescent="0.25">
      <c r="S70" s="115" t="s">
        <v>43</v>
      </c>
      <c r="T70" s="115"/>
      <c r="U70" s="112"/>
      <c r="V70" s="112">
        <v>4127</v>
      </c>
      <c r="W70" s="112">
        <v>4245</v>
      </c>
      <c r="X70" s="112">
        <v>4468</v>
      </c>
      <c r="Y70" s="112">
        <v>5185</v>
      </c>
      <c r="Z70" s="112">
        <v>5722</v>
      </c>
    </row>
    <row r="71" spans="1:26" x14ac:dyDescent="0.25">
      <c r="S71" s="115" t="s">
        <v>44</v>
      </c>
      <c r="T71" s="115"/>
      <c r="U71" s="112"/>
      <c r="V71" s="112">
        <v>4397</v>
      </c>
      <c r="W71" s="112">
        <v>4393</v>
      </c>
      <c r="X71" s="112">
        <v>4353</v>
      </c>
      <c r="Y71" s="112">
        <v>4836</v>
      </c>
      <c r="Z71" s="112">
        <v>4899</v>
      </c>
    </row>
    <row r="72" spans="1:26" x14ac:dyDescent="0.25">
      <c r="S72" s="115" t="s">
        <v>45</v>
      </c>
      <c r="T72" s="115"/>
      <c r="U72" s="112"/>
      <c r="V72" s="112">
        <v>3608</v>
      </c>
      <c r="W72" s="112">
        <v>3708</v>
      </c>
      <c r="X72" s="112">
        <v>3880</v>
      </c>
      <c r="Y72" s="112">
        <v>4440</v>
      </c>
      <c r="Z72" s="112">
        <v>4710</v>
      </c>
    </row>
    <row r="73" spans="1:26" x14ac:dyDescent="0.25">
      <c r="S73" s="115" t="s">
        <v>46</v>
      </c>
      <c r="T73" s="115"/>
      <c r="U73" s="112"/>
      <c r="V73" s="112">
        <v>2986</v>
      </c>
      <c r="W73" s="112">
        <v>3183</v>
      </c>
      <c r="X73" s="112">
        <v>3166</v>
      </c>
      <c r="Y73" s="112">
        <v>3571</v>
      </c>
      <c r="Z73" s="112">
        <v>3524</v>
      </c>
    </row>
    <row r="74" spans="1:26" x14ac:dyDescent="0.25">
      <c r="S74" s="115" t="s">
        <v>47</v>
      </c>
      <c r="T74" s="115"/>
      <c r="U74" s="112"/>
      <c r="V74" s="112">
        <v>1894</v>
      </c>
      <c r="W74" s="112">
        <v>1970</v>
      </c>
      <c r="X74" s="112">
        <v>2041</v>
      </c>
      <c r="Y74" s="112">
        <v>2296</v>
      </c>
      <c r="Z74" s="112">
        <v>2436</v>
      </c>
    </row>
    <row r="75" spans="1:26" x14ac:dyDescent="0.25">
      <c r="S75" s="115" t="s">
        <v>48</v>
      </c>
      <c r="T75" s="115"/>
      <c r="U75" s="112"/>
      <c r="V75" s="112">
        <v>831</v>
      </c>
      <c r="W75" s="112">
        <v>868</v>
      </c>
      <c r="X75" s="112">
        <v>939</v>
      </c>
      <c r="Y75" s="112">
        <v>1101</v>
      </c>
      <c r="Z75" s="112">
        <v>1155</v>
      </c>
    </row>
    <row r="76" spans="1:26" x14ac:dyDescent="0.25">
      <c r="S76" s="115" t="s">
        <v>49</v>
      </c>
      <c r="T76" s="115"/>
      <c r="U76" s="112"/>
      <c r="V76" s="112">
        <v>316</v>
      </c>
      <c r="W76" s="112">
        <v>325</v>
      </c>
      <c r="X76" s="112">
        <v>346</v>
      </c>
      <c r="Y76" s="112">
        <v>362</v>
      </c>
      <c r="Z76" s="112">
        <v>381</v>
      </c>
    </row>
    <row r="77" spans="1:26" x14ac:dyDescent="0.25">
      <c r="S77" s="115" t="s">
        <v>50</v>
      </c>
      <c r="T77" s="115"/>
      <c r="U77" s="112"/>
      <c r="V77" s="112">
        <v>149</v>
      </c>
      <c r="W77" s="112">
        <v>160</v>
      </c>
      <c r="X77" s="112">
        <v>139</v>
      </c>
      <c r="Y77" s="112">
        <v>157</v>
      </c>
      <c r="Z77" s="112">
        <v>173</v>
      </c>
    </row>
    <row r="78" spans="1:26" x14ac:dyDescent="0.25">
      <c r="S78" s="115" t="s">
        <v>51</v>
      </c>
      <c r="T78" s="115"/>
      <c r="U78" s="112"/>
      <c r="V78" s="112">
        <v>59</v>
      </c>
      <c r="W78" s="112">
        <v>78</v>
      </c>
      <c r="X78" s="112">
        <v>89</v>
      </c>
      <c r="Y78" s="112">
        <v>94</v>
      </c>
      <c r="Z78" s="112">
        <v>92</v>
      </c>
    </row>
    <row r="79" spans="1:26" x14ac:dyDescent="0.25">
      <c r="S79" s="115" t="s">
        <v>52</v>
      </c>
      <c r="T79" s="115"/>
      <c r="U79" s="112"/>
      <c r="V79" s="112">
        <v>53</v>
      </c>
      <c r="W79" s="112">
        <v>58</v>
      </c>
      <c r="X79" s="112">
        <v>49</v>
      </c>
      <c r="Y79" s="112">
        <v>50</v>
      </c>
      <c r="Z79" s="112">
        <v>50</v>
      </c>
    </row>
    <row r="80" spans="1:26" x14ac:dyDescent="0.25">
      <c r="S80" s="118" t="s">
        <v>53</v>
      </c>
      <c r="T80" s="118"/>
      <c r="U80" s="112"/>
      <c r="V80" s="112">
        <v>42389</v>
      </c>
      <c r="W80" s="112">
        <v>43572</v>
      </c>
      <c r="X80" s="112">
        <v>46239</v>
      </c>
      <c r="Y80" s="112">
        <v>53308</v>
      </c>
      <c r="Z80" s="112">
        <v>56471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Cardinia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4013</v>
      </c>
      <c r="W83" s="112">
        <v>4249</v>
      </c>
      <c r="X83" s="112">
        <v>4410</v>
      </c>
      <c r="Y83" s="112">
        <v>4583</v>
      </c>
      <c r="Z83" s="112">
        <v>4775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3341</v>
      </c>
      <c r="W84" s="112">
        <v>3487</v>
      </c>
      <c r="X84" s="112">
        <v>3772</v>
      </c>
      <c r="Y84" s="112">
        <v>4099</v>
      </c>
      <c r="Z84" s="112">
        <v>4460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7396</v>
      </c>
      <c r="W85" s="112">
        <v>7684</v>
      </c>
      <c r="X85" s="112">
        <v>7919</v>
      </c>
      <c r="Y85" s="112">
        <v>8269</v>
      </c>
      <c r="Z85" s="112">
        <v>8284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113,508</v>
      </c>
      <c r="D86" s="96">
        <f t="shared" ref="D86:D91" si="4">AD4</f>
        <v>5.6173293260507462E-2</v>
      </c>
      <c r="E86" s="97">
        <f t="shared" ref="E86:E91" si="5">AD4</f>
        <v>5.6173293260507462E-2</v>
      </c>
      <c r="F86" s="96">
        <f t="shared" ref="F86:F91" si="6">AF4</f>
        <v>0.2975753626667581</v>
      </c>
      <c r="G86" s="97">
        <f t="shared" ref="G86:G91" si="7">AF4</f>
        <v>0.2975753626667581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1367</v>
      </c>
      <c r="W86" s="112">
        <v>1459</v>
      </c>
      <c r="X86" s="112">
        <v>1604</v>
      </c>
      <c r="Y86" s="112">
        <v>1710</v>
      </c>
      <c r="Z86" s="112">
        <v>1865</v>
      </c>
    </row>
    <row r="87" spans="1:30" ht="15" customHeight="1" x14ac:dyDescent="0.25">
      <c r="A87" s="98" t="s">
        <v>4</v>
      </c>
      <c r="B87" s="49"/>
      <c r="C87" s="57" t="str">
        <f t="shared" si="3"/>
        <v>56,973</v>
      </c>
      <c r="D87" s="96">
        <f t="shared" si="4"/>
        <v>5.2832908304690118E-2</v>
      </c>
      <c r="E87" s="97">
        <f t="shared" si="5"/>
        <v>5.2832908304690118E-2</v>
      </c>
      <c r="F87" s="96">
        <f t="shared" si="6"/>
        <v>0.26342750698540818</v>
      </c>
      <c r="G87" s="97">
        <f t="shared" si="7"/>
        <v>0.26342750698540818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1425</v>
      </c>
      <c r="W87" s="112">
        <v>1449</v>
      </c>
      <c r="X87" s="112">
        <v>1480</v>
      </c>
      <c r="Y87" s="112">
        <v>1578</v>
      </c>
      <c r="Z87" s="112">
        <v>1681</v>
      </c>
    </row>
    <row r="88" spans="1:30" ht="15" customHeight="1" x14ac:dyDescent="0.25">
      <c r="A88" s="98" t="s">
        <v>5</v>
      </c>
      <c r="B88" s="49"/>
      <c r="C88" s="57" t="str">
        <f t="shared" si="3"/>
        <v>56,473</v>
      </c>
      <c r="D88" s="96">
        <f t="shared" si="4"/>
        <v>5.9411698495478893E-2</v>
      </c>
      <c r="E88" s="97">
        <f t="shared" si="5"/>
        <v>5.9411698495478893E-2</v>
      </c>
      <c r="F88" s="96">
        <f t="shared" si="6"/>
        <v>0.33222458126916732</v>
      </c>
      <c r="G88" s="97">
        <f t="shared" si="7"/>
        <v>0.33222458126916732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1628</v>
      </c>
      <c r="W88" s="112">
        <v>1740</v>
      </c>
      <c r="X88" s="112">
        <v>1823</v>
      </c>
      <c r="Y88" s="112">
        <v>1937</v>
      </c>
      <c r="Z88" s="112">
        <v>1959</v>
      </c>
    </row>
    <row r="89" spans="1:30" ht="15" customHeight="1" x14ac:dyDescent="0.25">
      <c r="A89" s="49" t="s">
        <v>6</v>
      </c>
      <c r="B89" s="49"/>
      <c r="C89" s="57" t="str">
        <f t="shared" si="3"/>
        <v>74,388</v>
      </c>
      <c r="D89" s="96">
        <f t="shared" si="4"/>
        <v>4.8619236245224684E-2</v>
      </c>
      <c r="E89" s="97">
        <f t="shared" si="5"/>
        <v>4.8619236245224684E-2</v>
      </c>
      <c r="F89" s="96">
        <f t="shared" si="6"/>
        <v>0.19874305051970031</v>
      </c>
      <c r="G89" s="97">
        <f t="shared" si="7"/>
        <v>0.19874305051970031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3424</v>
      </c>
      <c r="W89" s="112">
        <v>3569</v>
      </c>
      <c r="X89" s="112">
        <v>3652</v>
      </c>
      <c r="Y89" s="112">
        <v>3765</v>
      </c>
      <c r="Z89" s="112">
        <v>3863</v>
      </c>
    </row>
    <row r="90" spans="1:30" ht="15" customHeight="1" x14ac:dyDescent="0.25">
      <c r="A90" s="49" t="s">
        <v>95</v>
      </c>
      <c r="B90" s="49"/>
      <c r="C90" s="57" t="str">
        <f t="shared" si="3"/>
        <v>$50,471</v>
      </c>
      <c r="D90" s="96">
        <f t="shared" si="4"/>
        <v>6.1821744526252331E-2</v>
      </c>
      <c r="E90" s="97">
        <f t="shared" si="5"/>
        <v>6.1821744526252331E-2</v>
      </c>
      <c r="F90" s="96">
        <f t="shared" si="6"/>
        <v>0.10943990060809838</v>
      </c>
      <c r="G90" s="97">
        <f t="shared" si="7"/>
        <v>0.10943990060809838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4080</v>
      </c>
      <c r="W90" s="112">
        <v>4300</v>
      </c>
      <c r="X90" s="112">
        <v>4250</v>
      </c>
      <c r="Y90" s="112">
        <v>4480</v>
      </c>
      <c r="Z90" s="112">
        <v>4701</v>
      </c>
    </row>
    <row r="91" spans="1:30" ht="15" customHeight="1" x14ac:dyDescent="0.25">
      <c r="A91" s="49" t="s">
        <v>7</v>
      </c>
      <c r="B91" s="49"/>
      <c r="C91" s="57" t="str">
        <f t="shared" si="3"/>
        <v>$4,937.2 mil</v>
      </c>
      <c r="D91" s="96">
        <f t="shared" si="4"/>
        <v>0.11512901185878932</v>
      </c>
      <c r="E91" s="97">
        <f t="shared" si="5"/>
        <v>0.11512901185878932</v>
      </c>
      <c r="F91" s="96">
        <f t="shared" si="6"/>
        <v>0.41379149750939193</v>
      </c>
      <c r="G91" s="97">
        <f t="shared" si="7"/>
        <v>0.41379149750939193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32494</v>
      </c>
      <c r="W91" s="112">
        <v>34117</v>
      </c>
      <c r="X91" s="112">
        <v>34857</v>
      </c>
      <c r="Y91" s="112">
        <v>36629</v>
      </c>
      <c r="Z91" s="112">
        <v>38395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2684</v>
      </c>
      <c r="W93" s="112">
        <v>2839</v>
      </c>
      <c r="X93" s="112">
        <v>2973</v>
      </c>
      <c r="Y93" s="112">
        <v>3086</v>
      </c>
      <c r="Z93" s="112">
        <v>3291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5188</v>
      </c>
      <c r="W94" s="112">
        <v>5444</v>
      </c>
      <c r="X94" s="112">
        <v>5852</v>
      </c>
      <c r="Y94" s="112">
        <v>6339</v>
      </c>
      <c r="Z94" s="112">
        <v>6716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1230</v>
      </c>
      <c r="W95" s="112">
        <v>1291</v>
      </c>
      <c r="X95" s="112">
        <v>1352</v>
      </c>
      <c r="Y95" s="112">
        <v>1457</v>
      </c>
      <c r="Z95" s="112">
        <v>1639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4865</v>
      </c>
      <c r="W96" s="112">
        <v>5240</v>
      </c>
      <c r="X96" s="112">
        <v>5459</v>
      </c>
      <c r="Y96" s="112">
        <v>5895</v>
      </c>
      <c r="Z96" s="112">
        <v>6366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5552</v>
      </c>
      <c r="W97" s="112">
        <v>5821</v>
      </c>
      <c r="X97" s="112">
        <v>5893</v>
      </c>
      <c r="Y97" s="112">
        <v>6073</v>
      </c>
      <c r="Z97" s="112">
        <v>6151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3252</v>
      </c>
      <c r="W98" s="112">
        <v>3415</v>
      </c>
      <c r="X98" s="112">
        <v>3449</v>
      </c>
      <c r="Y98" s="112">
        <v>3636</v>
      </c>
      <c r="Z98" s="112">
        <v>3606</v>
      </c>
    </row>
    <row r="99" spans="1:32" ht="15" customHeight="1" x14ac:dyDescent="0.25">
      <c r="S99" s="115" t="s">
        <v>195</v>
      </c>
      <c r="T99" s="115"/>
      <c r="U99" s="112"/>
      <c r="V99" s="112">
        <v>477</v>
      </c>
      <c r="W99" s="112">
        <v>509</v>
      </c>
      <c r="X99" s="112">
        <v>516</v>
      </c>
      <c r="Y99" s="112">
        <v>564</v>
      </c>
      <c r="Z99" s="112">
        <v>663</v>
      </c>
    </row>
    <row r="100" spans="1:32" ht="15" customHeight="1" x14ac:dyDescent="0.25">
      <c r="S100" s="115" t="s">
        <v>58</v>
      </c>
      <c r="T100" s="115"/>
      <c r="U100" s="112"/>
      <c r="V100" s="112">
        <v>2056</v>
      </c>
      <c r="W100" s="112">
        <v>2201</v>
      </c>
      <c r="X100" s="112">
        <v>2329</v>
      </c>
      <c r="Y100" s="112">
        <v>2546</v>
      </c>
      <c r="Z100" s="112">
        <v>2560</v>
      </c>
    </row>
    <row r="101" spans="1:32" x14ac:dyDescent="0.25">
      <c r="A101" s="18"/>
      <c r="S101" s="118" t="s">
        <v>53</v>
      </c>
      <c r="T101" s="118"/>
      <c r="U101" s="112"/>
      <c r="V101" s="112">
        <v>29557</v>
      </c>
      <c r="W101" s="112">
        <v>31152</v>
      </c>
      <c r="X101" s="112">
        <v>32203</v>
      </c>
      <c r="Y101" s="112">
        <v>34267</v>
      </c>
      <c r="Z101" s="112">
        <v>35945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70765</v>
      </c>
      <c r="W104" s="112">
        <v>76855</v>
      </c>
      <c r="X104" s="112">
        <v>77456</v>
      </c>
      <c r="Y104" s="112">
        <v>88209</v>
      </c>
      <c r="Z104" s="112">
        <v>93633</v>
      </c>
      <c r="AB104" s="109" t="str">
        <f>TEXT(Z104,"###,###")</f>
        <v>93,633</v>
      </c>
      <c r="AD104" s="130">
        <f>Z104/($Z$4)*100</f>
        <v>82.490220953589173</v>
      </c>
      <c r="AF104" s="109"/>
    </row>
    <row r="105" spans="1:32" x14ac:dyDescent="0.25">
      <c r="S105" s="115" t="s">
        <v>17</v>
      </c>
      <c r="T105" s="115"/>
      <c r="U105" s="112"/>
      <c r="V105" s="112">
        <v>11136</v>
      </c>
      <c r="W105" s="112">
        <v>10907</v>
      </c>
      <c r="X105" s="112">
        <v>11319</v>
      </c>
      <c r="Y105" s="112">
        <v>12774</v>
      </c>
      <c r="Z105" s="112">
        <v>13229</v>
      </c>
      <c r="AB105" s="109" t="str">
        <f>TEXT(Z105,"###,###")</f>
        <v>13,229</v>
      </c>
      <c r="AD105" s="130">
        <f>Z105/($Z$4)*100</f>
        <v>11.654685132325476</v>
      </c>
      <c r="AF105" s="109"/>
    </row>
    <row r="106" spans="1:32" x14ac:dyDescent="0.25">
      <c r="S106" s="118" t="s">
        <v>53</v>
      </c>
      <c r="T106" s="118"/>
      <c r="U106" s="120"/>
      <c r="V106" s="120">
        <v>81901</v>
      </c>
      <c r="W106" s="120">
        <v>87762</v>
      </c>
      <c r="X106" s="120">
        <v>88775</v>
      </c>
      <c r="Y106" s="120">
        <v>100983</v>
      </c>
      <c r="Z106" s="120">
        <v>106862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13669</v>
      </c>
      <c r="W108" s="112">
        <v>14848</v>
      </c>
      <c r="X108" s="112">
        <v>14709</v>
      </c>
      <c r="Y108" s="112">
        <v>16413</v>
      </c>
      <c r="Z108" s="112">
        <v>16708</v>
      </c>
      <c r="AB108" s="109" t="str">
        <f>TEXT(Z108,"###,###")</f>
        <v>16,708</v>
      </c>
      <c r="AD108" s="130">
        <f>Z108/($Z$4)*100</f>
        <v>14.719667336222997</v>
      </c>
      <c r="AF108" s="109"/>
    </row>
    <row r="109" spans="1:32" x14ac:dyDescent="0.25">
      <c r="S109" s="115" t="s">
        <v>20</v>
      </c>
      <c r="T109" s="115"/>
      <c r="U109" s="112"/>
      <c r="V109" s="112">
        <v>13034</v>
      </c>
      <c r="W109" s="112">
        <v>13287</v>
      </c>
      <c r="X109" s="112">
        <v>15064</v>
      </c>
      <c r="Y109" s="112">
        <v>16729</v>
      </c>
      <c r="Z109" s="112">
        <v>16578</v>
      </c>
      <c r="AB109" s="109" t="str">
        <f>TEXT(Z109,"###,###")</f>
        <v>16,578</v>
      </c>
      <c r="AD109" s="130">
        <f>Z109/($Z$4)*100</f>
        <v>14.605137963843958</v>
      </c>
      <c r="AF109" s="109"/>
    </row>
    <row r="110" spans="1:32" x14ac:dyDescent="0.25">
      <c r="S110" s="115" t="s">
        <v>21</v>
      </c>
      <c r="T110" s="115"/>
      <c r="U110" s="112"/>
      <c r="V110" s="112">
        <v>22111</v>
      </c>
      <c r="W110" s="112">
        <v>21695</v>
      </c>
      <c r="X110" s="112">
        <v>22309</v>
      </c>
      <c r="Y110" s="112">
        <v>25685</v>
      </c>
      <c r="Z110" s="112">
        <v>28214</v>
      </c>
      <c r="AB110" s="109" t="str">
        <f>TEXT(Z110,"###,###")</f>
        <v>28,214</v>
      </c>
      <c r="AD110" s="130">
        <f>Z110/($Z$4)*100</f>
        <v>24.856397786940125</v>
      </c>
      <c r="AF110" s="109"/>
    </row>
    <row r="111" spans="1:32" x14ac:dyDescent="0.25">
      <c r="S111" s="115" t="s">
        <v>22</v>
      </c>
      <c r="T111" s="115"/>
      <c r="U111" s="112"/>
      <c r="V111" s="112">
        <v>32204</v>
      </c>
      <c r="W111" s="112">
        <v>33729</v>
      </c>
      <c r="X111" s="112">
        <v>36693</v>
      </c>
      <c r="Y111" s="112">
        <v>42159</v>
      </c>
      <c r="Z111" s="112">
        <v>45354</v>
      </c>
      <c r="AB111" s="109" t="str">
        <f>TEXT(Z111,"###,###")</f>
        <v>45,354</v>
      </c>
      <c r="AD111" s="130">
        <f>Z111/($Z$4)*100</f>
        <v>39.956655037530389</v>
      </c>
      <c r="AF111" s="109"/>
    </row>
    <row r="112" spans="1:32" x14ac:dyDescent="0.25">
      <c r="S112" s="118" t="s">
        <v>53</v>
      </c>
      <c r="T112" s="118"/>
      <c r="U112" s="112"/>
      <c r="V112" s="112">
        <v>87479</v>
      </c>
      <c r="W112" s="112">
        <v>90095</v>
      </c>
      <c r="X112" s="112">
        <v>95137</v>
      </c>
      <c r="Y112" s="112">
        <v>107474</v>
      </c>
      <c r="Z112" s="112">
        <v>113507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39.61</v>
      </c>
      <c r="W118" s="131">
        <v>39.67</v>
      </c>
      <c r="X118" s="131">
        <v>39.700000000000003</v>
      </c>
      <c r="Y118" s="131">
        <v>39.61</v>
      </c>
      <c r="Z118" s="131">
        <v>39.51</v>
      </c>
      <c r="AB118" s="109" t="str">
        <f>TEXT(Z118,"##.0")</f>
        <v>39.5</v>
      </c>
    </row>
    <row r="120" spans="19:32" x14ac:dyDescent="0.25">
      <c r="S120" s="101" t="s">
        <v>97</v>
      </c>
      <c r="T120" s="112"/>
      <c r="U120" s="112"/>
      <c r="V120" s="112">
        <v>53143</v>
      </c>
      <c r="W120" s="112">
        <v>55888</v>
      </c>
      <c r="X120" s="112">
        <v>57112</v>
      </c>
      <c r="Y120" s="112">
        <v>60039</v>
      </c>
      <c r="Z120" s="112">
        <v>62975</v>
      </c>
      <c r="AB120" s="109" t="str">
        <f>TEXT(Z120,"###,###")</f>
        <v>62,975</v>
      </c>
    </row>
    <row r="121" spans="19:32" x14ac:dyDescent="0.25">
      <c r="S121" s="101" t="s">
        <v>98</v>
      </c>
      <c r="T121" s="112"/>
      <c r="U121" s="112"/>
      <c r="V121" s="112">
        <v>4495</v>
      </c>
      <c r="W121" s="112">
        <v>4701</v>
      </c>
      <c r="X121" s="112">
        <v>4748</v>
      </c>
      <c r="Y121" s="112">
        <v>4794</v>
      </c>
      <c r="Z121" s="112">
        <v>5050</v>
      </c>
      <c r="AB121" s="109" t="str">
        <f>TEXT(Z121,"###,###")</f>
        <v>5,050</v>
      </c>
    </row>
    <row r="122" spans="19:32" x14ac:dyDescent="0.25">
      <c r="S122" s="101" t="s">
        <v>99</v>
      </c>
      <c r="T122" s="112"/>
      <c r="U122" s="112"/>
      <c r="V122" s="112">
        <v>4414</v>
      </c>
      <c r="W122" s="112">
        <v>4675</v>
      </c>
      <c r="X122" s="112">
        <v>5243</v>
      </c>
      <c r="Y122" s="112">
        <v>6108</v>
      </c>
      <c r="Z122" s="112">
        <v>6363</v>
      </c>
      <c r="AB122" s="109" t="str">
        <f>TEXT(Z122,"###,###")</f>
        <v>6,363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57557</v>
      </c>
      <c r="W124" s="112">
        <v>60563</v>
      </c>
      <c r="X124" s="112">
        <v>62355</v>
      </c>
      <c r="Y124" s="112">
        <v>66147</v>
      </c>
      <c r="Z124" s="112">
        <v>69338</v>
      </c>
      <c r="AB124" s="109" t="str">
        <f>TEXT(Z124,"###,###")</f>
        <v>69,338</v>
      </c>
      <c r="AD124" s="127">
        <f>Z124/$Z$7*100</f>
        <v>93.211270635048663</v>
      </c>
    </row>
    <row r="125" spans="19:32" x14ac:dyDescent="0.25">
      <c r="S125" s="101" t="s">
        <v>101</v>
      </c>
      <c r="T125" s="112"/>
      <c r="U125" s="112"/>
      <c r="V125" s="112">
        <v>8909</v>
      </c>
      <c r="W125" s="112">
        <v>9376</v>
      </c>
      <c r="X125" s="112">
        <v>9991</v>
      </c>
      <c r="Y125" s="112">
        <v>10902</v>
      </c>
      <c r="Z125" s="112">
        <v>11413</v>
      </c>
      <c r="AB125" s="109" t="str">
        <f>TEXT(Z125,"###,###")</f>
        <v>11,413</v>
      </c>
      <c r="AD125" s="127">
        <f>Z125/$Z$7*100</f>
        <v>15.34252836479002</v>
      </c>
    </row>
    <row r="127" spans="19:32" x14ac:dyDescent="0.25">
      <c r="S127" s="101" t="s">
        <v>102</v>
      </c>
      <c r="T127" s="112"/>
      <c r="U127" s="112"/>
      <c r="V127" s="112">
        <v>32497</v>
      </c>
      <c r="W127" s="112">
        <v>34114</v>
      </c>
      <c r="X127" s="112">
        <v>34861</v>
      </c>
      <c r="Y127" s="112">
        <v>36628</v>
      </c>
      <c r="Z127" s="112">
        <v>38394</v>
      </c>
      <c r="AB127" s="109" t="str">
        <f>TEXT(Z127,"###,###")</f>
        <v>38,394</v>
      </c>
      <c r="AD127" s="127">
        <f>Z127/$Z$7*100</f>
        <v>51.613163413453776</v>
      </c>
    </row>
    <row r="128" spans="19:32" x14ac:dyDescent="0.25">
      <c r="S128" s="101" t="s">
        <v>103</v>
      </c>
      <c r="T128" s="112"/>
      <c r="U128" s="112"/>
      <c r="V128" s="112">
        <v>29558</v>
      </c>
      <c r="W128" s="112">
        <v>31150</v>
      </c>
      <c r="X128" s="112">
        <v>32201</v>
      </c>
      <c r="Y128" s="112">
        <v>34268</v>
      </c>
      <c r="Z128" s="112">
        <v>35948</v>
      </c>
      <c r="AB128" s="109" t="str">
        <f>TEXT(Z128,"###,###")</f>
        <v>35,948</v>
      </c>
      <c r="AD128" s="127">
        <f>Z128/$Z$7*100</f>
        <v>48.324998655697158</v>
      </c>
    </row>
    <row r="130" spans="19:20" x14ac:dyDescent="0.25">
      <c r="S130" s="101" t="s">
        <v>278</v>
      </c>
      <c r="T130" s="127">
        <v>84.657471635209987</v>
      </c>
    </row>
    <row r="131" spans="19:20" x14ac:dyDescent="0.25">
      <c r="S131" s="101" t="s">
        <v>279</v>
      </c>
      <c r="T131" s="127">
        <v>6.7887293649513358</v>
      </c>
    </row>
    <row r="132" spans="19:20" x14ac:dyDescent="0.25">
      <c r="S132" s="101" t="s">
        <v>280</v>
      </c>
      <c r="T132" s="127">
        <v>8.5537989998386834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968DD49-B627-4550-ABD5-FC711EC2D5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0BE311B-151B-4E79-BB9C-4255BD6E6E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0DF719-0138-4AD1-8E3B-1019CBE240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E9A3A36-02C1-4380-8225-B3603EF51F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8CE1A-CE29-4B7A-92CB-F29DD3F63A4F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8.14 Casey,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270524</v>
      </c>
      <c r="W4" s="108">
        <v>276205</v>
      </c>
      <c r="X4" s="108">
        <v>286744</v>
      </c>
      <c r="Y4" s="108">
        <v>331657</v>
      </c>
      <c r="Z4" s="108">
        <v>349066</v>
      </c>
      <c r="AB4" s="109" t="str">
        <f>TEXT(Z4,"###,###")</f>
        <v>349,066</v>
      </c>
      <c r="AD4" s="110">
        <f>Z4/Y4-1</f>
        <v>5.2490977123956339E-2</v>
      </c>
      <c r="AF4" s="110">
        <f>Z4/V4-1</f>
        <v>0.29033283553400069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144729</v>
      </c>
      <c r="W5" s="108">
        <v>147809</v>
      </c>
      <c r="X5" s="108">
        <v>152313</v>
      </c>
      <c r="Y5" s="108">
        <v>171931</v>
      </c>
      <c r="Z5" s="108">
        <v>180519</v>
      </c>
      <c r="AB5" s="109" t="str">
        <f>TEXT(Z5,"###,###")</f>
        <v>180,519</v>
      </c>
      <c r="AD5" s="110">
        <f t="shared" ref="AD5:AD9" si="0">Z5/Y5-1</f>
        <v>4.9950270748148951E-2</v>
      </c>
      <c r="AF5" s="110">
        <f t="shared" ref="AF5:AF9" si="1">Z5/V5-1</f>
        <v>0.24728976224529986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125793</v>
      </c>
      <c r="W6" s="108">
        <v>128391</v>
      </c>
      <c r="X6" s="108">
        <v>134271</v>
      </c>
      <c r="Y6" s="108">
        <v>159540</v>
      </c>
      <c r="Z6" s="108">
        <v>168366</v>
      </c>
      <c r="AB6" s="109" t="str">
        <f>TEXT(Z6,"###,###")</f>
        <v>168,366</v>
      </c>
      <c r="AD6" s="110">
        <f t="shared" si="0"/>
        <v>5.5321549454682151E-2</v>
      </c>
      <c r="AF6" s="110">
        <f t="shared" si="1"/>
        <v>0.33843695595144396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190509</v>
      </c>
      <c r="W7" s="108">
        <v>197853</v>
      </c>
      <c r="X7" s="108">
        <v>202124</v>
      </c>
      <c r="Y7" s="108">
        <v>214594</v>
      </c>
      <c r="Z7" s="108">
        <v>225227</v>
      </c>
      <c r="AB7" s="109" t="str">
        <f>TEXT(Z7,"###,###")</f>
        <v>225,227</v>
      </c>
      <c r="AD7" s="110">
        <f t="shared" si="0"/>
        <v>4.9549381622971733E-2</v>
      </c>
      <c r="AF7" s="110">
        <f t="shared" si="1"/>
        <v>0.18223810948564112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349,066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225,227</v>
      </c>
      <c r="P8" s="67"/>
      <c r="S8" s="107" t="s">
        <v>82</v>
      </c>
      <c r="T8" s="108"/>
      <c r="U8" s="108"/>
      <c r="V8" s="108">
        <v>45419.54</v>
      </c>
      <c r="W8" s="108">
        <v>45569.51</v>
      </c>
      <c r="X8" s="108">
        <v>47434</v>
      </c>
      <c r="Y8" s="108">
        <v>46665.5</v>
      </c>
      <c r="Z8" s="108">
        <v>49541</v>
      </c>
      <c r="AB8" s="109" t="str">
        <f>TEXT(Z8,"$###,###")</f>
        <v>$49,541</v>
      </c>
      <c r="AD8" s="110">
        <f t="shared" si="0"/>
        <v>6.1619397627797889E-2</v>
      </c>
      <c r="AF8" s="110">
        <f t="shared" si="1"/>
        <v>9.0742002230757901E-2</v>
      </c>
    </row>
    <row r="9" spans="1:32" x14ac:dyDescent="0.25">
      <c r="A9" s="30" t="s">
        <v>14</v>
      </c>
      <c r="B9" s="71"/>
      <c r="C9" s="72"/>
      <c r="D9" s="73">
        <f>AD104</f>
        <v>83.77269628093255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52.86444342818578</v>
      </c>
      <c r="P9" s="74" t="s">
        <v>83</v>
      </c>
      <c r="S9" s="107" t="s">
        <v>7</v>
      </c>
      <c r="T9" s="108"/>
      <c r="U9" s="108"/>
      <c r="V9" s="108">
        <v>10557029867</v>
      </c>
      <c r="W9" s="108">
        <v>11222420397</v>
      </c>
      <c r="X9" s="108">
        <v>11947737064</v>
      </c>
      <c r="Y9" s="108">
        <v>13135309576</v>
      </c>
      <c r="Z9" s="108">
        <v>14719026041</v>
      </c>
      <c r="AB9" s="109" t="str">
        <f>TEXT(Z9/1000000,"$#,###.0")&amp;" mil"</f>
        <v>$14,719.0 mil</v>
      </c>
      <c r="AD9" s="110">
        <f t="shared" si="0"/>
        <v>0.12056940537539096</v>
      </c>
      <c r="AF9" s="110">
        <f t="shared" si="1"/>
        <v>0.39423931033953941</v>
      </c>
    </row>
    <row r="10" spans="1:32" x14ac:dyDescent="0.25">
      <c r="A10" s="30" t="s">
        <v>17</v>
      </c>
      <c r="B10" s="71"/>
      <c r="C10" s="72"/>
      <c r="D10" s="73">
        <f>AD105</f>
        <v>10.483977242126132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47.071621075625927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84.12224111674</v>
      </c>
      <c r="P11" s="74" t="s">
        <v>83</v>
      </c>
      <c r="S11" s="107" t="s">
        <v>29</v>
      </c>
      <c r="T11" s="112"/>
      <c r="U11" s="112"/>
      <c r="V11" s="112">
        <v>242451</v>
      </c>
      <c r="W11" s="112">
        <v>246870</v>
      </c>
      <c r="X11" s="112">
        <v>256048</v>
      </c>
      <c r="Y11" s="112">
        <v>298463</v>
      </c>
      <c r="Z11" s="112">
        <v>313311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7.1332477900074149</v>
      </c>
      <c r="P12" s="74" t="s">
        <v>83</v>
      </c>
      <c r="S12" s="107" t="s">
        <v>30</v>
      </c>
      <c r="T12" s="112"/>
      <c r="U12" s="112"/>
      <c r="V12" s="112">
        <v>28070</v>
      </c>
      <c r="W12" s="112">
        <v>29333</v>
      </c>
      <c r="X12" s="112">
        <v>30696</v>
      </c>
      <c r="Y12" s="112">
        <v>33193</v>
      </c>
      <c r="Z12" s="112">
        <v>35759</v>
      </c>
    </row>
    <row r="13" spans="1:32" ht="15" customHeight="1" x14ac:dyDescent="0.25">
      <c r="A13" s="30" t="s">
        <v>19</v>
      </c>
      <c r="B13" s="72"/>
      <c r="C13" s="72"/>
      <c r="D13" s="73">
        <f>AD108</f>
        <v>13.757283722848973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8.7414031177434328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12.258140294385589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23.900924180527465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21.064175539236146</v>
      </c>
      <c r="P15" s="74" t="s">
        <v>83</v>
      </c>
      <c r="S15" s="115" t="s">
        <v>59</v>
      </c>
      <c r="T15" s="115"/>
      <c r="U15" s="116"/>
      <c r="V15" s="116">
        <v>1765</v>
      </c>
      <c r="W15" s="116">
        <v>1782</v>
      </c>
      <c r="X15" s="116">
        <v>1682</v>
      </c>
      <c r="Y15" s="112">
        <v>1751</v>
      </c>
      <c r="Z15" s="112">
        <v>1817</v>
      </c>
      <c r="AB15" s="117">
        <f t="shared" ref="AB15:AB34" si="2">IF(Z15="np",0,Z15/$Z$34)</f>
        <v>5.2052746018695448E-3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44.341757719170587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78.935824460763854</v>
      </c>
      <c r="P16" s="37" t="s">
        <v>83</v>
      </c>
      <c r="S16" s="115" t="s">
        <v>60</v>
      </c>
      <c r="T16" s="115"/>
      <c r="U16" s="116"/>
      <c r="V16" s="116">
        <v>303</v>
      </c>
      <c r="W16" s="116">
        <v>319</v>
      </c>
      <c r="X16" s="116">
        <v>294</v>
      </c>
      <c r="Y16" s="112">
        <v>263</v>
      </c>
      <c r="Z16" s="112">
        <v>378</v>
      </c>
      <c r="AB16" s="117">
        <f t="shared" si="2"/>
        <v>1.0828804620289971E-3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26522</v>
      </c>
      <c r="W17" s="116">
        <v>25829</v>
      </c>
      <c r="X17" s="116">
        <v>26728</v>
      </c>
      <c r="Y17" s="112">
        <v>29011</v>
      </c>
      <c r="Z17" s="112">
        <v>30068</v>
      </c>
      <c r="AB17" s="117">
        <f t="shared" si="2"/>
        <v>8.6137697704465305E-2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2032</v>
      </c>
      <c r="W18" s="116">
        <v>2158</v>
      </c>
      <c r="X18" s="116">
        <v>2260</v>
      </c>
      <c r="Y18" s="112">
        <v>2332</v>
      </c>
      <c r="Z18" s="112">
        <v>2646</v>
      </c>
      <c r="AB18" s="117">
        <f t="shared" si="2"/>
        <v>7.5801632342029799E-3</v>
      </c>
    </row>
    <row r="19" spans="1:28" x14ac:dyDescent="0.25">
      <c r="A19" s="63" t="str">
        <f>$S$1&amp;" ("&amp;$V$2&amp;" to "&amp;$Z$2&amp;")"</f>
        <v>Casey (2018-19 to 2022-23)</v>
      </c>
      <c r="B19" s="63"/>
      <c r="C19" s="63"/>
      <c r="D19" s="63"/>
      <c r="E19" s="63"/>
      <c r="F19" s="63"/>
      <c r="G19" s="63" t="str">
        <f>$S$1&amp;" ("&amp;$V$2&amp;" to "&amp;$Z$2&amp;")"</f>
        <v>Casey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22991</v>
      </c>
      <c r="W19" s="116">
        <v>23600</v>
      </c>
      <c r="X19" s="116">
        <v>24217</v>
      </c>
      <c r="Y19" s="112">
        <v>27029</v>
      </c>
      <c r="Z19" s="112">
        <v>27945</v>
      </c>
      <c r="AB19" s="117">
        <f t="shared" si="2"/>
        <v>8.0055805585715151E-2</v>
      </c>
    </row>
    <row r="20" spans="1:28" x14ac:dyDescent="0.25">
      <c r="S20" s="115" t="s">
        <v>64</v>
      </c>
      <c r="T20" s="115"/>
      <c r="U20" s="116"/>
      <c r="V20" s="116">
        <v>15330</v>
      </c>
      <c r="W20" s="116">
        <v>15085</v>
      </c>
      <c r="X20" s="116">
        <v>15266</v>
      </c>
      <c r="Y20" s="112">
        <v>16660</v>
      </c>
      <c r="Z20" s="112">
        <v>17325</v>
      </c>
      <c r="AB20" s="117">
        <f t="shared" si="2"/>
        <v>4.9632021176329033E-2</v>
      </c>
    </row>
    <row r="21" spans="1:28" x14ac:dyDescent="0.25">
      <c r="S21" s="115" t="s">
        <v>65</v>
      </c>
      <c r="T21" s="115"/>
      <c r="U21" s="116"/>
      <c r="V21" s="116">
        <v>26404</v>
      </c>
      <c r="W21" s="116">
        <v>27804</v>
      </c>
      <c r="X21" s="116">
        <v>29653</v>
      </c>
      <c r="Y21" s="112">
        <v>34842</v>
      </c>
      <c r="Z21" s="112">
        <v>35119</v>
      </c>
      <c r="AB21" s="117">
        <f t="shared" si="2"/>
        <v>0.1006076162592496</v>
      </c>
    </row>
    <row r="22" spans="1:28" x14ac:dyDescent="0.25">
      <c r="S22" s="115" t="s">
        <v>66</v>
      </c>
      <c r="T22" s="115"/>
      <c r="U22" s="116"/>
      <c r="V22" s="116">
        <v>14573</v>
      </c>
      <c r="W22" s="116">
        <v>15071</v>
      </c>
      <c r="X22" s="116">
        <v>15902</v>
      </c>
      <c r="Y22" s="112">
        <v>20672</v>
      </c>
      <c r="Z22" s="112">
        <v>21637</v>
      </c>
      <c r="AB22" s="117">
        <f t="shared" si="2"/>
        <v>6.1984879780215371E-2</v>
      </c>
    </row>
    <row r="23" spans="1:28" x14ac:dyDescent="0.25">
      <c r="S23" s="115" t="s">
        <v>67</v>
      </c>
      <c r="T23" s="115"/>
      <c r="U23" s="116"/>
      <c r="V23" s="116">
        <v>12829</v>
      </c>
      <c r="W23" s="116">
        <v>13620</v>
      </c>
      <c r="X23" s="116">
        <v>14449</v>
      </c>
      <c r="Y23" s="112">
        <v>16933</v>
      </c>
      <c r="Z23" s="112">
        <v>18555</v>
      </c>
      <c r="AB23" s="117">
        <f t="shared" si="2"/>
        <v>5.315567982261387E-2</v>
      </c>
    </row>
    <row r="24" spans="1:28" x14ac:dyDescent="0.25">
      <c r="S24" s="115" t="s">
        <v>68</v>
      </c>
      <c r="T24" s="115"/>
      <c r="U24" s="116"/>
      <c r="V24" s="116">
        <v>3377</v>
      </c>
      <c r="W24" s="116">
        <v>3492</v>
      </c>
      <c r="X24" s="116">
        <v>3376</v>
      </c>
      <c r="Y24" s="112">
        <v>3760</v>
      </c>
      <c r="Z24" s="112">
        <v>4382</v>
      </c>
      <c r="AB24" s="117">
        <f t="shared" si="2"/>
        <v>1.2553392022780597E-2</v>
      </c>
    </row>
    <row r="25" spans="1:28" x14ac:dyDescent="0.25">
      <c r="S25" s="115" t="s">
        <v>69</v>
      </c>
      <c r="T25" s="115"/>
      <c r="U25" s="116"/>
      <c r="V25" s="116">
        <v>10156</v>
      </c>
      <c r="W25" s="116">
        <v>10507</v>
      </c>
      <c r="X25" s="116">
        <v>10909</v>
      </c>
      <c r="Y25" s="112">
        <v>12908</v>
      </c>
      <c r="Z25" s="112">
        <v>13463</v>
      </c>
      <c r="AB25" s="117">
        <f t="shared" si="2"/>
        <v>3.8568305979620077E-2</v>
      </c>
    </row>
    <row r="26" spans="1:28" x14ac:dyDescent="0.25">
      <c r="S26" s="115" t="s">
        <v>70</v>
      </c>
      <c r="T26" s="115"/>
      <c r="U26" s="116"/>
      <c r="V26" s="116">
        <v>4209</v>
      </c>
      <c r="W26" s="116">
        <v>3908</v>
      </c>
      <c r="X26" s="116">
        <v>4123</v>
      </c>
      <c r="Y26" s="112">
        <v>4648</v>
      </c>
      <c r="Z26" s="112">
        <v>4769</v>
      </c>
      <c r="AB26" s="117">
        <f t="shared" si="2"/>
        <v>1.3662055352953142E-2</v>
      </c>
    </row>
    <row r="27" spans="1:28" x14ac:dyDescent="0.25">
      <c r="S27" s="115" t="s">
        <v>71</v>
      </c>
      <c r="T27" s="115"/>
      <c r="U27" s="116"/>
      <c r="V27" s="116">
        <v>15775</v>
      </c>
      <c r="W27" s="116">
        <v>16174</v>
      </c>
      <c r="X27" s="116">
        <v>16990</v>
      </c>
      <c r="Y27" s="112">
        <v>19658</v>
      </c>
      <c r="Z27" s="112">
        <v>20115</v>
      </c>
      <c r="AB27" s="117">
        <f t="shared" si="2"/>
        <v>5.7624710300828774E-2</v>
      </c>
    </row>
    <row r="28" spans="1:28" x14ac:dyDescent="0.25">
      <c r="S28" s="115" t="s">
        <v>72</v>
      </c>
      <c r="T28" s="115"/>
      <c r="U28" s="116"/>
      <c r="V28" s="116">
        <v>33913</v>
      </c>
      <c r="W28" s="116">
        <v>34271</v>
      </c>
      <c r="X28" s="116">
        <v>34477</v>
      </c>
      <c r="Y28" s="112">
        <v>41195</v>
      </c>
      <c r="Z28" s="112">
        <v>42622</v>
      </c>
      <c r="AB28" s="117">
        <f t="shared" si="2"/>
        <v>0.12210193400158707</v>
      </c>
    </row>
    <row r="29" spans="1:28" x14ac:dyDescent="0.25">
      <c r="S29" s="115" t="s">
        <v>73</v>
      </c>
      <c r="T29" s="115"/>
      <c r="U29" s="116"/>
      <c r="V29" s="116">
        <v>14274</v>
      </c>
      <c r="W29" s="116">
        <v>9346</v>
      </c>
      <c r="X29" s="116">
        <v>9613</v>
      </c>
      <c r="Y29" s="112">
        <v>11684</v>
      </c>
      <c r="Z29" s="112">
        <v>11741</v>
      </c>
      <c r="AB29" s="117">
        <f t="shared" si="2"/>
        <v>3.3635183874821312E-2</v>
      </c>
    </row>
    <row r="30" spans="1:28" x14ac:dyDescent="0.25">
      <c r="S30" s="115" t="s">
        <v>74</v>
      </c>
      <c r="T30" s="115"/>
      <c r="U30" s="116"/>
      <c r="V30" s="116">
        <v>10526</v>
      </c>
      <c r="W30" s="116">
        <v>14518</v>
      </c>
      <c r="X30" s="116">
        <v>14608</v>
      </c>
      <c r="Y30" s="112">
        <v>16774</v>
      </c>
      <c r="Z30" s="112">
        <v>18472</v>
      </c>
      <c r="AB30" s="117">
        <f t="shared" si="2"/>
        <v>5.2917904483067817E-2</v>
      </c>
    </row>
    <row r="31" spans="1:28" x14ac:dyDescent="0.25">
      <c r="S31" s="115" t="s">
        <v>75</v>
      </c>
      <c r="T31" s="115"/>
      <c r="U31" s="116"/>
      <c r="V31" s="116">
        <v>31772</v>
      </c>
      <c r="W31" s="116">
        <v>35413</v>
      </c>
      <c r="X31" s="116">
        <v>40015</v>
      </c>
      <c r="Y31" s="112">
        <v>48482</v>
      </c>
      <c r="Z31" s="112">
        <v>54178</v>
      </c>
      <c r="AB31" s="117">
        <f t="shared" si="2"/>
        <v>0.15520713669790212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4561</v>
      </c>
      <c r="W32" s="116">
        <v>4833</v>
      </c>
      <c r="X32" s="116">
        <v>4682</v>
      </c>
      <c r="Y32" s="112">
        <v>5258</v>
      </c>
      <c r="Z32" s="112">
        <v>5615</v>
      </c>
      <c r="AB32" s="117">
        <f t="shared" si="2"/>
        <v>1.608564495844661E-2</v>
      </c>
    </row>
    <row r="33" spans="19:32" x14ac:dyDescent="0.25">
      <c r="S33" s="115" t="s">
        <v>77</v>
      </c>
      <c r="T33" s="115"/>
      <c r="U33" s="116"/>
      <c r="V33" s="116">
        <v>9452</v>
      </c>
      <c r="W33" s="116">
        <v>10221</v>
      </c>
      <c r="X33" s="116">
        <v>10838</v>
      </c>
      <c r="Y33" s="112">
        <v>11764</v>
      </c>
      <c r="Z33" s="112">
        <v>12337</v>
      </c>
      <c r="AB33" s="117">
        <f t="shared" si="2"/>
        <v>3.534258269854957E-2</v>
      </c>
    </row>
    <row r="34" spans="19:32" x14ac:dyDescent="0.25">
      <c r="S34" s="118" t="s">
        <v>53</v>
      </c>
      <c r="T34" s="118"/>
      <c r="U34" s="119"/>
      <c r="V34" s="119">
        <v>270519</v>
      </c>
      <c r="W34" s="119">
        <v>276202</v>
      </c>
      <c r="X34" s="119">
        <v>286744</v>
      </c>
      <c r="Y34" s="120">
        <v>331654</v>
      </c>
      <c r="Z34" s="120">
        <v>349069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158349</v>
      </c>
      <c r="W37" s="112">
        <v>164664</v>
      </c>
      <c r="X37" s="112">
        <v>167996</v>
      </c>
      <c r="Y37" s="112">
        <v>169818</v>
      </c>
      <c r="Z37" s="112">
        <v>177784</v>
      </c>
      <c r="AB37" s="132">
        <f>Z37/Z40*100</f>
        <v>78.935824460763854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32161</v>
      </c>
      <c r="W38" s="112">
        <v>33188</v>
      </c>
      <c r="X38" s="112">
        <v>34128</v>
      </c>
      <c r="Y38" s="112">
        <v>44770</v>
      </c>
      <c r="Z38" s="112">
        <v>47442</v>
      </c>
      <c r="AB38" s="132">
        <f>Z38/Z40*100</f>
        <v>21.064175539236146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190510</v>
      </c>
      <c r="W40" s="112">
        <v>197852</v>
      </c>
      <c r="X40" s="112">
        <v>202124</v>
      </c>
      <c r="Y40" s="112">
        <v>214588</v>
      </c>
      <c r="Z40" s="112">
        <v>225226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36</v>
      </c>
      <c r="W44" s="112">
        <v>38</v>
      </c>
      <c r="X44" s="112">
        <v>51</v>
      </c>
      <c r="Y44" s="112">
        <v>63</v>
      </c>
      <c r="Z44" s="112">
        <v>50</v>
      </c>
    </row>
    <row r="45" spans="19:32" x14ac:dyDescent="0.25">
      <c r="S45" s="115" t="s">
        <v>37</v>
      </c>
      <c r="T45" s="115"/>
      <c r="U45" s="112"/>
      <c r="V45" s="112">
        <v>2438</v>
      </c>
      <c r="W45" s="112">
        <v>2365</v>
      </c>
      <c r="X45" s="112">
        <v>2467</v>
      </c>
      <c r="Y45" s="112">
        <v>3715</v>
      </c>
      <c r="Z45" s="112">
        <v>3944</v>
      </c>
    </row>
    <row r="46" spans="19:32" x14ac:dyDescent="0.25">
      <c r="S46" s="115" t="s">
        <v>38</v>
      </c>
      <c r="T46" s="115"/>
      <c r="U46" s="112"/>
      <c r="V46" s="112">
        <v>8168</v>
      </c>
      <c r="W46" s="112">
        <v>7939</v>
      </c>
      <c r="X46" s="112">
        <v>8270</v>
      </c>
      <c r="Y46" s="112">
        <v>11005</v>
      </c>
      <c r="Z46" s="112">
        <v>11752</v>
      </c>
    </row>
    <row r="47" spans="19:32" x14ac:dyDescent="0.25">
      <c r="S47" s="115" t="s">
        <v>39</v>
      </c>
      <c r="T47" s="115"/>
      <c r="U47" s="112"/>
      <c r="V47" s="112">
        <v>14814</v>
      </c>
      <c r="W47" s="112">
        <v>14545</v>
      </c>
      <c r="X47" s="112">
        <v>15075</v>
      </c>
      <c r="Y47" s="112">
        <v>17323</v>
      </c>
      <c r="Z47" s="112">
        <v>18637</v>
      </c>
    </row>
    <row r="48" spans="19:32" x14ac:dyDescent="0.25">
      <c r="S48" s="115" t="s">
        <v>40</v>
      </c>
      <c r="T48" s="115"/>
      <c r="U48" s="112"/>
      <c r="V48" s="112">
        <v>18997</v>
      </c>
      <c r="W48" s="112">
        <v>19859</v>
      </c>
      <c r="X48" s="112">
        <v>20306</v>
      </c>
      <c r="Y48" s="112">
        <v>22725</v>
      </c>
      <c r="Z48" s="112">
        <v>23990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19224</v>
      </c>
      <c r="W49" s="112">
        <v>19626</v>
      </c>
      <c r="X49" s="112">
        <v>20023</v>
      </c>
      <c r="Y49" s="112">
        <v>21879</v>
      </c>
      <c r="Z49" s="112">
        <v>22953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Casey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19701</v>
      </c>
      <c r="W50" s="112">
        <v>20149</v>
      </c>
      <c r="X50" s="112">
        <v>20847</v>
      </c>
      <c r="Y50" s="112">
        <v>23247</v>
      </c>
      <c r="Z50" s="112">
        <v>23739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15437</v>
      </c>
      <c r="W51" s="112">
        <v>16062</v>
      </c>
      <c r="X51" s="112">
        <v>16964</v>
      </c>
      <c r="Y51" s="112">
        <v>19640</v>
      </c>
      <c r="Z51" s="112">
        <v>21011</v>
      </c>
    </row>
    <row r="52" spans="1:26" ht="15" customHeight="1" x14ac:dyDescent="0.25">
      <c r="S52" s="115" t="s">
        <v>44</v>
      </c>
      <c r="T52" s="115"/>
      <c r="U52" s="112"/>
      <c r="V52" s="112">
        <v>13555</v>
      </c>
      <c r="W52" s="112">
        <v>14009</v>
      </c>
      <c r="X52" s="112">
        <v>14022</v>
      </c>
      <c r="Y52" s="112">
        <v>15132</v>
      </c>
      <c r="Z52" s="112">
        <v>15621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11452</v>
      </c>
      <c r="W53" s="112">
        <v>11583</v>
      </c>
      <c r="X53" s="112">
        <v>12093</v>
      </c>
      <c r="Y53" s="112">
        <v>13156</v>
      </c>
      <c r="Z53" s="112">
        <v>13656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9775</v>
      </c>
      <c r="W54" s="112">
        <v>9931</v>
      </c>
      <c r="X54" s="112">
        <v>10096</v>
      </c>
      <c r="Y54" s="112">
        <v>10563</v>
      </c>
      <c r="Z54" s="112">
        <v>10810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6619</v>
      </c>
      <c r="W55" s="112">
        <v>6985</v>
      </c>
      <c r="X55" s="112">
        <v>7126</v>
      </c>
      <c r="Y55" s="112">
        <v>7873</v>
      </c>
      <c r="Z55" s="112">
        <v>8220</v>
      </c>
    </row>
    <row r="56" spans="1:26" ht="15" customHeight="1" x14ac:dyDescent="0.25">
      <c r="S56" s="115" t="s">
        <v>48</v>
      </c>
      <c r="T56" s="115"/>
      <c r="U56" s="112"/>
      <c r="V56" s="112">
        <v>2923</v>
      </c>
      <c r="W56" s="112">
        <v>3123</v>
      </c>
      <c r="X56" s="112">
        <v>3325</v>
      </c>
      <c r="Y56" s="112">
        <v>3744</v>
      </c>
      <c r="Z56" s="112">
        <v>4105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1039</v>
      </c>
      <c r="W57" s="112">
        <v>1045</v>
      </c>
      <c r="X57" s="112">
        <v>1082</v>
      </c>
      <c r="Y57" s="112">
        <v>1238</v>
      </c>
      <c r="Z57" s="112">
        <v>1302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330</v>
      </c>
      <c r="W58" s="112">
        <v>341</v>
      </c>
      <c r="X58" s="112">
        <v>355</v>
      </c>
      <c r="Y58" s="112">
        <v>423</v>
      </c>
      <c r="Z58" s="112">
        <v>504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146</v>
      </c>
      <c r="W59" s="112">
        <v>134</v>
      </c>
      <c r="X59" s="112">
        <v>134</v>
      </c>
      <c r="Y59" s="112">
        <v>135</v>
      </c>
      <c r="Z59" s="112">
        <v>136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86</v>
      </c>
      <c r="W60" s="112">
        <v>70</v>
      </c>
      <c r="X60" s="112">
        <v>77</v>
      </c>
      <c r="Y60" s="112">
        <v>70</v>
      </c>
      <c r="Z60" s="112">
        <v>84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144730</v>
      </c>
      <c r="W61" s="112">
        <v>147814</v>
      </c>
      <c r="X61" s="112">
        <v>152313</v>
      </c>
      <c r="Y61" s="112">
        <v>171929</v>
      </c>
      <c r="Z61" s="112">
        <v>180525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31</v>
      </c>
      <c r="W63" s="112">
        <v>44</v>
      </c>
      <c r="X63" s="112">
        <v>50</v>
      </c>
      <c r="Y63" s="112">
        <v>62</v>
      </c>
      <c r="Z63" s="112">
        <v>63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2769</v>
      </c>
      <c r="W64" s="112">
        <v>2763</v>
      </c>
      <c r="X64" s="112">
        <v>2988</v>
      </c>
      <c r="Y64" s="112">
        <v>4402</v>
      </c>
      <c r="Z64" s="112">
        <v>4376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Casey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8213</v>
      </c>
      <c r="W65" s="112">
        <v>7714</v>
      </c>
      <c r="X65" s="112">
        <v>8295</v>
      </c>
      <c r="Y65" s="112">
        <v>11011</v>
      </c>
      <c r="Z65" s="112">
        <v>11374</v>
      </c>
    </row>
    <row r="66" spans="1:26" x14ac:dyDescent="0.25">
      <c r="S66" s="115" t="s">
        <v>39</v>
      </c>
      <c r="T66" s="115"/>
      <c r="U66" s="112"/>
      <c r="V66" s="112">
        <v>13320</v>
      </c>
      <c r="W66" s="112">
        <v>13124</v>
      </c>
      <c r="X66" s="112">
        <v>14425</v>
      </c>
      <c r="Y66" s="112">
        <v>17688</v>
      </c>
      <c r="Z66" s="112">
        <v>18286</v>
      </c>
    </row>
    <row r="67" spans="1:26" x14ac:dyDescent="0.25">
      <c r="S67" s="115" t="s">
        <v>40</v>
      </c>
      <c r="T67" s="115"/>
      <c r="U67" s="112"/>
      <c r="V67" s="112">
        <v>16313</v>
      </c>
      <c r="W67" s="112">
        <v>17050</v>
      </c>
      <c r="X67" s="112">
        <v>17623</v>
      </c>
      <c r="Y67" s="112">
        <v>20596</v>
      </c>
      <c r="Z67" s="112">
        <v>22107</v>
      </c>
    </row>
    <row r="68" spans="1:26" x14ac:dyDescent="0.25">
      <c r="S68" s="115" t="s">
        <v>41</v>
      </c>
      <c r="T68" s="115"/>
      <c r="U68" s="112"/>
      <c r="V68" s="112">
        <v>17125</v>
      </c>
      <c r="W68" s="112">
        <v>17464</v>
      </c>
      <c r="X68" s="112">
        <v>17929</v>
      </c>
      <c r="Y68" s="112">
        <v>20964</v>
      </c>
      <c r="Z68" s="112">
        <v>22321</v>
      </c>
    </row>
    <row r="69" spans="1:26" x14ac:dyDescent="0.25">
      <c r="S69" s="115" t="s">
        <v>42</v>
      </c>
      <c r="T69" s="115"/>
      <c r="U69" s="112"/>
      <c r="V69" s="112">
        <v>15442</v>
      </c>
      <c r="W69" s="112">
        <v>16524</v>
      </c>
      <c r="X69" s="112">
        <v>17651</v>
      </c>
      <c r="Y69" s="112">
        <v>21374</v>
      </c>
      <c r="Z69" s="112">
        <v>22949</v>
      </c>
    </row>
    <row r="70" spans="1:26" x14ac:dyDescent="0.25">
      <c r="S70" s="115" t="s">
        <v>43</v>
      </c>
      <c r="T70" s="115"/>
      <c r="U70" s="112"/>
      <c r="V70" s="112">
        <v>13045</v>
      </c>
      <c r="W70" s="112">
        <v>13565</v>
      </c>
      <c r="X70" s="112">
        <v>14040</v>
      </c>
      <c r="Y70" s="112">
        <v>17014</v>
      </c>
      <c r="Z70" s="112">
        <v>18632</v>
      </c>
    </row>
    <row r="71" spans="1:26" x14ac:dyDescent="0.25">
      <c r="S71" s="115" t="s">
        <v>44</v>
      </c>
      <c r="T71" s="115"/>
      <c r="U71" s="112"/>
      <c r="V71" s="112">
        <v>12649</v>
      </c>
      <c r="W71" s="112">
        <v>12538</v>
      </c>
      <c r="X71" s="112">
        <v>12588</v>
      </c>
      <c r="Y71" s="112">
        <v>14199</v>
      </c>
      <c r="Z71" s="112">
        <v>14572</v>
      </c>
    </row>
    <row r="72" spans="1:26" x14ac:dyDescent="0.25">
      <c r="S72" s="115" t="s">
        <v>45</v>
      </c>
      <c r="T72" s="115"/>
      <c r="U72" s="112"/>
      <c r="V72" s="112">
        <v>10355</v>
      </c>
      <c r="W72" s="112">
        <v>10564</v>
      </c>
      <c r="X72" s="112">
        <v>11042</v>
      </c>
      <c r="Y72" s="112">
        <v>12746</v>
      </c>
      <c r="Z72" s="112">
        <v>13145</v>
      </c>
    </row>
    <row r="73" spans="1:26" x14ac:dyDescent="0.25">
      <c r="S73" s="115" t="s">
        <v>46</v>
      </c>
      <c r="T73" s="115"/>
      <c r="U73" s="112"/>
      <c r="V73" s="112">
        <v>8201</v>
      </c>
      <c r="W73" s="112">
        <v>8321</v>
      </c>
      <c r="X73" s="112">
        <v>8532</v>
      </c>
      <c r="Y73" s="112">
        <v>9286</v>
      </c>
      <c r="Z73" s="112">
        <v>9767</v>
      </c>
    </row>
    <row r="74" spans="1:26" x14ac:dyDescent="0.25">
      <c r="S74" s="115" t="s">
        <v>47</v>
      </c>
      <c r="T74" s="115"/>
      <c r="U74" s="112"/>
      <c r="V74" s="112">
        <v>5244</v>
      </c>
      <c r="W74" s="112">
        <v>5421</v>
      </c>
      <c r="X74" s="112">
        <v>5644</v>
      </c>
      <c r="Y74" s="112">
        <v>6263</v>
      </c>
      <c r="Z74" s="112">
        <v>6570</v>
      </c>
    </row>
    <row r="75" spans="1:26" x14ac:dyDescent="0.25">
      <c r="S75" s="115" t="s">
        <v>48</v>
      </c>
      <c r="T75" s="115"/>
      <c r="U75" s="112"/>
      <c r="V75" s="112">
        <v>2022</v>
      </c>
      <c r="W75" s="112">
        <v>2184</v>
      </c>
      <c r="X75" s="112">
        <v>2375</v>
      </c>
      <c r="Y75" s="112">
        <v>2723</v>
      </c>
      <c r="Z75" s="112">
        <v>2887</v>
      </c>
    </row>
    <row r="76" spans="1:26" x14ac:dyDescent="0.25">
      <c r="S76" s="115" t="s">
        <v>49</v>
      </c>
      <c r="T76" s="115"/>
      <c r="U76" s="112"/>
      <c r="V76" s="112">
        <v>591</v>
      </c>
      <c r="W76" s="112">
        <v>639</v>
      </c>
      <c r="X76" s="112">
        <v>640</v>
      </c>
      <c r="Y76" s="112">
        <v>723</v>
      </c>
      <c r="Z76" s="112">
        <v>823</v>
      </c>
    </row>
    <row r="77" spans="1:26" x14ac:dyDescent="0.25">
      <c r="S77" s="115" t="s">
        <v>50</v>
      </c>
      <c r="T77" s="115"/>
      <c r="U77" s="112"/>
      <c r="V77" s="112">
        <v>235</v>
      </c>
      <c r="W77" s="112">
        <v>244</v>
      </c>
      <c r="X77" s="112">
        <v>228</v>
      </c>
      <c r="Y77" s="112">
        <v>251</v>
      </c>
      <c r="Z77" s="112">
        <v>263</v>
      </c>
    </row>
    <row r="78" spans="1:26" x14ac:dyDescent="0.25">
      <c r="S78" s="115" t="s">
        <v>51</v>
      </c>
      <c r="T78" s="115"/>
      <c r="U78" s="112"/>
      <c r="V78" s="112">
        <v>147</v>
      </c>
      <c r="W78" s="112">
        <v>111</v>
      </c>
      <c r="X78" s="112">
        <v>112</v>
      </c>
      <c r="Y78" s="112">
        <v>126</v>
      </c>
      <c r="Z78" s="112">
        <v>123</v>
      </c>
    </row>
    <row r="79" spans="1:26" x14ac:dyDescent="0.25">
      <c r="S79" s="115" t="s">
        <v>52</v>
      </c>
      <c r="T79" s="115"/>
      <c r="U79" s="112"/>
      <c r="V79" s="112">
        <v>107</v>
      </c>
      <c r="W79" s="112">
        <v>115</v>
      </c>
      <c r="X79" s="112">
        <v>109</v>
      </c>
      <c r="Y79" s="112">
        <v>103</v>
      </c>
      <c r="Z79" s="112">
        <v>107</v>
      </c>
    </row>
    <row r="80" spans="1:26" x14ac:dyDescent="0.25">
      <c r="S80" s="118" t="s">
        <v>53</v>
      </c>
      <c r="T80" s="118"/>
      <c r="U80" s="112"/>
      <c r="V80" s="112">
        <v>125790</v>
      </c>
      <c r="W80" s="112">
        <v>128389</v>
      </c>
      <c r="X80" s="112">
        <v>134271</v>
      </c>
      <c r="Y80" s="112">
        <v>159535</v>
      </c>
      <c r="Z80" s="112">
        <v>168364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Casey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11815</v>
      </c>
      <c r="W83" s="112">
        <v>12929</v>
      </c>
      <c r="X83" s="112">
        <v>13189</v>
      </c>
      <c r="Y83" s="112">
        <v>13652</v>
      </c>
      <c r="Z83" s="112">
        <v>14322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11912</v>
      </c>
      <c r="W84" s="112">
        <v>12524</v>
      </c>
      <c r="X84" s="112">
        <v>13104</v>
      </c>
      <c r="Y84" s="112">
        <v>14152</v>
      </c>
      <c r="Z84" s="112">
        <v>15167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19815</v>
      </c>
      <c r="W85" s="112">
        <v>20159</v>
      </c>
      <c r="X85" s="112">
        <v>20387</v>
      </c>
      <c r="Y85" s="112">
        <v>20982</v>
      </c>
      <c r="Z85" s="112">
        <v>21492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349,066</v>
      </c>
      <c r="D86" s="96">
        <f t="shared" ref="D86:D91" si="4">AD4</f>
        <v>5.2490977123956339E-2</v>
      </c>
      <c r="E86" s="97">
        <f t="shared" ref="E86:E91" si="5">AD4</f>
        <v>5.2490977123956339E-2</v>
      </c>
      <c r="F86" s="96">
        <f t="shared" ref="F86:F91" si="6">AF4</f>
        <v>0.29033283553400069</v>
      </c>
      <c r="G86" s="97">
        <f t="shared" ref="G86:G91" si="7">AF4</f>
        <v>0.29033283553400069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4762</v>
      </c>
      <c r="W86" s="112">
        <v>5140</v>
      </c>
      <c r="X86" s="112">
        <v>5397</v>
      </c>
      <c r="Y86" s="112">
        <v>5828</v>
      </c>
      <c r="Z86" s="112">
        <v>6352</v>
      </c>
    </row>
    <row r="87" spans="1:30" ht="15" customHeight="1" x14ac:dyDescent="0.25">
      <c r="A87" s="98" t="s">
        <v>4</v>
      </c>
      <c r="B87" s="49"/>
      <c r="C87" s="57" t="str">
        <f t="shared" si="3"/>
        <v>180,519</v>
      </c>
      <c r="D87" s="96">
        <f t="shared" si="4"/>
        <v>4.9950270748148951E-2</v>
      </c>
      <c r="E87" s="97">
        <f t="shared" si="5"/>
        <v>4.9950270748148951E-2</v>
      </c>
      <c r="F87" s="96">
        <f t="shared" si="6"/>
        <v>0.24728976224529986</v>
      </c>
      <c r="G87" s="97">
        <f t="shared" si="7"/>
        <v>0.24728976224529986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5490</v>
      </c>
      <c r="W87" s="112">
        <v>5539</v>
      </c>
      <c r="X87" s="112">
        <v>5653</v>
      </c>
      <c r="Y87" s="112">
        <v>5987</v>
      </c>
      <c r="Z87" s="112">
        <v>6136</v>
      </c>
    </row>
    <row r="88" spans="1:30" ht="15" customHeight="1" x14ac:dyDescent="0.25">
      <c r="A88" s="98" t="s">
        <v>5</v>
      </c>
      <c r="B88" s="49"/>
      <c r="C88" s="57" t="str">
        <f t="shared" si="3"/>
        <v>168,366</v>
      </c>
      <c r="D88" s="96">
        <f t="shared" si="4"/>
        <v>5.5321549454682151E-2</v>
      </c>
      <c r="E88" s="97">
        <f t="shared" si="5"/>
        <v>5.5321549454682151E-2</v>
      </c>
      <c r="F88" s="96">
        <f t="shared" si="6"/>
        <v>0.33843695595144396</v>
      </c>
      <c r="G88" s="97">
        <f t="shared" si="7"/>
        <v>0.33843695595144396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5759</v>
      </c>
      <c r="W88" s="112">
        <v>5934</v>
      </c>
      <c r="X88" s="112">
        <v>6090</v>
      </c>
      <c r="Y88" s="112">
        <v>6493</v>
      </c>
      <c r="Z88" s="112">
        <v>6559</v>
      </c>
    </row>
    <row r="89" spans="1:30" ht="15" customHeight="1" x14ac:dyDescent="0.25">
      <c r="A89" s="49" t="s">
        <v>6</v>
      </c>
      <c r="B89" s="49"/>
      <c r="C89" s="57" t="str">
        <f t="shared" si="3"/>
        <v>225,227</v>
      </c>
      <c r="D89" s="96">
        <f t="shared" si="4"/>
        <v>4.9549381622971733E-2</v>
      </c>
      <c r="E89" s="97">
        <f t="shared" si="5"/>
        <v>4.9549381622971733E-2</v>
      </c>
      <c r="F89" s="96">
        <f t="shared" si="6"/>
        <v>0.18223810948564112</v>
      </c>
      <c r="G89" s="97">
        <f t="shared" si="7"/>
        <v>0.18223810948564112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11527</v>
      </c>
      <c r="W89" s="112">
        <v>11679</v>
      </c>
      <c r="X89" s="112">
        <v>11839</v>
      </c>
      <c r="Y89" s="112">
        <v>12150</v>
      </c>
      <c r="Z89" s="112">
        <v>12573</v>
      </c>
    </row>
    <row r="90" spans="1:30" ht="15" customHeight="1" x14ac:dyDescent="0.25">
      <c r="A90" s="49" t="s">
        <v>95</v>
      </c>
      <c r="B90" s="49"/>
      <c r="C90" s="57" t="str">
        <f t="shared" si="3"/>
        <v>$49,541</v>
      </c>
      <c r="D90" s="96">
        <f t="shared" si="4"/>
        <v>6.1619397627797889E-2</v>
      </c>
      <c r="E90" s="97">
        <f t="shared" si="5"/>
        <v>6.1619397627797889E-2</v>
      </c>
      <c r="F90" s="96">
        <f t="shared" si="6"/>
        <v>9.0742002230757901E-2</v>
      </c>
      <c r="G90" s="97">
        <f t="shared" si="7"/>
        <v>9.0742002230757901E-2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13116</v>
      </c>
      <c r="W90" s="112">
        <v>13460</v>
      </c>
      <c r="X90" s="112">
        <v>13638</v>
      </c>
      <c r="Y90" s="112">
        <v>14476</v>
      </c>
      <c r="Z90" s="112">
        <v>15116</v>
      </c>
    </row>
    <row r="91" spans="1:30" ht="15" customHeight="1" x14ac:dyDescent="0.25">
      <c r="A91" s="49" t="s">
        <v>7</v>
      </c>
      <c r="B91" s="49"/>
      <c r="C91" s="57" t="str">
        <f t="shared" si="3"/>
        <v>$14,719.0 mil</v>
      </c>
      <c r="D91" s="96">
        <f t="shared" si="4"/>
        <v>0.12056940537539096</v>
      </c>
      <c r="E91" s="97">
        <f t="shared" si="5"/>
        <v>0.12056940537539096</v>
      </c>
      <c r="F91" s="96">
        <f t="shared" si="6"/>
        <v>0.39423931033953941</v>
      </c>
      <c r="G91" s="97">
        <f t="shared" si="7"/>
        <v>0.39423931033953941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102711</v>
      </c>
      <c r="W91" s="112">
        <v>106362</v>
      </c>
      <c r="X91" s="112">
        <v>107943</v>
      </c>
      <c r="Y91" s="112">
        <v>113394</v>
      </c>
      <c r="Z91" s="112">
        <v>119064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7824</v>
      </c>
      <c r="W93" s="112">
        <v>8345</v>
      </c>
      <c r="X93" s="112">
        <v>8574</v>
      </c>
      <c r="Y93" s="112">
        <v>8998</v>
      </c>
      <c r="Z93" s="112">
        <v>9496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15365</v>
      </c>
      <c r="W94" s="112">
        <v>16427</v>
      </c>
      <c r="X94" s="112">
        <v>17386</v>
      </c>
      <c r="Y94" s="112">
        <v>18944</v>
      </c>
      <c r="Z94" s="112">
        <v>20187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3238</v>
      </c>
      <c r="W95" s="112">
        <v>3437</v>
      </c>
      <c r="X95" s="112">
        <v>3634</v>
      </c>
      <c r="Y95" s="112">
        <v>3973</v>
      </c>
      <c r="Z95" s="112">
        <v>4338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14068</v>
      </c>
      <c r="W96" s="112">
        <v>15043</v>
      </c>
      <c r="X96" s="112">
        <v>15809</v>
      </c>
      <c r="Y96" s="112">
        <v>17343</v>
      </c>
      <c r="Z96" s="112">
        <v>18728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16355</v>
      </c>
      <c r="W97" s="112">
        <v>16443</v>
      </c>
      <c r="X97" s="112">
        <v>16425</v>
      </c>
      <c r="Y97" s="112">
        <v>17066</v>
      </c>
      <c r="Z97" s="112">
        <v>17311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9649</v>
      </c>
      <c r="W98" s="112">
        <v>9865</v>
      </c>
      <c r="X98" s="112">
        <v>10047</v>
      </c>
      <c r="Y98" s="112">
        <v>10603</v>
      </c>
      <c r="Z98" s="112">
        <v>10604</v>
      </c>
    </row>
    <row r="99" spans="1:32" ht="15" customHeight="1" x14ac:dyDescent="0.25">
      <c r="S99" s="115" t="s">
        <v>195</v>
      </c>
      <c r="T99" s="115"/>
      <c r="U99" s="112"/>
      <c r="V99" s="112">
        <v>1919</v>
      </c>
      <c r="W99" s="112">
        <v>1974</v>
      </c>
      <c r="X99" s="112">
        <v>2124</v>
      </c>
      <c r="Y99" s="112">
        <v>2307</v>
      </c>
      <c r="Z99" s="112">
        <v>2501</v>
      </c>
    </row>
    <row r="100" spans="1:32" ht="15" customHeight="1" x14ac:dyDescent="0.25">
      <c r="S100" s="115" t="s">
        <v>58</v>
      </c>
      <c r="T100" s="115"/>
      <c r="U100" s="112"/>
      <c r="V100" s="112">
        <v>7921</v>
      </c>
      <c r="W100" s="112">
        <v>8351</v>
      </c>
      <c r="X100" s="112">
        <v>8601</v>
      </c>
      <c r="Y100" s="112">
        <v>9589</v>
      </c>
      <c r="Z100" s="112">
        <v>9833</v>
      </c>
    </row>
    <row r="101" spans="1:32" x14ac:dyDescent="0.25">
      <c r="A101" s="18"/>
      <c r="S101" s="118" t="s">
        <v>53</v>
      </c>
      <c r="T101" s="118"/>
      <c r="U101" s="112"/>
      <c r="V101" s="112">
        <v>87800</v>
      </c>
      <c r="W101" s="112">
        <v>91488</v>
      </c>
      <c r="X101" s="112">
        <v>94038</v>
      </c>
      <c r="Y101" s="112">
        <v>101050</v>
      </c>
      <c r="Z101" s="112">
        <v>106015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223047</v>
      </c>
      <c r="W104" s="112">
        <v>238191</v>
      </c>
      <c r="X104" s="112">
        <v>237815</v>
      </c>
      <c r="Y104" s="112">
        <v>277982</v>
      </c>
      <c r="Z104" s="112">
        <v>292422</v>
      </c>
      <c r="AB104" s="109" t="str">
        <f>TEXT(Z104,"###,###")</f>
        <v>292,422</v>
      </c>
      <c r="AD104" s="130">
        <f>Z104/($Z$4)*100</f>
        <v>83.77269628093255</v>
      </c>
      <c r="AF104" s="109"/>
    </row>
    <row r="105" spans="1:32" x14ac:dyDescent="0.25">
      <c r="S105" s="115" t="s">
        <v>17</v>
      </c>
      <c r="T105" s="115"/>
      <c r="U105" s="112"/>
      <c r="V105" s="112">
        <v>30514</v>
      </c>
      <c r="W105" s="112">
        <v>30049</v>
      </c>
      <c r="X105" s="112">
        <v>30735</v>
      </c>
      <c r="Y105" s="112">
        <v>35129</v>
      </c>
      <c r="Z105" s="112">
        <v>36596</v>
      </c>
      <c r="AB105" s="109" t="str">
        <f>TEXT(Z105,"###,###")</f>
        <v>36,596</v>
      </c>
      <c r="AD105" s="130">
        <f>Z105/($Z$4)*100</f>
        <v>10.483977242126132</v>
      </c>
      <c r="AF105" s="109"/>
    </row>
    <row r="106" spans="1:32" x14ac:dyDescent="0.25">
      <c r="S106" s="118" t="s">
        <v>53</v>
      </c>
      <c r="T106" s="118"/>
      <c r="U106" s="120"/>
      <c r="V106" s="120">
        <v>253561</v>
      </c>
      <c r="W106" s="120">
        <v>268240</v>
      </c>
      <c r="X106" s="120">
        <v>268550</v>
      </c>
      <c r="Y106" s="120">
        <v>313111</v>
      </c>
      <c r="Z106" s="120">
        <v>329018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39949</v>
      </c>
      <c r="W108" s="112">
        <v>43574</v>
      </c>
      <c r="X108" s="112">
        <v>42162</v>
      </c>
      <c r="Y108" s="112">
        <v>48096</v>
      </c>
      <c r="Z108" s="112">
        <v>48022</v>
      </c>
      <c r="AB108" s="109" t="str">
        <f>TEXT(Z108,"###,###")</f>
        <v>48,022</v>
      </c>
      <c r="AD108" s="130">
        <f>Z108/($Z$4)*100</f>
        <v>13.757283722848973</v>
      </c>
      <c r="AF108" s="109"/>
    </row>
    <row r="109" spans="1:32" x14ac:dyDescent="0.25">
      <c r="S109" s="115" t="s">
        <v>20</v>
      </c>
      <c r="T109" s="115"/>
      <c r="U109" s="112"/>
      <c r="V109" s="112">
        <v>32550</v>
      </c>
      <c r="W109" s="112">
        <v>34034</v>
      </c>
      <c r="X109" s="112">
        <v>37959</v>
      </c>
      <c r="Y109" s="112">
        <v>42884</v>
      </c>
      <c r="Z109" s="112">
        <v>42789</v>
      </c>
      <c r="AB109" s="109" t="str">
        <f>TEXT(Z109,"###,###")</f>
        <v>42,789</v>
      </c>
      <c r="AD109" s="130">
        <f>Z109/($Z$4)*100</f>
        <v>12.258140294385589</v>
      </c>
      <c r="AF109" s="109"/>
    </row>
    <row r="110" spans="1:32" x14ac:dyDescent="0.25">
      <c r="S110" s="115" t="s">
        <v>21</v>
      </c>
      <c r="T110" s="115"/>
      <c r="U110" s="112"/>
      <c r="V110" s="112">
        <v>65880</v>
      </c>
      <c r="W110" s="112">
        <v>62884</v>
      </c>
      <c r="X110" s="112">
        <v>66258</v>
      </c>
      <c r="Y110" s="112">
        <v>78479</v>
      </c>
      <c r="Z110" s="112">
        <v>83430</v>
      </c>
      <c r="AB110" s="109" t="str">
        <f>TEXT(Z110,"###,###")</f>
        <v>83,430</v>
      </c>
      <c r="AD110" s="130">
        <f>Z110/($Z$4)*100</f>
        <v>23.900924180527465</v>
      </c>
      <c r="AF110" s="109"/>
    </row>
    <row r="111" spans="1:32" x14ac:dyDescent="0.25">
      <c r="S111" s="115" t="s">
        <v>22</v>
      </c>
      <c r="T111" s="115"/>
      <c r="U111" s="112"/>
      <c r="V111" s="112">
        <v>113408</v>
      </c>
      <c r="W111" s="112">
        <v>116337</v>
      </c>
      <c r="X111" s="112">
        <v>122171</v>
      </c>
      <c r="Y111" s="112">
        <v>143655</v>
      </c>
      <c r="Z111" s="112">
        <v>154782</v>
      </c>
      <c r="AB111" s="109" t="str">
        <f>TEXT(Z111,"###,###")</f>
        <v>154,782</v>
      </c>
      <c r="AD111" s="130">
        <f>Z111/($Z$4)*100</f>
        <v>44.341757719170587</v>
      </c>
      <c r="AF111" s="109"/>
    </row>
    <row r="112" spans="1:32" x14ac:dyDescent="0.25">
      <c r="S112" s="118" t="s">
        <v>53</v>
      </c>
      <c r="T112" s="118"/>
      <c r="U112" s="112"/>
      <c r="V112" s="112">
        <v>270524</v>
      </c>
      <c r="W112" s="112">
        <v>276206</v>
      </c>
      <c r="X112" s="112">
        <v>286744</v>
      </c>
      <c r="Y112" s="112">
        <v>331654</v>
      </c>
      <c r="Z112" s="112">
        <v>349068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39.15</v>
      </c>
      <c r="W118" s="131">
        <v>39.24</v>
      </c>
      <c r="X118" s="131">
        <v>39.35</v>
      </c>
      <c r="Y118" s="131">
        <v>39.159999999999997</v>
      </c>
      <c r="Z118" s="131">
        <v>39.11</v>
      </c>
      <c r="AB118" s="109" t="str">
        <f>TEXT(Z118,"##.0")</f>
        <v>39.1</v>
      </c>
    </row>
    <row r="120" spans="19:32" x14ac:dyDescent="0.25">
      <c r="S120" s="101" t="s">
        <v>97</v>
      </c>
      <c r="T120" s="112"/>
      <c r="U120" s="112"/>
      <c r="V120" s="112">
        <v>162441</v>
      </c>
      <c r="W120" s="112">
        <v>168518</v>
      </c>
      <c r="X120" s="112">
        <v>171430</v>
      </c>
      <c r="Y120" s="112">
        <v>181403</v>
      </c>
      <c r="Z120" s="112">
        <v>189466</v>
      </c>
      <c r="AB120" s="109" t="str">
        <f>TEXT(Z120,"###,###")</f>
        <v>189,466</v>
      </c>
    </row>
    <row r="121" spans="19:32" x14ac:dyDescent="0.25">
      <c r="S121" s="101" t="s">
        <v>98</v>
      </c>
      <c r="T121" s="112"/>
      <c r="U121" s="112"/>
      <c r="V121" s="112">
        <v>14138</v>
      </c>
      <c r="W121" s="112">
        <v>14705</v>
      </c>
      <c r="X121" s="112">
        <v>14924</v>
      </c>
      <c r="Y121" s="112">
        <v>14740</v>
      </c>
      <c r="Z121" s="112">
        <v>16066</v>
      </c>
      <c r="AB121" s="109" t="str">
        <f>TEXT(Z121,"###,###")</f>
        <v>16,066</v>
      </c>
    </row>
    <row r="122" spans="19:32" x14ac:dyDescent="0.25">
      <c r="S122" s="101" t="s">
        <v>99</v>
      </c>
      <c r="T122" s="112"/>
      <c r="U122" s="112"/>
      <c r="V122" s="112">
        <v>13938</v>
      </c>
      <c r="W122" s="112">
        <v>14627</v>
      </c>
      <c r="X122" s="112">
        <v>15770</v>
      </c>
      <c r="Y122" s="112">
        <v>18451</v>
      </c>
      <c r="Z122" s="112">
        <v>19688</v>
      </c>
      <c r="AB122" s="109" t="str">
        <f>TEXT(Z122,"###,###")</f>
        <v>19,688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176379</v>
      </c>
      <c r="W124" s="112">
        <v>183145</v>
      </c>
      <c r="X124" s="112">
        <v>187200</v>
      </c>
      <c r="Y124" s="112">
        <v>199854</v>
      </c>
      <c r="Z124" s="112">
        <v>209154</v>
      </c>
      <c r="AB124" s="109" t="str">
        <f>TEXT(Z124,"###,###")</f>
        <v>209,154</v>
      </c>
      <c r="AD124" s="127">
        <f>Z124/$Z$7*100</f>
        <v>92.863644234483431</v>
      </c>
    </row>
    <row r="125" spans="19:32" x14ac:dyDescent="0.25">
      <c r="S125" s="101" t="s">
        <v>101</v>
      </c>
      <c r="T125" s="112"/>
      <c r="U125" s="112"/>
      <c r="V125" s="112">
        <v>28076</v>
      </c>
      <c r="W125" s="112">
        <v>29332</v>
      </c>
      <c r="X125" s="112">
        <v>30694</v>
      </c>
      <c r="Y125" s="112">
        <v>33191</v>
      </c>
      <c r="Z125" s="112">
        <v>35754</v>
      </c>
      <c r="AB125" s="109" t="str">
        <f>TEXT(Z125,"###,###")</f>
        <v>35,754</v>
      </c>
      <c r="AD125" s="127">
        <f>Z125/$Z$7*100</f>
        <v>15.874650907750848</v>
      </c>
    </row>
    <row r="127" spans="19:32" x14ac:dyDescent="0.25">
      <c r="S127" s="101" t="s">
        <v>102</v>
      </c>
      <c r="T127" s="112"/>
      <c r="U127" s="112"/>
      <c r="V127" s="112">
        <v>102708</v>
      </c>
      <c r="W127" s="112">
        <v>106357</v>
      </c>
      <c r="X127" s="112">
        <v>107943</v>
      </c>
      <c r="Y127" s="112">
        <v>113394</v>
      </c>
      <c r="Z127" s="112">
        <v>119065</v>
      </c>
      <c r="AB127" s="109" t="str">
        <f>TEXT(Z127,"###,###")</f>
        <v>119,065</v>
      </c>
      <c r="AD127" s="127">
        <f>Z127/$Z$7*100</f>
        <v>52.86444342818578</v>
      </c>
    </row>
    <row r="128" spans="19:32" x14ac:dyDescent="0.25">
      <c r="S128" s="101" t="s">
        <v>103</v>
      </c>
      <c r="T128" s="112"/>
      <c r="U128" s="112"/>
      <c r="V128" s="112">
        <v>87801</v>
      </c>
      <c r="W128" s="112">
        <v>91491</v>
      </c>
      <c r="X128" s="112">
        <v>94038</v>
      </c>
      <c r="Y128" s="112">
        <v>101051</v>
      </c>
      <c r="Z128" s="112">
        <v>106018</v>
      </c>
      <c r="AB128" s="109" t="str">
        <f>TEXT(Z128,"###,###")</f>
        <v>106,018</v>
      </c>
      <c r="AD128" s="127">
        <f>Z128/$Z$7*100</f>
        <v>47.071621075625927</v>
      </c>
    </row>
    <row r="130" spans="19:20" x14ac:dyDescent="0.25">
      <c r="S130" s="101" t="s">
        <v>278</v>
      </c>
      <c r="T130" s="127">
        <v>84.12224111674</v>
      </c>
    </row>
    <row r="131" spans="19:20" x14ac:dyDescent="0.25">
      <c r="S131" s="101" t="s">
        <v>279</v>
      </c>
      <c r="T131" s="127">
        <v>7.1332477900074149</v>
      </c>
    </row>
    <row r="132" spans="19:20" x14ac:dyDescent="0.25">
      <c r="S132" s="101" t="s">
        <v>280</v>
      </c>
      <c r="T132" s="127">
        <v>8.7414031177434328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A558E7-D796-4E03-B99A-0A924F93E1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975B2C-700A-4432-AB35-8E5B3F1224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9387129-AC1F-4851-8DFB-1E213F6C0C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DB920E-D8DB-4498-ACC5-E6E8287D5D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56F07-C3B1-42E6-AED3-AF1FAF3C215D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8.15 Central Goldfields,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7830</v>
      </c>
      <c r="W4" s="108">
        <v>7770</v>
      </c>
      <c r="X4" s="108">
        <v>8024</v>
      </c>
      <c r="Y4" s="108">
        <v>8863</v>
      </c>
      <c r="Z4" s="108">
        <v>9152</v>
      </c>
      <c r="AB4" s="109" t="str">
        <f>TEXT(Z4,"###,###")</f>
        <v>9,152</v>
      </c>
      <c r="AD4" s="110">
        <f>Z4/Y4-1</f>
        <v>3.2607469254202881E-2</v>
      </c>
      <c r="AF4" s="110">
        <f>Z4/V4-1</f>
        <v>0.16883780332056197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3981</v>
      </c>
      <c r="W5" s="108">
        <v>4037</v>
      </c>
      <c r="X5" s="108">
        <v>4046</v>
      </c>
      <c r="Y5" s="108">
        <v>4385</v>
      </c>
      <c r="Z5" s="108">
        <v>4469</v>
      </c>
      <c r="AB5" s="109" t="str">
        <f>TEXT(Z5,"###,###")</f>
        <v>4,469</v>
      </c>
      <c r="AD5" s="110">
        <f t="shared" ref="AD5:AD9" si="0">Z5/Y5-1</f>
        <v>1.9156214367160862E-2</v>
      </c>
      <c r="AF5" s="110">
        <f t="shared" ref="AF5:AF9" si="1">Z5/V5-1</f>
        <v>0.12258226576237119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3853</v>
      </c>
      <c r="W6" s="108">
        <v>3734</v>
      </c>
      <c r="X6" s="108">
        <v>3967</v>
      </c>
      <c r="Y6" s="108">
        <v>4475</v>
      </c>
      <c r="Z6" s="108">
        <v>4677</v>
      </c>
      <c r="AB6" s="109" t="str">
        <f>TEXT(Z6,"###,###")</f>
        <v>4,677</v>
      </c>
      <c r="AD6" s="110">
        <f t="shared" si="0"/>
        <v>4.5139664804469293E-2</v>
      </c>
      <c r="AF6" s="110">
        <f t="shared" si="1"/>
        <v>0.21385933039190252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5707</v>
      </c>
      <c r="W7" s="108">
        <v>5747</v>
      </c>
      <c r="X7" s="108">
        <v>5863</v>
      </c>
      <c r="Y7" s="108">
        <v>6208</v>
      </c>
      <c r="Z7" s="108">
        <v>6336</v>
      </c>
      <c r="AB7" s="109" t="str">
        <f>TEXT(Z7,"###,###")</f>
        <v>6,336</v>
      </c>
      <c r="AD7" s="110">
        <f t="shared" si="0"/>
        <v>2.0618556701030855E-2</v>
      </c>
      <c r="AF7" s="110">
        <f t="shared" si="1"/>
        <v>0.11021552479411256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9,152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6,336</v>
      </c>
      <c r="P8" s="67"/>
      <c r="S8" s="107" t="s">
        <v>82</v>
      </c>
      <c r="T8" s="108"/>
      <c r="U8" s="108"/>
      <c r="V8" s="108">
        <v>35630</v>
      </c>
      <c r="W8" s="108">
        <v>37501.54</v>
      </c>
      <c r="X8" s="108">
        <v>39668</v>
      </c>
      <c r="Y8" s="108">
        <v>38508.04</v>
      </c>
      <c r="Z8" s="108">
        <v>40395</v>
      </c>
      <c r="AB8" s="109" t="str">
        <f>TEXT(Z8,"$###,###")</f>
        <v>$40,395</v>
      </c>
      <c r="AD8" s="110">
        <f t="shared" si="0"/>
        <v>4.9001714966536936E-2</v>
      </c>
      <c r="AF8" s="110">
        <f t="shared" si="1"/>
        <v>0.13373561605388717</v>
      </c>
    </row>
    <row r="9" spans="1:32" x14ac:dyDescent="0.25">
      <c r="A9" s="30" t="s">
        <v>14</v>
      </c>
      <c r="B9" s="71"/>
      <c r="C9" s="72"/>
      <c r="D9" s="73">
        <f>AD104</f>
        <v>75.415209790209786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50.615530303030297</v>
      </c>
      <c r="P9" s="74" t="s">
        <v>83</v>
      </c>
      <c r="S9" s="107" t="s">
        <v>7</v>
      </c>
      <c r="T9" s="108"/>
      <c r="U9" s="108"/>
      <c r="V9" s="108">
        <v>249500275</v>
      </c>
      <c r="W9" s="108">
        <v>259425991</v>
      </c>
      <c r="X9" s="108">
        <v>274628475</v>
      </c>
      <c r="Y9" s="108">
        <v>301461083</v>
      </c>
      <c r="Z9" s="108">
        <v>320910888</v>
      </c>
      <c r="AB9" s="109" t="str">
        <f>TEXT(Z9/1000000,"$#,###.0")&amp;" mil"</f>
        <v>$320.9 mil</v>
      </c>
      <c r="AD9" s="110">
        <f t="shared" si="0"/>
        <v>6.4518460580200276E-2</v>
      </c>
      <c r="AF9" s="110">
        <f t="shared" si="1"/>
        <v>0.28621456629657027</v>
      </c>
    </row>
    <row r="10" spans="1:32" x14ac:dyDescent="0.25">
      <c r="A10" s="30" t="s">
        <v>17</v>
      </c>
      <c r="B10" s="71"/>
      <c r="C10" s="72"/>
      <c r="D10" s="73">
        <f>AD105</f>
        <v>16.892482517482517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49.195075757575758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82.433712121212125</v>
      </c>
      <c r="P11" s="74" t="s">
        <v>83</v>
      </c>
      <c r="S11" s="107" t="s">
        <v>29</v>
      </c>
      <c r="T11" s="112"/>
      <c r="U11" s="112"/>
      <c r="V11" s="112">
        <v>6828</v>
      </c>
      <c r="W11" s="112">
        <v>6725</v>
      </c>
      <c r="X11" s="112">
        <v>6971</v>
      </c>
      <c r="Y11" s="112">
        <v>7797</v>
      </c>
      <c r="Z11" s="112">
        <v>8038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10.606060606060606</v>
      </c>
      <c r="P12" s="74" t="s">
        <v>83</v>
      </c>
      <c r="S12" s="107" t="s">
        <v>30</v>
      </c>
      <c r="T12" s="112"/>
      <c r="U12" s="112"/>
      <c r="V12" s="112">
        <v>1004</v>
      </c>
      <c r="W12" s="112">
        <v>1053</v>
      </c>
      <c r="X12" s="112">
        <v>1053</v>
      </c>
      <c r="Y12" s="112">
        <v>1067</v>
      </c>
      <c r="Z12" s="112">
        <v>1112</v>
      </c>
    </row>
    <row r="13" spans="1:32" ht="15" customHeight="1" x14ac:dyDescent="0.25">
      <c r="A13" s="30" t="s">
        <v>19</v>
      </c>
      <c r="B13" s="72"/>
      <c r="C13" s="72"/>
      <c r="D13" s="73">
        <f>AD108</f>
        <v>16.094842657342657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6.8181818181818175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14.138986013986013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28.03758741258741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16.67982941083557</v>
      </c>
      <c r="P15" s="74" t="s">
        <v>83</v>
      </c>
      <c r="S15" s="115" t="s">
        <v>59</v>
      </c>
      <c r="T15" s="115"/>
      <c r="U15" s="116"/>
      <c r="V15" s="116">
        <v>556</v>
      </c>
      <c r="W15" s="116">
        <v>481</v>
      </c>
      <c r="X15" s="116">
        <v>532</v>
      </c>
      <c r="Y15" s="112">
        <v>581</v>
      </c>
      <c r="Z15" s="112">
        <v>577</v>
      </c>
      <c r="AB15" s="117">
        <f t="shared" ref="AB15:AB34" si="2">IF(Z15="np",0,Z15/$Z$34)</f>
        <v>6.3032554074721428E-2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33.948863636363633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83.320170589164434</v>
      </c>
      <c r="P16" s="37" t="s">
        <v>83</v>
      </c>
      <c r="S16" s="115" t="s">
        <v>60</v>
      </c>
      <c r="T16" s="115"/>
      <c r="U16" s="116"/>
      <c r="V16" s="116">
        <v>41</v>
      </c>
      <c r="W16" s="116">
        <v>60</v>
      </c>
      <c r="X16" s="116">
        <v>56</v>
      </c>
      <c r="Y16" s="112">
        <v>79</v>
      </c>
      <c r="Z16" s="112">
        <v>73</v>
      </c>
      <c r="AB16" s="117">
        <f t="shared" si="2"/>
        <v>7.9746558881363342E-3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963</v>
      </c>
      <c r="W17" s="116">
        <v>927</v>
      </c>
      <c r="X17" s="116">
        <v>980</v>
      </c>
      <c r="Y17" s="112">
        <v>1091</v>
      </c>
      <c r="Z17" s="112">
        <v>1105</v>
      </c>
      <c r="AB17" s="117">
        <f t="shared" si="2"/>
        <v>0.12071225693685821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55</v>
      </c>
      <c r="W18" s="116">
        <v>59</v>
      </c>
      <c r="X18" s="116">
        <v>67</v>
      </c>
      <c r="Y18" s="112">
        <v>73</v>
      </c>
      <c r="Z18" s="112">
        <v>83</v>
      </c>
      <c r="AB18" s="117">
        <f t="shared" si="2"/>
        <v>9.0670745029495306E-3</v>
      </c>
    </row>
    <row r="19" spans="1:28" x14ac:dyDescent="0.25">
      <c r="A19" s="63" t="str">
        <f>$S$1&amp;" ("&amp;$V$2&amp;" to "&amp;$Z$2&amp;")"</f>
        <v>Central Goldfields (2018-19 to 2022-23)</v>
      </c>
      <c r="B19" s="63"/>
      <c r="C19" s="63"/>
      <c r="D19" s="63"/>
      <c r="E19" s="63"/>
      <c r="F19" s="63"/>
      <c r="G19" s="63" t="str">
        <f>$S$1&amp;" ("&amp;$V$2&amp;" to "&amp;$Z$2&amp;")"</f>
        <v>Central Goldfields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417</v>
      </c>
      <c r="W19" s="116">
        <v>421</v>
      </c>
      <c r="X19" s="116">
        <v>441</v>
      </c>
      <c r="Y19" s="112">
        <v>488</v>
      </c>
      <c r="Z19" s="112">
        <v>519</v>
      </c>
      <c r="AB19" s="117">
        <f t="shared" si="2"/>
        <v>5.6696526108804893E-2</v>
      </c>
    </row>
    <row r="20" spans="1:28" x14ac:dyDescent="0.25">
      <c r="S20" s="115" t="s">
        <v>64</v>
      </c>
      <c r="T20" s="115"/>
      <c r="U20" s="116"/>
      <c r="V20" s="116">
        <v>170</v>
      </c>
      <c r="W20" s="116">
        <v>199</v>
      </c>
      <c r="X20" s="116">
        <v>232</v>
      </c>
      <c r="Y20" s="112">
        <v>222</v>
      </c>
      <c r="Z20" s="112">
        <v>228</v>
      </c>
      <c r="AB20" s="117">
        <f t="shared" si="2"/>
        <v>2.4907144417740879E-2</v>
      </c>
    </row>
    <row r="21" spans="1:28" x14ac:dyDescent="0.25">
      <c r="S21" s="115" t="s">
        <v>65</v>
      </c>
      <c r="T21" s="115"/>
      <c r="U21" s="116"/>
      <c r="V21" s="116">
        <v>731</v>
      </c>
      <c r="W21" s="116">
        <v>813</v>
      </c>
      <c r="X21" s="116">
        <v>874</v>
      </c>
      <c r="Y21" s="112">
        <v>1016</v>
      </c>
      <c r="Z21" s="112">
        <v>992</v>
      </c>
      <c r="AB21" s="117">
        <f t="shared" si="2"/>
        <v>0.10836792658946909</v>
      </c>
    </row>
    <row r="22" spans="1:28" x14ac:dyDescent="0.25">
      <c r="S22" s="115" t="s">
        <v>66</v>
      </c>
      <c r="T22" s="115"/>
      <c r="U22" s="116"/>
      <c r="V22" s="116">
        <v>510</v>
      </c>
      <c r="W22" s="116">
        <v>486</v>
      </c>
      <c r="X22" s="116">
        <v>531</v>
      </c>
      <c r="Y22" s="112">
        <v>634</v>
      </c>
      <c r="Z22" s="112">
        <v>690</v>
      </c>
      <c r="AB22" s="117">
        <f t="shared" si="2"/>
        <v>7.5376884422110546E-2</v>
      </c>
    </row>
    <row r="23" spans="1:28" x14ac:dyDescent="0.25">
      <c r="S23" s="115" t="s">
        <v>67</v>
      </c>
      <c r="T23" s="115"/>
      <c r="U23" s="116"/>
      <c r="V23" s="116">
        <v>322</v>
      </c>
      <c r="W23" s="116">
        <v>317</v>
      </c>
      <c r="X23" s="116">
        <v>311</v>
      </c>
      <c r="Y23" s="112">
        <v>331</v>
      </c>
      <c r="Z23" s="112">
        <v>321</v>
      </c>
      <c r="AB23" s="117">
        <f t="shared" si="2"/>
        <v>3.5066637535503604E-2</v>
      </c>
    </row>
    <row r="24" spans="1:28" x14ac:dyDescent="0.25">
      <c r="S24" s="115" t="s">
        <v>68</v>
      </c>
      <c r="T24" s="115"/>
      <c r="U24" s="116"/>
      <c r="V24" s="116">
        <v>72</v>
      </c>
      <c r="W24" s="116">
        <v>74</v>
      </c>
      <c r="X24" s="116">
        <v>65</v>
      </c>
      <c r="Y24" s="112">
        <v>66</v>
      </c>
      <c r="Z24" s="112">
        <v>75</v>
      </c>
      <c r="AB24" s="117">
        <f t="shared" si="2"/>
        <v>8.1931396110989738E-3</v>
      </c>
    </row>
    <row r="25" spans="1:28" x14ac:dyDescent="0.25">
      <c r="S25" s="115" t="s">
        <v>69</v>
      </c>
      <c r="T25" s="115"/>
      <c r="U25" s="116"/>
      <c r="V25" s="116">
        <v>179</v>
      </c>
      <c r="W25" s="116">
        <v>207</v>
      </c>
      <c r="X25" s="116">
        <v>213</v>
      </c>
      <c r="Y25" s="112">
        <v>226</v>
      </c>
      <c r="Z25" s="112">
        <v>224</v>
      </c>
      <c r="AB25" s="117">
        <f t="shared" si="2"/>
        <v>2.44701769718156E-2</v>
      </c>
    </row>
    <row r="26" spans="1:28" x14ac:dyDescent="0.25">
      <c r="S26" s="115" t="s">
        <v>70</v>
      </c>
      <c r="T26" s="115"/>
      <c r="U26" s="116"/>
      <c r="V26" s="116">
        <v>81</v>
      </c>
      <c r="W26" s="116">
        <v>79</v>
      </c>
      <c r="X26" s="116">
        <v>89</v>
      </c>
      <c r="Y26" s="112">
        <v>84</v>
      </c>
      <c r="Z26" s="112">
        <v>94</v>
      </c>
      <c r="AB26" s="117">
        <f t="shared" si="2"/>
        <v>1.0268734979244047E-2</v>
      </c>
    </row>
    <row r="27" spans="1:28" x14ac:dyDescent="0.25">
      <c r="S27" s="115" t="s">
        <v>71</v>
      </c>
      <c r="T27" s="115"/>
      <c r="U27" s="116"/>
      <c r="V27" s="116">
        <v>224</v>
      </c>
      <c r="W27" s="116">
        <v>211</v>
      </c>
      <c r="X27" s="116">
        <v>221</v>
      </c>
      <c r="Y27" s="112">
        <v>263</v>
      </c>
      <c r="Z27" s="112">
        <v>260</v>
      </c>
      <c r="AB27" s="117">
        <f t="shared" si="2"/>
        <v>2.8402883985143106E-2</v>
      </c>
    </row>
    <row r="28" spans="1:28" x14ac:dyDescent="0.25">
      <c r="S28" s="115" t="s">
        <v>72</v>
      </c>
      <c r="T28" s="115"/>
      <c r="U28" s="116"/>
      <c r="V28" s="116">
        <v>459</v>
      </c>
      <c r="W28" s="116">
        <v>462</v>
      </c>
      <c r="X28" s="116">
        <v>425</v>
      </c>
      <c r="Y28" s="112">
        <v>487</v>
      </c>
      <c r="Z28" s="112">
        <v>533</v>
      </c>
      <c r="AB28" s="117">
        <f t="shared" si="2"/>
        <v>5.822591216954337E-2</v>
      </c>
    </row>
    <row r="29" spans="1:28" x14ac:dyDescent="0.25">
      <c r="S29" s="115" t="s">
        <v>73</v>
      </c>
      <c r="T29" s="115"/>
      <c r="U29" s="116"/>
      <c r="V29" s="116">
        <v>714</v>
      </c>
      <c r="W29" s="116">
        <v>473</v>
      </c>
      <c r="X29" s="116">
        <v>468</v>
      </c>
      <c r="Y29" s="112">
        <v>513</v>
      </c>
      <c r="Z29" s="112">
        <v>574</v>
      </c>
      <c r="AB29" s="117">
        <f t="shared" si="2"/>
        <v>6.2704828490277476E-2</v>
      </c>
    </row>
    <row r="30" spans="1:28" x14ac:dyDescent="0.25">
      <c r="S30" s="115" t="s">
        <v>74</v>
      </c>
      <c r="T30" s="115"/>
      <c r="U30" s="116"/>
      <c r="V30" s="116">
        <v>476</v>
      </c>
      <c r="W30" s="116">
        <v>621</v>
      </c>
      <c r="X30" s="116">
        <v>613</v>
      </c>
      <c r="Y30" s="112">
        <v>710</v>
      </c>
      <c r="Z30" s="112">
        <v>755</v>
      </c>
      <c r="AB30" s="117">
        <f t="shared" si="2"/>
        <v>8.2477605418396327E-2</v>
      </c>
    </row>
    <row r="31" spans="1:28" x14ac:dyDescent="0.25">
      <c r="S31" s="115" t="s">
        <v>75</v>
      </c>
      <c r="T31" s="115"/>
      <c r="U31" s="116"/>
      <c r="V31" s="116">
        <v>895</v>
      </c>
      <c r="W31" s="116">
        <v>946</v>
      </c>
      <c r="X31" s="116">
        <v>1011</v>
      </c>
      <c r="Y31" s="112">
        <v>1121</v>
      </c>
      <c r="Z31" s="112">
        <v>1202</v>
      </c>
      <c r="AB31" s="117">
        <f t="shared" si="2"/>
        <v>0.13130871750054621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222</v>
      </c>
      <c r="W32" s="116">
        <v>159</v>
      </c>
      <c r="X32" s="116">
        <v>176</v>
      </c>
      <c r="Y32" s="112">
        <v>190</v>
      </c>
      <c r="Z32" s="112">
        <v>210</v>
      </c>
      <c r="AB32" s="117">
        <f t="shared" si="2"/>
        <v>2.2940790911077126E-2</v>
      </c>
    </row>
    <row r="33" spans="19:32" x14ac:dyDescent="0.25">
      <c r="S33" s="115" t="s">
        <v>77</v>
      </c>
      <c r="T33" s="115"/>
      <c r="U33" s="116"/>
      <c r="V33" s="116">
        <v>205</v>
      </c>
      <c r="W33" s="116">
        <v>207</v>
      </c>
      <c r="X33" s="116">
        <v>243</v>
      </c>
      <c r="Y33" s="112">
        <v>251</v>
      </c>
      <c r="Z33" s="112">
        <v>269</v>
      </c>
      <c r="AB33" s="117">
        <f t="shared" si="2"/>
        <v>2.9386060738474985E-2</v>
      </c>
    </row>
    <row r="34" spans="19:32" x14ac:dyDescent="0.25">
      <c r="S34" s="118" t="s">
        <v>53</v>
      </c>
      <c r="T34" s="118"/>
      <c r="U34" s="119"/>
      <c r="V34" s="119">
        <v>7835</v>
      </c>
      <c r="W34" s="119">
        <v>7772</v>
      </c>
      <c r="X34" s="119">
        <v>8024</v>
      </c>
      <c r="Y34" s="120">
        <v>8864</v>
      </c>
      <c r="Z34" s="120">
        <v>9154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4840</v>
      </c>
      <c r="W37" s="112">
        <v>4925</v>
      </c>
      <c r="X37" s="112">
        <v>5032</v>
      </c>
      <c r="Y37" s="112">
        <v>5209</v>
      </c>
      <c r="Z37" s="112">
        <v>5275</v>
      </c>
      <c r="AB37" s="132">
        <f>Z37/Z40*100</f>
        <v>83.320170589164434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865</v>
      </c>
      <c r="W38" s="112">
        <v>828</v>
      </c>
      <c r="X38" s="112">
        <v>829</v>
      </c>
      <c r="Y38" s="112">
        <v>996</v>
      </c>
      <c r="Z38" s="112">
        <v>1056</v>
      </c>
      <c r="AB38" s="132">
        <f>Z38/Z40*100</f>
        <v>16.67982941083557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5705</v>
      </c>
      <c r="W40" s="112">
        <v>5753</v>
      </c>
      <c r="X40" s="112">
        <v>5861</v>
      </c>
      <c r="Y40" s="112">
        <v>6205</v>
      </c>
      <c r="Z40" s="112">
        <v>6331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3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121</v>
      </c>
      <c r="W45" s="112">
        <v>84</v>
      </c>
      <c r="X45" s="112">
        <v>104</v>
      </c>
      <c r="Y45" s="112">
        <v>155</v>
      </c>
      <c r="Z45" s="112">
        <v>136</v>
      </c>
    </row>
    <row r="46" spans="19:32" x14ac:dyDescent="0.25">
      <c r="S46" s="115" t="s">
        <v>38</v>
      </c>
      <c r="T46" s="115"/>
      <c r="U46" s="112"/>
      <c r="V46" s="112">
        <v>241</v>
      </c>
      <c r="W46" s="112">
        <v>222</v>
      </c>
      <c r="X46" s="112">
        <v>243</v>
      </c>
      <c r="Y46" s="112">
        <v>275</v>
      </c>
      <c r="Z46" s="112">
        <v>285</v>
      </c>
    </row>
    <row r="47" spans="19:32" x14ac:dyDescent="0.25">
      <c r="S47" s="115" t="s">
        <v>39</v>
      </c>
      <c r="T47" s="115"/>
      <c r="U47" s="112"/>
      <c r="V47" s="112">
        <v>368</v>
      </c>
      <c r="W47" s="112">
        <v>380</v>
      </c>
      <c r="X47" s="112">
        <v>375</v>
      </c>
      <c r="Y47" s="112">
        <v>392</v>
      </c>
      <c r="Z47" s="112">
        <v>415</v>
      </c>
    </row>
    <row r="48" spans="19:32" x14ac:dyDescent="0.25">
      <c r="S48" s="115" t="s">
        <v>40</v>
      </c>
      <c r="T48" s="115"/>
      <c r="U48" s="112"/>
      <c r="V48" s="112">
        <v>398</v>
      </c>
      <c r="W48" s="112">
        <v>410</v>
      </c>
      <c r="X48" s="112">
        <v>422</v>
      </c>
      <c r="Y48" s="112">
        <v>439</v>
      </c>
      <c r="Z48" s="112">
        <v>457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375</v>
      </c>
      <c r="W49" s="112">
        <v>370</v>
      </c>
      <c r="X49" s="112">
        <v>381</v>
      </c>
      <c r="Y49" s="112">
        <v>464</v>
      </c>
      <c r="Z49" s="112">
        <v>459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Central Goldfields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274</v>
      </c>
      <c r="W50" s="112">
        <v>309</v>
      </c>
      <c r="X50" s="112">
        <v>284</v>
      </c>
      <c r="Y50" s="112">
        <v>327</v>
      </c>
      <c r="Z50" s="112">
        <v>391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293</v>
      </c>
      <c r="W51" s="112">
        <v>307</v>
      </c>
      <c r="X51" s="112">
        <v>297</v>
      </c>
      <c r="Y51" s="112">
        <v>353</v>
      </c>
      <c r="Z51" s="112">
        <v>311</v>
      </c>
    </row>
    <row r="52" spans="1:26" ht="15" customHeight="1" x14ac:dyDescent="0.25">
      <c r="S52" s="115" t="s">
        <v>44</v>
      </c>
      <c r="T52" s="115"/>
      <c r="U52" s="112"/>
      <c r="V52" s="112">
        <v>374</v>
      </c>
      <c r="W52" s="112">
        <v>352</v>
      </c>
      <c r="X52" s="112">
        <v>377</v>
      </c>
      <c r="Y52" s="112">
        <v>357</v>
      </c>
      <c r="Z52" s="112">
        <v>346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398</v>
      </c>
      <c r="W53" s="112">
        <v>415</v>
      </c>
      <c r="X53" s="112">
        <v>400</v>
      </c>
      <c r="Y53" s="112">
        <v>425</v>
      </c>
      <c r="Z53" s="112">
        <v>418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427</v>
      </c>
      <c r="W54" s="112">
        <v>458</v>
      </c>
      <c r="X54" s="112">
        <v>408</v>
      </c>
      <c r="Y54" s="112">
        <v>418</v>
      </c>
      <c r="Z54" s="112">
        <v>428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385</v>
      </c>
      <c r="W55" s="112">
        <v>383</v>
      </c>
      <c r="X55" s="112">
        <v>379</v>
      </c>
      <c r="Y55" s="112">
        <v>387</v>
      </c>
      <c r="Z55" s="112">
        <v>405</v>
      </c>
    </row>
    <row r="56" spans="1:26" ht="15" customHeight="1" x14ac:dyDescent="0.25">
      <c r="S56" s="115" t="s">
        <v>48</v>
      </c>
      <c r="T56" s="115"/>
      <c r="U56" s="112"/>
      <c r="V56" s="112">
        <v>184</v>
      </c>
      <c r="W56" s="112">
        <v>202</v>
      </c>
      <c r="X56" s="112">
        <v>233</v>
      </c>
      <c r="Y56" s="112">
        <v>241</v>
      </c>
      <c r="Z56" s="112">
        <v>270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85</v>
      </c>
      <c r="W57" s="112">
        <v>85</v>
      </c>
      <c r="X57" s="112">
        <v>69</v>
      </c>
      <c r="Y57" s="112">
        <v>81</v>
      </c>
      <c r="Z57" s="112">
        <v>85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29</v>
      </c>
      <c r="W58" s="112">
        <v>36</v>
      </c>
      <c r="X58" s="112">
        <v>39</v>
      </c>
      <c r="Y58" s="112">
        <v>38</v>
      </c>
      <c r="Z58" s="112">
        <v>44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</v>
      </c>
      <c r="W59" s="112">
        <v>15</v>
      </c>
      <c r="X59" s="112">
        <v>21</v>
      </c>
      <c r="Y59" s="112">
        <v>20</v>
      </c>
      <c r="Z59" s="112">
        <v>18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</v>
      </c>
      <c r="W60" s="112">
        <v>7</v>
      </c>
      <c r="X60" s="112">
        <v>11</v>
      </c>
      <c r="Y60" s="112">
        <v>9</v>
      </c>
      <c r="Z60" s="112">
        <v>13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3980</v>
      </c>
      <c r="W61" s="112">
        <v>4037</v>
      </c>
      <c r="X61" s="112">
        <v>4046</v>
      </c>
      <c r="Y61" s="112">
        <v>4387</v>
      </c>
      <c r="Z61" s="112">
        <v>4470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5</v>
      </c>
      <c r="Y63" s="112">
        <v>11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126</v>
      </c>
      <c r="W64" s="112">
        <v>112</v>
      </c>
      <c r="X64" s="112">
        <v>113</v>
      </c>
      <c r="Y64" s="112">
        <v>161</v>
      </c>
      <c r="Z64" s="112">
        <v>227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Central Goldfields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242</v>
      </c>
      <c r="W65" s="112">
        <v>208</v>
      </c>
      <c r="X65" s="112">
        <v>294</v>
      </c>
      <c r="Y65" s="112">
        <v>325</v>
      </c>
      <c r="Z65" s="112">
        <v>306</v>
      </c>
    </row>
    <row r="66" spans="1:26" x14ac:dyDescent="0.25">
      <c r="S66" s="115" t="s">
        <v>39</v>
      </c>
      <c r="T66" s="115"/>
      <c r="U66" s="112"/>
      <c r="V66" s="112">
        <v>344</v>
      </c>
      <c r="W66" s="112">
        <v>358</v>
      </c>
      <c r="X66" s="112">
        <v>339</v>
      </c>
      <c r="Y66" s="112">
        <v>366</v>
      </c>
      <c r="Z66" s="112">
        <v>389</v>
      </c>
    </row>
    <row r="67" spans="1:26" x14ac:dyDescent="0.25">
      <c r="S67" s="115" t="s">
        <v>40</v>
      </c>
      <c r="T67" s="115"/>
      <c r="U67" s="112"/>
      <c r="V67" s="112">
        <v>336</v>
      </c>
      <c r="W67" s="112">
        <v>325</v>
      </c>
      <c r="X67" s="112">
        <v>346</v>
      </c>
      <c r="Y67" s="112">
        <v>410</v>
      </c>
      <c r="Z67" s="112">
        <v>398</v>
      </c>
    </row>
    <row r="68" spans="1:26" x14ac:dyDescent="0.25">
      <c r="S68" s="115" t="s">
        <v>41</v>
      </c>
      <c r="T68" s="115"/>
      <c r="U68" s="112"/>
      <c r="V68" s="112">
        <v>305</v>
      </c>
      <c r="W68" s="112">
        <v>316</v>
      </c>
      <c r="X68" s="112">
        <v>309</v>
      </c>
      <c r="Y68" s="112">
        <v>352</v>
      </c>
      <c r="Z68" s="112">
        <v>372</v>
      </c>
    </row>
    <row r="69" spans="1:26" x14ac:dyDescent="0.25">
      <c r="S69" s="115" t="s">
        <v>42</v>
      </c>
      <c r="T69" s="115"/>
      <c r="U69" s="112"/>
      <c r="V69" s="112">
        <v>283</v>
      </c>
      <c r="W69" s="112">
        <v>280</v>
      </c>
      <c r="X69" s="112">
        <v>282</v>
      </c>
      <c r="Y69" s="112">
        <v>358</v>
      </c>
      <c r="Z69" s="112">
        <v>368</v>
      </c>
    </row>
    <row r="70" spans="1:26" x14ac:dyDescent="0.25">
      <c r="S70" s="115" t="s">
        <v>43</v>
      </c>
      <c r="T70" s="115"/>
      <c r="U70" s="112"/>
      <c r="V70" s="112">
        <v>311</v>
      </c>
      <c r="W70" s="112">
        <v>259</v>
      </c>
      <c r="X70" s="112">
        <v>305</v>
      </c>
      <c r="Y70" s="112">
        <v>357</v>
      </c>
      <c r="Z70" s="112">
        <v>366</v>
      </c>
    </row>
    <row r="71" spans="1:26" x14ac:dyDescent="0.25">
      <c r="S71" s="115" t="s">
        <v>44</v>
      </c>
      <c r="T71" s="115"/>
      <c r="U71" s="112"/>
      <c r="V71" s="112">
        <v>408</v>
      </c>
      <c r="W71" s="112">
        <v>429</v>
      </c>
      <c r="X71" s="112">
        <v>410</v>
      </c>
      <c r="Y71" s="112">
        <v>436</v>
      </c>
      <c r="Z71" s="112">
        <v>439</v>
      </c>
    </row>
    <row r="72" spans="1:26" x14ac:dyDescent="0.25">
      <c r="S72" s="115" t="s">
        <v>45</v>
      </c>
      <c r="T72" s="115"/>
      <c r="U72" s="112"/>
      <c r="V72" s="112">
        <v>416</v>
      </c>
      <c r="W72" s="112">
        <v>383</v>
      </c>
      <c r="X72" s="112">
        <v>445</v>
      </c>
      <c r="Y72" s="112">
        <v>462</v>
      </c>
      <c r="Z72" s="112">
        <v>471</v>
      </c>
    </row>
    <row r="73" spans="1:26" x14ac:dyDescent="0.25">
      <c r="S73" s="115" t="s">
        <v>46</v>
      </c>
      <c r="T73" s="115"/>
      <c r="U73" s="112"/>
      <c r="V73" s="112">
        <v>468</v>
      </c>
      <c r="W73" s="112">
        <v>445</v>
      </c>
      <c r="X73" s="112">
        <v>443</v>
      </c>
      <c r="Y73" s="112">
        <v>474</v>
      </c>
      <c r="Z73" s="112">
        <v>472</v>
      </c>
    </row>
    <row r="74" spans="1:26" x14ac:dyDescent="0.25">
      <c r="S74" s="115" t="s">
        <v>47</v>
      </c>
      <c r="T74" s="115"/>
      <c r="U74" s="112"/>
      <c r="V74" s="112">
        <v>327</v>
      </c>
      <c r="W74" s="112">
        <v>331</v>
      </c>
      <c r="X74" s="112">
        <v>346</v>
      </c>
      <c r="Y74" s="112">
        <v>393</v>
      </c>
      <c r="Z74" s="112">
        <v>463</v>
      </c>
    </row>
    <row r="75" spans="1:26" x14ac:dyDescent="0.25">
      <c r="S75" s="115" t="s">
        <v>48</v>
      </c>
      <c r="T75" s="115"/>
      <c r="U75" s="112"/>
      <c r="V75" s="112">
        <v>165</v>
      </c>
      <c r="W75" s="112">
        <v>167</v>
      </c>
      <c r="X75" s="112">
        <v>195</v>
      </c>
      <c r="Y75" s="112">
        <v>216</v>
      </c>
      <c r="Z75" s="112">
        <v>244</v>
      </c>
    </row>
    <row r="76" spans="1:26" x14ac:dyDescent="0.25">
      <c r="S76" s="115" t="s">
        <v>49</v>
      </c>
      <c r="T76" s="115"/>
      <c r="U76" s="112"/>
      <c r="V76" s="112">
        <v>70</v>
      </c>
      <c r="W76" s="112">
        <v>64</v>
      </c>
      <c r="X76" s="112">
        <v>77</v>
      </c>
      <c r="Y76" s="112">
        <v>95</v>
      </c>
      <c r="Z76" s="112">
        <v>89</v>
      </c>
    </row>
    <row r="77" spans="1:26" x14ac:dyDescent="0.25">
      <c r="S77" s="115" t="s">
        <v>50</v>
      </c>
      <c r="T77" s="115"/>
      <c r="U77" s="112"/>
      <c r="V77" s="112">
        <v>28</v>
      </c>
      <c r="W77" s="112">
        <v>27</v>
      </c>
      <c r="X77" s="112">
        <v>27</v>
      </c>
      <c r="Y77" s="112">
        <v>23</v>
      </c>
      <c r="Z77" s="112">
        <v>39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17</v>
      </c>
      <c r="X78" s="112">
        <v>17</v>
      </c>
      <c r="Y78" s="112">
        <v>16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15</v>
      </c>
      <c r="X79" s="112">
        <v>14</v>
      </c>
      <c r="Y79" s="112">
        <v>6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3850</v>
      </c>
      <c r="W80" s="112">
        <v>3735</v>
      </c>
      <c r="X80" s="112">
        <v>3967</v>
      </c>
      <c r="Y80" s="112">
        <v>4474</v>
      </c>
      <c r="Z80" s="112">
        <v>4676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Central Goldfields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211</v>
      </c>
      <c r="W83" s="112">
        <v>232</v>
      </c>
      <c r="X83" s="112">
        <v>237</v>
      </c>
      <c r="Y83" s="112">
        <v>261</v>
      </c>
      <c r="Z83" s="112">
        <v>262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194</v>
      </c>
      <c r="W84" s="112">
        <v>198</v>
      </c>
      <c r="X84" s="112">
        <v>185</v>
      </c>
      <c r="Y84" s="112">
        <v>195</v>
      </c>
      <c r="Z84" s="112">
        <v>184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554</v>
      </c>
      <c r="W85" s="112">
        <v>538</v>
      </c>
      <c r="X85" s="112">
        <v>555</v>
      </c>
      <c r="Y85" s="112">
        <v>572</v>
      </c>
      <c r="Z85" s="112">
        <v>557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9,152</v>
      </c>
      <c r="D86" s="96">
        <f t="shared" ref="D86:D91" si="4">AD4</f>
        <v>3.2607469254202881E-2</v>
      </c>
      <c r="E86" s="97">
        <f t="shared" ref="E86:E91" si="5">AD4</f>
        <v>3.2607469254202881E-2</v>
      </c>
      <c r="F86" s="96">
        <f t="shared" ref="F86:F91" si="6">AF4</f>
        <v>0.16883780332056197</v>
      </c>
      <c r="G86" s="97">
        <f t="shared" ref="G86:G91" si="7">AF4</f>
        <v>0.16883780332056197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172</v>
      </c>
      <c r="W86" s="112">
        <v>189</v>
      </c>
      <c r="X86" s="112">
        <v>200</v>
      </c>
      <c r="Y86" s="112">
        <v>201</v>
      </c>
      <c r="Z86" s="112">
        <v>210</v>
      </c>
    </row>
    <row r="87" spans="1:30" ht="15" customHeight="1" x14ac:dyDescent="0.25">
      <c r="A87" s="98" t="s">
        <v>4</v>
      </c>
      <c r="B87" s="49"/>
      <c r="C87" s="57" t="str">
        <f t="shared" si="3"/>
        <v>4,469</v>
      </c>
      <c r="D87" s="96">
        <f t="shared" si="4"/>
        <v>1.9156214367160862E-2</v>
      </c>
      <c r="E87" s="97">
        <f t="shared" si="5"/>
        <v>1.9156214367160862E-2</v>
      </c>
      <c r="F87" s="96">
        <f t="shared" si="6"/>
        <v>0.12258226576237119</v>
      </c>
      <c r="G87" s="97">
        <f t="shared" si="7"/>
        <v>0.12258226576237119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84</v>
      </c>
      <c r="W87" s="112">
        <v>93</v>
      </c>
      <c r="X87" s="112">
        <v>83</v>
      </c>
      <c r="Y87" s="112">
        <v>90</v>
      </c>
      <c r="Z87" s="112">
        <v>97</v>
      </c>
    </row>
    <row r="88" spans="1:30" ht="15" customHeight="1" x14ac:dyDescent="0.25">
      <c r="A88" s="98" t="s">
        <v>5</v>
      </c>
      <c r="B88" s="49"/>
      <c r="C88" s="57" t="str">
        <f t="shared" si="3"/>
        <v>4,677</v>
      </c>
      <c r="D88" s="96">
        <f t="shared" si="4"/>
        <v>4.5139664804469293E-2</v>
      </c>
      <c r="E88" s="97">
        <f t="shared" si="5"/>
        <v>4.5139664804469293E-2</v>
      </c>
      <c r="F88" s="96">
        <f t="shared" si="6"/>
        <v>0.21385933039190252</v>
      </c>
      <c r="G88" s="97">
        <f t="shared" si="7"/>
        <v>0.21385933039190252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149</v>
      </c>
      <c r="W88" s="112">
        <v>157</v>
      </c>
      <c r="X88" s="112">
        <v>157</v>
      </c>
      <c r="Y88" s="112">
        <v>167</v>
      </c>
      <c r="Z88" s="112">
        <v>165</v>
      </c>
    </row>
    <row r="89" spans="1:30" ht="15" customHeight="1" x14ac:dyDescent="0.25">
      <c r="A89" s="49" t="s">
        <v>6</v>
      </c>
      <c r="B89" s="49"/>
      <c r="C89" s="57" t="str">
        <f t="shared" si="3"/>
        <v>6,336</v>
      </c>
      <c r="D89" s="96">
        <f t="shared" si="4"/>
        <v>2.0618556701030855E-2</v>
      </c>
      <c r="E89" s="97">
        <f t="shared" si="5"/>
        <v>2.0618556701030855E-2</v>
      </c>
      <c r="F89" s="96">
        <f t="shared" si="6"/>
        <v>0.11021552479411256</v>
      </c>
      <c r="G89" s="97">
        <f t="shared" si="7"/>
        <v>0.11021552479411256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319</v>
      </c>
      <c r="W89" s="112">
        <v>330</v>
      </c>
      <c r="X89" s="112">
        <v>334</v>
      </c>
      <c r="Y89" s="112">
        <v>344</v>
      </c>
      <c r="Z89" s="112">
        <v>382</v>
      </c>
    </row>
    <row r="90" spans="1:30" ht="15" customHeight="1" x14ac:dyDescent="0.25">
      <c r="A90" s="49" t="s">
        <v>95</v>
      </c>
      <c r="B90" s="49"/>
      <c r="C90" s="57" t="str">
        <f t="shared" si="3"/>
        <v>$40,395</v>
      </c>
      <c r="D90" s="96">
        <f t="shared" si="4"/>
        <v>4.9001714966536936E-2</v>
      </c>
      <c r="E90" s="97">
        <f t="shared" si="5"/>
        <v>4.9001714966536936E-2</v>
      </c>
      <c r="F90" s="96">
        <f t="shared" si="6"/>
        <v>0.13373561605388717</v>
      </c>
      <c r="G90" s="97">
        <f t="shared" si="7"/>
        <v>0.13373561605388717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522</v>
      </c>
      <c r="W90" s="112">
        <v>529</v>
      </c>
      <c r="X90" s="112">
        <v>552</v>
      </c>
      <c r="Y90" s="112">
        <v>560</v>
      </c>
      <c r="Z90" s="112">
        <v>550</v>
      </c>
    </row>
    <row r="91" spans="1:30" ht="15" customHeight="1" x14ac:dyDescent="0.25">
      <c r="A91" s="49" t="s">
        <v>7</v>
      </c>
      <c r="B91" s="49"/>
      <c r="C91" s="57" t="str">
        <f t="shared" si="3"/>
        <v>$320.9 mil</v>
      </c>
      <c r="D91" s="96">
        <f t="shared" si="4"/>
        <v>6.4518460580200276E-2</v>
      </c>
      <c r="E91" s="97">
        <f t="shared" si="5"/>
        <v>6.4518460580200276E-2</v>
      </c>
      <c r="F91" s="96">
        <f t="shared" si="6"/>
        <v>0.28621456629657027</v>
      </c>
      <c r="G91" s="97">
        <f t="shared" si="7"/>
        <v>0.28621456629657027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2962</v>
      </c>
      <c r="W91" s="112">
        <v>2992</v>
      </c>
      <c r="X91" s="112">
        <v>3009</v>
      </c>
      <c r="Y91" s="112">
        <v>3141</v>
      </c>
      <c r="Z91" s="112">
        <v>3208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148</v>
      </c>
      <c r="W93" s="112">
        <v>151</v>
      </c>
      <c r="X93" s="112">
        <v>166</v>
      </c>
      <c r="Y93" s="112">
        <v>183</v>
      </c>
      <c r="Z93" s="112">
        <v>219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448</v>
      </c>
      <c r="W94" s="112">
        <v>449</v>
      </c>
      <c r="X94" s="112">
        <v>467</v>
      </c>
      <c r="Y94" s="112">
        <v>482</v>
      </c>
      <c r="Z94" s="112">
        <v>491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119</v>
      </c>
      <c r="W95" s="112">
        <v>121</v>
      </c>
      <c r="X95" s="112">
        <v>114</v>
      </c>
      <c r="Y95" s="112">
        <v>130</v>
      </c>
      <c r="Z95" s="112">
        <v>133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470</v>
      </c>
      <c r="W96" s="112">
        <v>517</v>
      </c>
      <c r="X96" s="112">
        <v>527</v>
      </c>
      <c r="Y96" s="112">
        <v>606</v>
      </c>
      <c r="Z96" s="112">
        <v>611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355</v>
      </c>
      <c r="W97" s="112">
        <v>345</v>
      </c>
      <c r="X97" s="112">
        <v>353</v>
      </c>
      <c r="Y97" s="112">
        <v>363</v>
      </c>
      <c r="Z97" s="112">
        <v>362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296</v>
      </c>
      <c r="W98" s="112">
        <v>307</v>
      </c>
      <c r="X98" s="112">
        <v>331</v>
      </c>
      <c r="Y98" s="112">
        <v>340</v>
      </c>
      <c r="Z98" s="112">
        <v>328</v>
      </c>
    </row>
    <row r="99" spans="1:32" ht="15" customHeight="1" x14ac:dyDescent="0.25">
      <c r="S99" s="115" t="s">
        <v>195</v>
      </c>
      <c r="T99" s="115"/>
      <c r="U99" s="112"/>
      <c r="V99" s="112">
        <v>31</v>
      </c>
      <c r="W99" s="112">
        <v>33</v>
      </c>
      <c r="X99" s="112">
        <v>31</v>
      </c>
      <c r="Y99" s="112">
        <v>38</v>
      </c>
      <c r="Z99" s="112">
        <v>54</v>
      </c>
    </row>
    <row r="100" spans="1:32" ht="15" customHeight="1" x14ac:dyDescent="0.25">
      <c r="S100" s="115" t="s">
        <v>58</v>
      </c>
      <c r="T100" s="115"/>
      <c r="U100" s="112"/>
      <c r="V100" s="112">
        <v>348</v>
      </c>
      <c r="W100" s="112">
        <v>346</v>
      </c>
      <c r="X100" s="112">
        <v>359</v>
      </c>
      <c r="Y100" s="112">
        <v>380</v>
      </c>
      <c r="Z100" s="112">
        <v>371</v>
      </c>
    </row>
    <row r="101" spans="1:32" x14ac:dyDescent="0.25">
      <c r="A101" s="18"/>
      <c r="S101" s="118" t="s">
        <v>53</v>
      </c>
      <c r="T101" s="118"/>
      <c r="U101" s="112"/>
      <c r="V101" s="112">
        <v>2746</v>
      </c>
      <c r="W101" s="112">
        <v>2756</v>
      </c>
      <c r="X101" s="112">
        <v>2836</v>
      </c>
      <c r="Y101" s="112">
        <v>3056</v>
      </c>
      <c r="Z101" s="112">
        <v>3122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5292</v>
      </c>
      <c r="W104" s="112">
        <v>5442</v>
      </c>
      <c r="X104" s="112">
        <v>5672</v>
      </c>
      <c r="Y104" s="112">
        <v>6680</v>
      </c>
      <c r="Z104" s="112">
        <v>6902</v>
      </c>
      <c r="AB104" s="109" t="str">
        <f>TEXT(Z104,"###,###")</f>
        <v>6,902</v>
      </c>
      <c r="AD104" s="130">
        <f>Z104/($Z$4)*100</f>
        <v>75.415209790209786</v>
      </c>
      <c r="AF104" s="109"/>
    </row>
    <row r="105" spans="1:32" x14ac:dyDescent="0.25">
      <c r="S105" s="115" t="s">
        <v>17</v>
      </c>
      <c r="T105" s="115"/>
      <c r="U105" s="112"/>
      <c r="V105" s="112">
        <v>1605</v>
      </c>
      <c r="W105" s="112">
        <v>1528</v>
      </c>
      <c r="X105" s="112">
        <v>1538</v>
      </c>
      <c r="Y105" s="112">
        <v>1458</v>
      </c>
      <c r="Z105" s="112">
        <v>1546</v>
      </c>
      <c r="AB105" s="109" t="str">
        <f>TEXT(Z105,"###,###")</f>
        <v>1,546</v>
      </c>
      <c r="AD105" s="130">
        <f>Z105/($Z$4)*100</f>
        <v>16.892482517482517</v>
      </c>
      <c r="AF105" s="109"/>
    </row>
    <row r="106" spans="1:32" x14ac:dyDescent="0.25">
      <c r="S106" s="118" t="s">
        <v>53</v>
      </c>
      <c r="T106" s="118"/>
      <c r="U106" s="120"/>
      <c r="V106" s="120">
        <v>6897</v>
      </c>
      <c r="W106" s="120">
        <v>6970</v>
      </c>
      <c r="X106" s="120">
        <v>7210</v>
      </c>
      <c r="Y106" s="120">
        <v>8138</v>
      </c>
      <c r="Z106" s="120">
        <v>8448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1304</v>
      </c>
      <c r="W108" s="112">
        <v>1223</v>
      </c>
      <c r="X108" s="112">
        <v>1362</v>
      </c>
      <c r="Y108" s="112">
        <v>1479</v>
      </c>
      <c r="Z108" s="112">
        <v>1473</v>
      </c>
      <c r="AB108" s="109" t="str">
        <f>TEXT(Z108,"###,###")</f>
        <v>1,473</v>
      </c>
      <c r="AD108" s="130">
        <f>Z108/($Z$4)*100</f>
        <v>16.094842657342657</v>
      </c>
      <c r="AF108" s="109"/>
    </row>
    <row r="109" spans="1:32" x14ac:dyDescent="0.25">
      <c r="S109" s="115" t="s">
        <v>20</v>
      </c>
      <c r="T109" s="115"/>
      <c r="U109" s="112"/>
      <c r="V109" s="112">
        <v>1013</v>
      </c>
      <c r="W109" s="112">
        <v>1100</v>
      </c>
      <c r="X109" s="112">
        <v>1182</v>
      </c>
      <c r="Y109" s="112">
        <v>1234</v>
      </c>
      <c r="Z109" s="112">
        <v>1294</v>
      </c>
      <c r="AB109" s="109" t="str">
        <f>TEXT(Z109,"###,###")</f>
        <v>1,294</v>
      </c>
      <c r="AD109" s="130">
        <f>Z109/($Z$4)*100</f>
        <v>14.138986013986013</v>
      </c>
      <c r="AF109" s="109"/>
    </row>
    <row r="110" spans="1:32" x14ac:dyDescent="0.25">
      <c r="S110" s="115" t="s">
        <v>21</v>
      </c>
      <c r="T110" s="115"/>
      <c r="U110" s="112"/>
      <c r="V110" s="112">
        <v>2252</v>
      </c>
      <c r="W110" s="112">
        <v>2035</v>
      </c>
      <c r="X110" s="112">
        <v>2269</v>
      </c>
      <c r="Y110" s="112">
        <v>2623</v>
      </c>
      <c r="Z110" s="112">
        <v>2566</v>
      </c>
      <c r="AB110" s="109" t="str">
        <f>TEXT(Z110,"###,###")</f>
        <v>2,566</v>
      </c>
      <c r="AD110" s="130">
        <f>Z110/($Z$4)*100</f>
        <v>28.03758741258741</v>
      </c>
      <c r="AF110" s="109"/>
    </row>
    <row r="111" spans="1:32" x14ac:dyDescent="0.25">
      <c r="S111" s="115" t="s">
        <v>22</v>
      </c>
      <c r="T111" s="115"/>
      <c r="U111" s="112"/>
      <c r="V111" s="112">
        <v>2399</v>
      </c>
      <c r="W111" s="112">
        <v>2485</v>
      </c>
      <c r="X111" s="112">
        <v>2397</v>
      </c>
      <c r="Y111" s="112">
        <v>2795</v>
      </c>
      <c r="Z111" s="112">
        <v>3107</v>
      </c>
      <c r="AB111" s="109" t="str">
        <f>TEXT(Z111,"###,###")</f>
        <v>3,107</v>
      </c>
      <c r="AD111" s="130">
        <f>Z111/($Z$4)*100</f>
        <v>33.948863636363633</v>
      </c>
      <c r="AF111" s="109"/>
    </row>
    <row r="112" spans="1:32" x14ac:dyDescent="0.25">
      <c r="S112" s="118" t="s">
        <v>53</v>
      </c>
      <c r="T112" s="118"/>
      <c r="U112" s="112"/>
      <c r="V112" s="112">
        <v>7830</v>
      </c>
      <c r="W112" s="112">
        <v>7776</v>
      </c>
      <c r="X112" s="112">
        <v>8024</v>
      </c>
      <c r="Y112" s="112">
        <v>8864</v>
      </c>
      <c r="Z112" s="112">
        <v>9152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43.79</v>
      </c>
      <c r="W118" s="131">
        <v>44.23</v>
      </c>
      <c r="X118" s="131">
        <v>44.14</v>
      </c>
      <c r="Y118" s="131">
        <v>43.8</v>
      </c>
      <c r="Z118" s="131">
        <v>44.18</v>
      </c>
      <c r="AB118" s="109" t="str">
        <f>TEXT(Z118,"##.0")</f>
        <v>44.2</v>
      </c>
    </row>
    <row r="120" spans="19:32" x14ac:dyDescent="0.25">
      <c r="S120" s="101" t="s">
        <v>97</v>
      </c>
      <c r="T120" s="112"/>
      <c r="U120" s="112"/>
      <c r="V120" s="112">
        <v>4704</v>
      </c>
      <c r="W120" s="112">
        <v>4700</v>
      </c>
      <c r="X120" s="112">
        <v>4809</v>
      </c>
      <c r="Y120" s="112">
        <v>5136</v>
      </c>
      <c r="Z120" s="112">
        <v>5223</v>
      </c>
      <c r="AB120" s="109" t="str">
        <f>TEXT(Z120,"###,###")</f>
        <v>5,223</v>
      </c>
    </row>
    <row r="121" spans="19:32" x14ac:dyDescent="0.25">
      <c r="S121" s="101" t="s">
        <v>98</v>
      </c>
      <c r="T121" s="112"/>
      <c r="U121" s="112"/>
      <c r="V121" s="112">
        <v>611</v>
      </c>
      <c r="W121" s="112">
        <v>638</v>
      </c>
      <c r="X121" s="112">
        <v>621</v>
      </c>
      <c r="Y121" s="112">
        <v>626</v>
      </c>
      <c r="Z121" s="112">
        <v>672</v>
      </c>
      <c r="AB121" s="109" t="str">
        <f>TEXT(Z121,"###,###")</f>
        <v>672</v>
      </c>
    </row>
    <row r="122" spans="19:32" x14ac:dyDescent="0.25">
      <c r="S122" s="101" t="s">
        <v>99</v>
      </c>
      <c r="T122" s="112"/>
      <c r="U122" s="112"/>
      <c r="V122" s="112">
        <v>390</v>
      </c>
      <c r="W122" s="112">
        <v>412</v>
      </c>
      <c r="X122" s="112">
        <v>428</v>
      </c>
      <c r="Y122" s="112">
        <v>446</v>
      </c>
      <c r="Z122" s="112">
        <v>432</v>
      </c>
      <c r="AB122" s="109" t="str">
        <f>TEXT(Z122,"###,###")</f>
        <v>432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5094</v>
      </c>
      <c r="W124" s="112">
        <v>5112</v>
      </c>
      <c r="X124" s="112">
        <v>5237</v>
      </c>
      <c r="Y124" s="112">
        <v>5582</v>
      </c>
      <c r="Z124" s="112">
        <v>5655</v>
      </c>
      <c r="AB124" s="109" t="str">
        <f>TEXT(Z124,"###,###")</f>
        <v>5,655</v>
      </c>
      <c r="AD124" s="127">
        <f>Z124/$Z$7*100</f>
        <v>89.251893939393938</v>
      </c>
    </row>
    <row r="125" spans="19:32" x14ac:dyDescent="0.25">
      <c r="S125" s="101" t="s">
        <v>101</v>
      </c>
      <c r="T125" s="112"/>
      <c r="U125" s="112"/>
      <c r="V125" s="112">
        <v>1001</v>
      </c>
      <c r="W125" s="112">
        <v>1050</v>
      </c>
      <c r="X125" s="112">
        <v>1049</v>
      </c>
      <c r="Y125" s="112">
        <v>1072</v>
      </c>
      <c r="Z125" s="112">
        <v>1104</v>
      </c>
      <c r="AB125" s="109" t="str">
        <f>TEXT(Z125,"###,###")</f>
        <v>1,104</v>
      </c>
      <c r="AD125" s="127">
        <f>Z125/$Z$7*100</f>
        <v>17.424242424242426</v>
      </c>
    </row>
    <row r="127" spans="19:32" x14ac:dyDescent="0.25">
      <c r="S127" s="101" t="s">
        <v>102</v>
      </c>
      <c r="T127" s="112"/>
      <c r="U127" s="112"/>
      <c r="V127" s="112">
        <v>2960</v>
      </c>
      <c r="W127" s="112">
        <v>2994</v>
      </c>
      <c r="X127" s="112">
        <v>3010</v>
      </c>
      <c r="Y127" s="112">
        <v>3143</v>
      </c>
      <c r="Z127" s="112">
        <v>3207</v>
      </c>
      <c r="AB127" s="109" t="str">
        <f>TEXT(Z127,"###,###")</f>
        <v>3,207</v>
      </c>
      <c r="AD127" s="127">
        <f>Z127/$Z$7*100</f>
        <v>50.615530303030297</v>
      </c>
    </row>
    <row r="128" spans="19:32" x14ac:dyDescent="0.25">
      <c r="S128" s="101" t="s">
        <v>103</v>
      </c>
      <c r="T128" s="112"/>
      <c r="U128" s="112"/>
      <c r="V128" s="112">
        <v>2747</v>
      </c>
      <c r="W128" s="112">
        <v>2757</v>
      </c>
      <c r="X128" s="112">
        <v>2841</v>
      </c>
      <c r="Y128" s="112">
        <v>3056</v>
      </c>
      <c r="Z128" s="112">
        <v>3117</v>
      </c>
      <c r="AB128" s="109" t="str">
        <f>TEXT(Z128,"###,###")</f>
        <v>3,117</v>
      </c>
      <c r="AD128" s="127">
        <f>Z128/$Z$7*100</f>
        <v>49.195075757575758</v>
      </c>
    </row>
    <row r="130" spans="19:20" x14ac:dyDescent="0.25">
      <c r="S130" s="101" t="s">
        <v>278</v>
      </c>
      <c r="T130" s="127">
        <v>82.433712121212125</v>
      </c>
    </row>
    <row r="131" spans="19:20" x14ac:dyDescent="0.25">
      <c r="S131" s="101" t="s">
        <v>279</v>
      </c>
      <c r="T131" s="127">
        <v>10.606060606060606</v>
      </c>
    </row>
    <row r="132" spans="19:20" x14ac:dyDescent="0.25">
      <c r="S132" s="101" t="s">
        <v>280</v>
      </c>
      <c r="T132" s="127">
        <v>6.8181818181818175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BCE05B-39D3-4A6F-8A1A-125F9DAC09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065F30F-A48A-4228-8158-29528A0FC4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AA7BF10-C64D-4494-A5FB-71BEDD37CA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D2FB9F-10DB-4AD2-8E42-23A2330CD9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600B9-20CB-445F-9EB2-E953A8B3EEE4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8.16 Colac-Otway,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18652</v>
      </c>
      <c r="W4" s="108">
        <v>18298</v>
      </c>
      <c r="X4" s="108">
        <v>18167</v>
      </c>
      <c r="Y4" s="108">
        <v>19674</v>
      </c>
      <c r="Z4" s="108">
        <v>20476</v>
      </c>
      <c r="AB4" s="109" t="str">
        <f>TEXT(Z4,"###,###")</f>
        <v>20,476</v>
      </c>
      <c r="AD4" s="110">
        <f>Z4/Y4-1</f>
        <v>4.0764460709565853E-2</v>
      </c>
      <c r="AF4" s="110">
        <f>Z4/V4-1</f>
        <v>9.7791121595539376E-2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9546</v>
      </c>
      <c r="W5" s="108">
        <v>9316</v>
      </c>
      <c r="X5" s="108">
        <v>9208</v>
      </c>
      <c r="Y5" s="108">
        <v>9799</v>
      </c>
      <c r="Z5" s="108">
        <v>10153</v>
      </c>
      <c r="AB5" s="109" t="str">
        <f>TEXT(Z5,"###,###")</f>
        <v>10,153</v>
      </c>
      <c r="AD5" s="110">
        <f t="shared" ref="AD5:AD9" si="0">Z5/Y5-1</f>
        <v>3.6126135319930697E-2</v>
      </c>
      <c r="AF5" s="110">
        <f t="shared" ref="AF5:AF9" si="1">Z5/V5-1</f>
        <v>6.3586842656610187E-2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9107</v>
      </c>
      <c r="W6" s="108">
        <v>8979</v>
      </c>
      <c r="X6" s="108">
        <v>8932</v>
      </c>
      <c r="Y6" s="108">
        <v>9857</v>
      </c>
      <c r="Z6" s="108">
        <v>10317</v>
      </c>
      <c r="AB6" s="109" t="str">
        <f>TEXT(Z6,"###,###")</f>
        <v>10,317</v>
      </c>
      <c r="AD6" s="110">
        <f t="shared" si="0"/>
        <v>4.6667343004971107E-2</v>
      </c>
      <c r="AF6" s="110">
        <f t="shared" si="1"/>
        <v>0.13286482925222365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12947</v>
      </c>
      <c r="W7" s="108">
        <v>13027</v>
      </c>
      <c r="X7" s="108">
        <v>12773</v>
      </c>
      <c r="Y7" s="108">
        <v>13246</v>
      </c>
      <c r="Z7" s="108">
        <v>13650</v>
      </c>
      <c r="AB7" s="109" t="str">
        <f>TEXT(Z7,"###,###")</f>
        <v>13,650</v>
      </c>
      <c r="AD7" s="110">
        <f t="shared" si="0"/>
        <v>3.0499773516533324E-2</v>
      </c>
      <c r="AF7" s="110">
        <f t="shared" si="1"/>
        <v>5.4298293040858869E-2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20,476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13,650</v>
      </c>
      <c r="P8" s="67"/>
      <c r="S8" s="107" t="s">
        <v>82</v>
      </c>
      <c r="T8" s="108"/>
      <c r="U8" s="108"/>
      <c r="V8" s="108">
        <v>37168</v>
      </c>
      <c r="W8" s="108">
        <v>38945.339999999997</v>
      </c>
      <c r="X8" s="108">
        <v>41524.57</v>
      </c>
      <c r="Y8" s="108">
        <v>41190.870000000003</v>
      </c>
      <c r="Z8" s="108">
        <v>43189</v>
      </c>
      <c r="AB8" s="109" t="str">
        <f>TEXT(Z8,"$###,###")</f>
        <v>$43,189</v>
      </c>
      <c r="AD8" s="110">
        <f t="shared" si="0"/>
        <v>4.8509050670694664E-2</v>
      </c>
      <c r="AF8" s="110">
        <f t="shared" si="1"/>
        <v>0.16199418854928971</v>
      </c>
    </row>
    <row r="9" spans="1:32" x14ac:dyDescent="0.25">
      <c r="A9" s="30" t="s">
        <v>14</v>
      </c>
      <c r="B9" s="71"/>
      <c r="C9" s="72"/>
      <c r="D9" s="73">
        <f>AD104</f>
        <v>76.836296151592109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52.073260073260073</v>
      </c>
      <c r="P9" s="74" t="s">
        <v>83</v>
      </c>
      <c r="S9" s="107" t="s">
        <v>7</v>
      </c>
      <c r="T9" s="108"/>
      <c r="U9" s="108"/>
      <c r="V9" s="108">
        <v>594555300</v>
      </c>
      <c r="W9" s="108">
        <v>623494448</v>
      </c>
      <c r="X9" s="108">
        <v>661736674</v>
      </c>
      <c r="Y9" s="108">
        <v>713091070</v>
      </c>
      <c r="Z9" s="108">
        <v>765348779</v>
      </c>
      <c r="AB9" s="109" t="str">
        <f>TEXT(Z9/1000000,"$#,###.0")&amp;" mil"</f>
        <v>$765.3 mil</v>
      </c>
      <c r="AD9" s="110">
        <f t="shared" si="0"/>
        <v>7.328335916476969E-2</v>
      </c>
      <c r="AF9" s="110">
        <f t="shared" si="1"/>
        <v>0.28726256245634341</v>
      </c>
    </row>
    <row r="10" spans="1:32" x14ac:dyDescent="0.25">
      <c r="A10" s="30" t="s">
        <v>17</v>
      </c>
      <c r="B10" s="71"/>
      <c r="C10" s="72"/>
      <c r="D10" s="73">
        <f>AD105</f>
        <v>13.410822426255129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47.882783882783883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78.197802197802204</v>
      </c>
      <c r="P11" s="74" t="s">
        <v>83</v>
      </c>
      <c r="S11" s="107" t="s">
        <v>29</v>
      </c>
      <c r="T11" s="112"/>
      <c r="U11" s="112"/>
      <c r="V11" s="112">
        <v>15887</v>
      </c>
      <c r="W11" s="112">
        <v>15399</v>
      </c>
      <c r="X11" s="112">
        <v>15245</v>
      </c>
      <c r="Y11" s="112">
        <v>16711</v>
      </c>
      <c r="Z11" s="112">
        <v>17502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12.564102564102564</v>
      </c>
      <c r="P12" s="74" t="s">
        <v>83</v>
      </c>
      <c r="S12" s="107" t="s">
        <v>30</v>
      </c>
      <c r="T12" s="112"/>
      <c r="U12" s="112"/>
      <c r="V12" s="112">
        <v>2763</v>
      </c>
      <c r="W12" s="112">
        <v>2900</v>
      </c>
      <c r="X12" s="112">
        <v>2922</v>
      </c>
      <c r="Y12" s="112">
        <v>2957</v>
      </c>
      <c r="Z12" s="112">
        <v>2978</v>
      </c>
    </row>
    <row r="13" spans="1:32" ht="15" customHeight="1" x14ac:dyDescent="0.25">
      <c r="A13" s="30" t="s">
        <v>19</v>
      </c>
      <c r="B13" s="72"/>
      <c r="C13" s="72"/>
      <c r="D13" s="73">
        <f>AD108</f>
        <v>15.085954287946866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9.2527472527472518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17.991795272514164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19.334831021683925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20.060077661367135</v>
      </c>
      <c r="P15" s="74" t="s">
        <v>83</v>
      </c>
      <c r="S15" s="115" t="s">
        <v>59</v>
      </c>
      <c r="T15" s="115"/>
      <c r="U15" s="116"/>
      <c r="V15" s="116">
        <v>1171</v>
      </c>
      <c r="W15" s="116">
        <v>1188</v>
      </c>
      <c r="X15" s="116">
        <v>1216</v>
      </c>
      <c r="Y15" s="112">
        <v>1244</v>
      </c>
      <c r="Z15" s="112">
        <v>1417</v>
      </c>
      <c r="AB15" s="117">
        <f t="shared" ref="AB15:AB34" si="2">IF(Z15="np",0,Z15/$Z$34)</f>
        <v>6.9196210567438229E-2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37.834537995702284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79.939922338632869</v>
      </c>
      <c r="P16" s="37" t="s">
        <v>83</v>
      </c>
      <c r="S16" s="115" t="s">
        <v>60</v>
      </c>
      <c r="T16" s="115"/>
      <c r="U16" s="116"/>
      <c r="V16" s="116">
        <v>53</v>
      </c>
      <c r="W16" s="116">
        <v>62</v>
      </c>
      <c r="X16" s="116">
        <v>73</v>
      </c>
      <c r="Y16" s="112">
        <v>79</v>
      </c>
      <c r="Z16" s="112">
        <v>69</v>
      </c>
      <c r="AB16" s="117">
        <f t="shared" si="2"/>
        <v>3.3694696747729271E-3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2701</v>
      </c>
      <c r="W17" s="116">
        <v>2442</v>
      </c>
      <c r="X17" s="116">
        <v>2372</v>
      </c>
      <c r="Y17" s="112">
        <v>2439</v>
      </c>
      <c r="Z17" s="112">
        <v>2628</v>
      </c>
      <c r="AB17" s="117">
        <f t="shared" si="2"/>
        <v>0.12833284500439496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110</v>
      </c>
      <c r="W18" s="116">
        <v>121</v>
      </c>
      <c r="X18" s="116">
        <v>121</v>
      </c>
      <c r="Y18" s="112">
        <v>140</v>
      </c>
      <c r="Z18" s="112">
        <v>156</v>
      </c>
      <c r="AB18" s="117">
        <f t="shared" si="2"/>
        <v>7.6179314386170521E-3</v>
      </c>
    </row>
    <row r="19" spans="1:28" x14ac:dyDescent="0.25">
      <c r="A19" s="63" t="str">
        <f>$S$1&amp;" ("&amp;$V$2&amp;" to "&amp;$Z$2&amp;")"</f>
        <v>Colac-Otway (2018-19 to 2022-23)</v>
      </c>
      <c r="B19" s="63"/>
      <c r="C19" s="63"/>
      <c r="D19" s="63"/>
      <c r="E19" s="63"/>
      <c r="F19" s="63"/>
      <c r="G19" s="63" t="str">
        <f>$S$1&amp;" ("&amp;$V$2&amp;" to "&amp;$Z$2&amp;")"</f>
        <v>Colac-Otway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1154</v>
      </c>
      <c r="W19" s="116">
        <v>1153</v>
      </c>
      <c r="X19" s="116">
        <v>1174</v>
      </c>
      <c r="Y19" s="112">
        <v>1185</v>
      </c>
      <c r="Z19" s="112">
        <v>1253</v>
      </c>
      <c r="AB19" s="117">
        <f t="shared" si="2"/>
        <v>6.1187615978122861E-2</v>
      </c>
    </row>
    <row r="20" spans="1:28" x14ac:dyDescent="0.25">
      <c r="S20" s="115" t="s">
        <v>64</v>
      </c>
      <c r="T20" s="115"/>
      <c r="U20" s="116"/>
      <c r="V20" s="116">
        <v>398</v>
      </c>
      <c r="W20" s="116">
        <v>413</v>
      </c>
      <c r="X20" s="116">
        <v>436</v>
      </c>
      <c r="Y20" s="112">
        <v>462</v>
      </c>
      <c r="Z20" s="112">
        <v>492</v>
      </c>
      <c r="AB20" s="117">
        <f t="shared" si="2"/>
        <v>2.4025783767946087E-2</v>
      </c>
    </row>
    <row r="21" spans="1:28" x14ac:dyDescent="0.25">
      <c r="S21" s="115" t="s">
        <v>65</v>
      </c>
      <c r="T21" s="115"/>
      <c r="U21" s="116"/>
      <c r="V21" s="116">
        <v>1580</v>
      </c>
      <c r="W21" s="116">
        <v>1420</v>
      </c>
      <c r="X21" s="116">
        <v>1505</v>
      </c>
      <c r="Y21" s="112">
        <v>1749</v>
      </c>
      <c r="Z21" s="112">
        <v>1791</v>
      </c>
      <c r="AB21" s="117">
        <f t="shared" si="2"/>
        <v>8.7459712862584235E-2</v>
      </c>
    </row>
    <row r="22" spans="1:28" x14ac:dyDescent="0.25">
      <c r="S22" s="115" t="s">
        <v>66</v>
      </c>
      <c r="T22" s="115"/>
      <c r="U22" s="116"/>
      <c r="V22" s="116">
        <v>1804</v>
      </c>
      <c r="W22" s="116">
        <v>1804</v>
      </c>
      <c r="X22" s="116">
        <v>1758</v>
      </c>
      <c r="Y22" s="112">
        <v>1968</v>
      </c>
      <c r="Z22" s="112">
        <v>2240</v>
      </c>
      <c r="AB22" s="117">
        <f t="shared" si="2"/>
        <v>0.10938568219552691</v>
      </c>
    </row>
    <row r="23" spans="1:28" x14ac:dyDescent="0.25">
      <c r="S23" s="115" t="s">
        <v>67</v>
      </c>
      <c r="T23" s="115"/>
      <c r="U23" s="116"/>
      <c r="V23" s="116">
        <v>617</v>
      </c>
      <c r="W23" s="116">
        <v>681</v>
      </c>
      <c r="X23" s="116">
        <v>616</v>
      </c>
      <c r="Y23" s="112">
        <v>663</v>
      </c>
      <c r="Z23" s="112">
        <v>633</v>
      </c>
      <c r="AB23" s="117">
        <f t="shared" si="2"/>
        <v>3.091122179900381E-2</v>
      </c>
    </row>
    <row r="24" spans="1:28" x14ac:dyDescent="0.25">
      <c r="S24" s="115" t="s">
        <v>68</v>
      </c>
      <c r="T24" s="115"/>
      <c r="U24" s="116"/>
      <c r="V24" s="116">
        <v>115</v>
      </c>
      <c r="W24" s="116">
        <v>105</v>
      </c>
      <c r="X24" s="116">
        <v>119</v>
      </c>
      <c r="Y24" s="112">
        <v>132</v>
      </c>
      <c r="Z24" s="112">
        <v>128</v>
      </c>
      <c r="AB24" s="117">
        <f t="shared" si="2"/>
        <v>6.2506104111729665E-3</v>
      </c>
    </row>
    <row r="25" spans="1:28" x14ac:dyDescent="0.25">
      <c r="S25" s="115" t="s">
        <v>69</v>
      </c>
      <c r="T25" s="115"/>
      <c r="U25" s="116"/>
      <c r="V25" s="116">
        <v>408</v>
      </c>
      <c r="W25" s="116">
        <v>453</v>
      </c>
      <c r="X25" s="116">
        <v>440</v>
      </c>
      <c r="Y25" s="112">
        <v>487</v>
      </c>
      <c r="Z25" s="112">
        <v>524</v>
      </c>
      <c r="AB25" s="117">
        <f t="shared" si="2"/>
        <v>2.5588436370739331E-2</v>
      </c>
    </row>
    <row r="26" spans="1:28" x14ac:dyDescent="0.25">
      <c r="S26" s="115" t="s">
        <v>70</v>
      </c>
      <c r="T26" s="115"/>
      <c r="U26" s="116"/>
      <c r="V26" s="116">
        <v>233</v>
      </c>
      <c r="W26" s="116">
        <v>250</v>
      </c>
      <c r="X26" s="116">
        <v>219</v>
      </c>
      <c r="Y26" s="112">
        <v>211</v>
      </c>
      <c r="Z26" s="112">
        <v>203</v>
      </c>
      <c r="AB26" s="117">
        <f t="shared" si="2"/>
        <v>9.9130774489696264E-3</v>
      </c>
    </row>
    <row r="27" spans="1:28" x14ac:dyDescent="0.25">
      <c r="S27" s="115" t="s">
        <v>71</v>
      </c>
      <c r="T27" s="115"/>
      <c r="U27" s="116"/>
      <c r="V27" s="116">
        <v>592</v>
      </c>
      <c r="W27" s="116">
        <v>653</v>
      </c>
      <c r="X27" s="116">
        <v>695</v>
      </c>
      <c r="Y27" s="112">
        <v>736</v>
      </c>
      <c r="Z27" s="112">
        <v>758</v>
      </c>
      <c r="AB27" s="117">
        <f t="shared" si="2"/>
        <v>3.7015333528664908E-2</v>
      </c>
    </row>
    <row r="28" spans="1:28" x14ac:dyDescent="0.25">
      <c r="S28" s="115" t="s">
        <v>72</v>
      </c>
      <c r="T28" s="115"/>
      <c r="U28" s="116"/>
      <c r="V28" s="116">
        <v>1287</v>
      </c>
      <c r="W28" s="116">
        <v>1317</v>
      </c>
      <c r="X28" s="116">
        <v>1332</v>
      </c>
      <c r="Y28" s="112">
        <v>1549</v>
      </c>
      <c r="Z28" s="112">
        <v>1523</v>
      </c>
      <c r="AB28" s="117">
        <f t="shared" si="2"/>
        <v>7.4372497314190836E-2</v>
      </c>
    </row>
    <row r="29" spans="1:28" x14ac:dyDescent="0.25">
      <c r="S29" s="115" t="s">
        <v>73</v>
      </c>
      <c r="T29" s="115"/>
      <c r="U29" s="116"/>
      <c r="V29" s="116">
        <v>1530</v>
      </c>
      <c r="W29" s="116">
        <v>888</v>
      </c>
      <c r="X29" s="116">
        <v>715</v>
      </c>
      <c r="Y29" s="112">
        <v>868</v>
      </c>
      <c r="Z29" s="112">
        <v>902</v>
      </c>
      <c r="AB29" s="117">
        <f t="shared" si="2"/>
        <v>4.4047270241234497E-2</v>
      </c>
    </row>
    <row r="30" spans="1:28" x14ac:dyDescent="0.25">
      <c r="S30" s="115" t="s">
        <v>74</v>
      </c>
      <c r="T30" s="115"/>
      <c r="U30" s="116"/>
      <c r="V30" s="116">
        <v>747</v>
      </c>
      <c r="W30" s="116">
        <v>1036</v>
      </c>
      <c r="X30" s="116">
        <v>948</v>
      </c>
      <c r="Y30" s="112">
        <v>1177</v>
      </c>
      <c r="Z30" s="112">
        <v>1204</v>
      </c>
      <c r="AB30" s="117">
        <f t="shared" si="2"/>
        <v>5.8794804180095715E-2</v>
      </c>
    </row>
    <row r="31" spans="1:28" x14ac:dyDescent="0.25">
      <c r="S31" s="115" t="s">
        <v>75</v>
      </c>
      <c r="T31" s="115"/>
      <c r="U31" s="116"/>
      <c r="V31" s="116">
        <v>1838</v>
      </c>
      <c r="W31" s="116">
        <v>2091</v>
      </c>
      <c r="X31" s="116">
        <v>2269</v>
      </c>
      <c r="Y31" s="112">
        <v>2398</v>
      </c>
      <c r="Z31" s="112">
        <v>2477</v>
      </c>
      <c r="AB31" s="117">
        <f t="shared" si="2"/>
        <v>0.12095907803496435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279</v>
      </c>
      <c r="W32" s="116">
        <v>280</v>
      </c>
      <c r="X32" s="116">
        <v>311</v>
      </c>
      <c r="Y32" s="112">
        <v>359</v>
      </c>
      <c r="Z32" s="112">
        <v>384</v>
      </c>
      <c r="AB32" s="117">
        <f t="shared" si="2"/>
        <v>1.8751831233518899E-2</v>
      </c>
    </row>
    <row r="33" spans="19:32" x14ac:dyDescent="0.25">
      <c r="S33" s="115" t="s">
        <v>77</v>
      </c>
      <c r="T33" s="115"/>
      <c r="U33" s="116"/>
      <c r="V33" s="116">
        <v>464</v>
      </c>
      <c r="W33" s="116">
        <v>529</v>
      </c>
      <c r="X33" s="116">
        <v>545</v>
      </c>
      <c r="Y33" s="112">
        <v>535</v>
      </c>
      <c r="Z33" s="112">
        <v>549</v>
      </c>
      <c r="AB33" s="117">
        <f t="shared" si="2"/>
        <v>2.6809258716671551E-2</v>
      </c>
    </row>
    <row r="34" spans="19:32" x14ac:dyDescent="0.25">
      <c r="S34" s="118" t="s">
        <v>53</v>
      </c>
      <c r="T34" s="118"/>
      <c r="U34" s="119"/>
      <c r="V34" s="119">
        <v>18653</v>
      </c>
      <c r="W34" s="119">
        <v>18297</v>
      </c>
      <c r="X34" s="119">
        <v>18167</v>
      </c>
      <c r="Y34" s="120">
        <v>19669</v>
      </c>
      <c r="Z34" s="120">
        <v>20478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10660</v>
      </c>
      <c r="W37" s="112">
        <v>10821</v>
      </c>
      <c r="X37" s="112">
        <v>10694</v>
      </c>
      <c r="Y37" s="112">
        <v>10774</v>
      </c>
      <c r="Z37" s="112">
        <v>10911</v>
      </c>
      <c r="AB37" s="132">
        <f>Z37/Z40*100</f>
        <v>79.939922338632869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2286</v>
      </c>
      <c r="W38" s="112">
        <v>2211</v>
      </c>
      <c r="X38" s="112">
        <v>2081</v>
      </c>
      <c r="Y38" s="112">
        <v>2474</v>
      </c>
      <c r="Z38" s="112">
        <v>2738</v>
      </c>
      <c r="AB38" s="132">
        <f>Z38/Z40*100</f>
        <v>20.060077661367135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12946</v>
      </c>
      <c r="W40" s="112">
        <v>13032</v>
      </c>
      <c r="X40" s="112">
        <v>12775</v>
      </c>
      <c r="Y40" s="112">
        <v>13248</v>
      </c>
      <c r="Z40" s="112">
        <v>13649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8</v>
      </c>
      <c r="X44" s="112">
        <v>15</v>
      </c>
      <c r="Y44" s="112">
        <v>11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271</v>
      </c>
      <c r="W45" s="112">
        <v>276</v>
      </c>
      <c r="X45" s="112">
        <v>300</v>
      </c>
      <c r="Y45" s="112">
        <v>385</v>
      </c>
      <c r="Z45" s="112">
        <v>397</v>
      </c>
    </row>
    <row r="46" spans="19:32" x14ac:dyDescent="0.25">
      <c r="S46" s="115" t="s">
        <v>38</v>
      </c>
      <c r="T46" s="115"/>
      <c r="U46" s="112"/>
      <c r="V46" s="112">
        <v>646</v>
      </c>
      <c r="W46" s="112">
        <v>531</v>
      </c>
      <c r="X46" s="112">
        <v>571</v>
      </c>
      <c r="Y46" s="112">
        <v>634</v>
      </c>
      <c r="Z46" s="112">
        <v>727</v>
      </c>
    </row>
    <row r="47" spans="19:32" x14ac:dyDescent="0.25">
      <c r="S47" s="115" t="s">
        <v>39</v>
      </c>
      <c r="T47" s="115"/>
      <c r="U47" s="112"/>
      <c r="V47" s="112">
        <v>895</v>
      </c>
      <c r="W47" s="112">
        <v>801</v>
      </c>
      <c r="X47" s="112">
        <v>770</v>
      </c>
      <c r="Y47" s="112">
        <v>818</v>
      </c>
      <c r="Z47" s="112">
        <v>900</v>
      </c>
    </row>
    <row r="48" spans="19:32" x14ac:dyDescent="0.25">
      <c r="S48" s="115" t="s">
        <v>40</v>
      </c>
      <c r="T48" s="115"/>
      <c r="U48" s="112"/>
      <c r="V48" s="112">
        <v>1327</v>
      </c>
      <c r="W48" s="112">
        <v>1221</v>
      </c>
      <c r="X48" s="112">
        <v>1103</v>
      </c>
      <c r="Y48" s="112">
        <v>1146</v>
      </c>
      <c r="Z48" s="112">
        <v>1179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957</v>
      </c>
      <c r="W49" s="112">
        <v>1017</v>
      </c>
      <c r="X49" s="112">
        <v>985</v>
      </c>
      <c r="Y49" s="112">
        <v>1021</v>
      </c>
      <c r="Z49" s="112">
        <v>1077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Colac-Otway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781</v>
      </c>
      <c r="W50" s="112">
        <v>747</v>
      </c>
      <c r="X50" s="112">
        <v>808</v>
      </c>
      <c r="Y50" s="112">
        <v>905</v>
      </c>
      <c r="Z50" s="112">
        <v>936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687</v>
      </c>
      <c r="W51" s="112">
        <v>693</v>
      </c>
      <c r="X51" s="112">
        <v>693</v>
      </c>
      <c r="Y51" s="112">
        <v>776</v>
      </c>
      <c r="Z51" s="112">
        <v>782</v>
      </c>
    </row>
    <row r="52" spans="1:26" ht="15" customHeight="1" x14ac:dyDescent="0.25">
      <c r="S52" s="115" t="s">
        <v>44</v>
      </c>
      <c r="T52" s="115"/>
      <c r="U52" s="112"/>
      <c r="V52" s="112">
        <v>764</v>
      </c>
      <c r="W52" s="112">
        <v>785</v>
      </c>
      <c r="X52" s="112">
        <v>782</v>
      </c>
      <c r="Y52" s="112">
        <v>785</v>
      </c>
      <c r="Z52" s="112">
        <v>752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779</v>
      </c>
      <c r="W53" s="112">
        <v>737</v>
      </c>
      <c r="X53" s="112">
        <v>770</v>
      </c>
      <c r="Y53" s="112">
        <v>792</v>
      </c>
      <c r="Z53" s="112">
        <v>811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803</v>
      </c>
      <c r="W54" s="112">
        <v>806</v>
      </c>
      <c r="X54" s="112">
        <v>764</v>
      </c>
      <c r="Y54" s="112">
        <v>755</v>
      </c>
      <c r="Z54" s="112">
        <v>809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753</v>
      </c>
      <c r="W55" s="112">
        <v>771</v>
      </c>
      <c r="X55" s="112">
        <v>734</v>
      </c>
      <c r="Y55" s="112">
        <v>811</v>
      </c>
      <c r="Z55" s="112">
        <v>738</v>
      </c>
    </row>
    <row r="56" spans="1:26" ht="15" customHeight="1" x14ac:dyDescent="0.25">
      <c r="S56" s="115" t="s">
        <v>48</v>
      </c>
      <c r="T56" s="115"/>
      <c r="U56" s="112"/>
      <c r="V56" s="112">
        <v>455</v>
      </c>
      <c r="W56" s="112">
        <v>496</v>
      </c>
      <c r="X56" s="112">
        <v>486</v>
      </c>
      <c r="Y56" s="112">
        <v>488</v>
      </c>
      <c r="Z56" s="112">
        <v>553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246</v>
      </c>
      <c r="W57" s="112">
        <v>245</v>
      </c>
      <c r="X57" s="112">
        <v>255</v>
      </c>
      <c r="Y57" s="112">
        <v>272</v>
      </c>
      <c r="Z57" s="112">
        <v>256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99</v>
      </c>
      <c r="W58" s="112">
        <v>93</v>
      </c>
      <c r="X58" s="112">
        <v>99</v>
      </c>
      <c r="Y58" s="112">
        <v>115</v>
      </c>
      <c r="Z58" s="112">
        <v>138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53</v>
      </c>
      <c r="W59" s="112">
        <v>50</v>
      </c>
      <c r="X59" s="112">
        <v>47</v>
      </c>
      <c r="Y59" s="112">
        <v>63</v>
      </c>
      <c r="Z59" s="112">
        <v>66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20</v>
      </c>
      <c r="W60" s="112">
        <v>27</v>
      </c>
      <c r="X60" s="112">
        <v>26</v>
      </c>
      <c r="Y60" s="112">
        <v>27</v>
      </c>
      <c r="Z60" s="112">
        <v>31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9547</v>
      </c>
      <c r="W61" s="112">
        <v>9315</v>
      </c>
      <c r="X61" s="112">
        <v>9208</v>
      </c>
      <c r="Y61" s="112">
        <v>9800</v>
      </c>
      <c r="Z61" s="112">
        <v>10152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7</v>
      </c>
      <c r="X63" s="112">
        <v>9</v>
      </c>
      <c r="Y63" s="112">
        <v>16</v>
      </c>
      <c r="Z63" s="112">
        <v>18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260</v>
      </c>
      <c r="W64" s="112">
        <v>278</v>
      </c>
      <c r="X64" s="112">
        <v>315</v>
      </c>
      <c r="Y64" s="112">
        <v>376</v>
      </c>
      <c r="Z64" s="112">
        <v>384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Colac-Otway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598</v>
      </c>
      <c r="W65" s="112">
        <v>558</v>
      </c>
      <c r="X65" s="112">
        <v>587</v>
      </c>
      <c r="Y65" s="112">
        <v>692</v>
      </c>
      <c r="Z65" s="112">
        <v>702</v>
      </c>
    </row>
    <row r="66" spans="1:26" x14ac:dyDescent="0.25">
      <c r="S66" s="115" t="s">
        <v>39</v>
      </c>
      <c r="T66" s="115"/>
      <c r="U66" s="112"/>
      <c r="V66" s="112">
        <v>921</v>
      </c>
      <c r="W66" s="112">
        <v>762</v>
      </c>
      <c r="X66" s="112">
        <v>744</v>
      </c>
      <c r="Y66" s="112">
        <v>793</v>
      </c>
      <c r="Z66" s="112">
        <v>831</v>
      </c>
    </row>
    <row r="67" spans="1:26" x14ac:dyDescent="0.25">
      <c r="S67" s="115" t="s">
        <v>40</v>
      </c>
      <c r="T67" s="115"/>
      <c r="U67" s="112"/>
      <c r="V67" s="112">
        <v>1138</v>
      </c>
      <c r="W67" s="112">
        <v>1081</v>
      </c>
      <c r="X67" s="112">
        <v>1000</v>
      </c>
      <c r="Y67" s="112">
        <v>1103</v>
      </c>
      <c r="Z67" s="112">
        <v>1161</v>
      </c>
    </row>
    <row r="68" spans="1:26" x14ac:dyDescent="0.25">
      <c r="S68" s="115" t="s">
        <v>41</v>
      </c>
      <c r="T68" s="115"/>
      <c r="U68" s="112"/>
      <c r="V68" s="112">
        <v>795</v>
      </c>
      <c r="W68" s="112">
        <v>849</v>
      </c>
      <c r="X68" s="112">
        <v>859</v>
      </c>
      <c r="Y68" s="112">
        <v>963</v>
      </c>
      <c r="Z68" s="112">
        <v>1127</v>
      </c>
    </row>
    <row r="69" spans="1:26" x14ac:dyDescent="0.25">
      <c r="S69" s="115" t="s">
        <v>42</v>
      </c>
      <c r="T69" s="115"/>
      <c r="U69" s="112"/>
      <c r="V69" s="112">
        <v>747</v>
      </c>
      <c r="W69" s="112">
        <v>784</v>
      </c>
      <c r="X69" s="112">
        <v>799</v>
      </c>
      <c r="Y69" s="112">
        <v>888</v>
      </c>
      <c r="Z69" s="112">
        <v>960</v>
      </c>
    </row>
    <row r="70" spans="1:26" x14ac:dyDescent="0.25">
      <c r="S70" s="115" t="s">
        <v>43</v>
      </c>
      <c r="T70" s="115"/>
      <c r="U70" s="112"/>
      <c r="V70" s="112">
        <v>695</v>
      </c>
      <c r="W70" s="112">
        <v>687</v>
      </c>
      <c r="X70" s="112">
        <v>730</v>
      </c>
      <c r="Y70" s="112">
        <v>833</v>
      </c>
      <c r="Z70" s="112">
        <v>905</v>
      </c>
    </row>
    <row r="71" spans="1:26" x14ac:dyDescent="0.25">
      <c r="S71" s="115" t="s">
        <v>44</v>
      </c>
      <c r="T71" s="115"/>
      <c r="U71" s="112"/>
      <c r="V71" s="112">
        <v>877</v>
      </c>
      <c r="W71" s="112">
        <v>833</v>
      </c>
      <c r="X71" s="112">
        <v>780</v>
      </c>
      <c r="Y71" s="112">
        <v>842</v>
      </c>
      <c r="Z71" s="112">
        <v>807</v>
      </c>
    </row>
    <row r="72" spans="1:26" x14ac:dyDescent="0.25">
      <c r="S72" s="115" t="s">
        <v>45</v>
      </c>
      <c r="T72" s="115"/>
      <c r="U72" s="112"/>
      <c r="V72" s="112">
        <v>818</v>
      </c>
      <c r="W72" s="112">
        <v>904</v>
      </c>
      <c r="X72" s="112">
        <v>909</v>
      </c>
      <c r="Y72" s="112">
        <v>990</v>
      </c>
      <c r="Z72" s="112">
        <v>1004</v>
      </c>
    </row>
    <row r="73" spans="1:26" x14ac:dyDescent="0.25">
      <c r="S73" s="115" t="s">
        <v>46</v>
      </c>
      <c r="T73" s="115"/>
      <c r="U73" s="112"/>
      <c r="V73" s="112">
        <v>847</v>
      </c>
      <c r="W73" s="112">
        <v>833</v>
      </c>
      <c r="X73" s="112">
        <v>819</v>
      </c>
      <c r="Y73" s="112">
        <v>852</v>
      </c>
      <c r="Z73" s="112">
        <v>878</v>
      </c>
    </row>
    <row r="74" spans="1:26" x14ac:dyDescent="0.25">
      <c r="S74" s="115" t="s">
        <v>47</v>
      </c>
      <c r="T74" s="115"/>
      <c r="U74" s="112"/>
      <c r="V74" s="112">
        <v>721</v>
      </c>
      <c r="W74" s="112">
        <v>696</v>
      </c>
      <c r="X74" s="112">
        <v>680</v>
      </c>
      <c r="Y74" s="112">
        <v>725</v>
      </c>
      <c r="Z74" s="112">
        <v>717</v>
      </c>
    </row>
    <row r="75" spans="1:26" x14ac:dyDescent="0.25">
      <c r="S75" s="115" t="s">
        <v>48</v>
      </c>
      <c r="T75" s="115"/>
      <c r="U75" s="112"/>
      <c r="V75" s="112">
        <v>406</v>
      </c>
      <c r="W75" s="112">
        <v>383</v>
      </c>
      <c r="X75" s="112">
        <v>395</v>
      </c>
      <c r="Y75" s="112">
        <v>443</v>
      </c>
      <c r="Z75" s="112">
        <v>470</v>
      </c>
    </row>
    <row r="76" spans="1:26" x14ac:dyDescent="0.25">
      <c r="S76" s="115" t="s">
        <v>49</v>
      </c>
      <c r="T76" s="115"/>
      <c r="U76" s="112"/>
      <c r="V76" s="112">
        <v>144</v>
      </c>
      <c r="W76" s="112">
        <v>198</v>
      </c>
      <c r="X76" s="112">
        <v>200</v>
      </c>
      <c r="Y76" s="112">
        <v>202</v>
      </c>
      <c r="Z76" s="112">
        <v>209</v>
      </c>
    </row>
    <row r="77" spans="1:26" x14ac:dyDescent="0.25">
      <c r="S77" s="115" t="s">
        <v>50</v>
      </c>
      <c r="T77" s="115"/>
      <c r="U77" s="112"/>
      <c r="V77" s="112">
        <v>63</v>
      </c>
      <c r="W77" s="112">
        <v>60</v>
      </c>
      <c r="X77" s="112">
        <v>52</v>
      </c>
      <c r="Y77" s="112">
        <v>85</v>
      </c>
      <c r="Z77" s="112">
        <v>85</v>
      </c>
    </row>
    <row r="78" spans="1:26" x14ac:dyDescent="0.25">
      <c r="S78" s="115" t="s">
        <v>51</v>
      </c>
      <c r="T78" s="115"/>
      <c r="U78" s="112"/>
      <c r="V78" s="112">
        <v>35</v>
      </c>
      <c r="W78" s="112">
        <v>31</v>
      </c>
      <c r="X78" s="112">
        <v>27</v>
      </c>
      <c r="Y78" s="112">
        <v>31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32</v>
      </c>
      <c r="X79" s="112">
        <v>27</v>
      </c>
      <c r="Y79" s="112">
        <v>23</v>
      </c>
      <c r="Z79" s="112">
        <v>32</v>
      </c>
    </row>
    <row r="80" spans="1:26" x14ac:dyDescent="0.25">
      <c r="S80" s="118" t="s">
        <v>53</v>
      </c>
      <c r="T80" s="118"/>
      <c r="U80" s="112"/>
      <c r="V80" s="112">
        <v>9107</v>
      </c>
      <c r="W80" s="112">
        <v>8983</v>
      </c>
      <c r="X80" s="112">
        <v>8932</v>
      </c>
      <c r="Y80" s="112">
        <v>9857</v>
      </c>
      <c r="Z80" s="112">
        <v>10319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Colac-Otway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566</v>
      </c>
      <c r="W83" s="112">
        <v>599</v>
      </c>
      <c r="X83" s="112">
        <v>598</v>
      </c>
      <c r="Y83" s="112">
        <v>620</v>
      </c>
      <c r="Z83" s="112">
        <v>641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442</v>
      </c>
      <c r="W84" s="112">
        <v>453</v>
      </c>
      <c r="X84" s="112">
        <v>457</v>
      </c>
      <c r="Y84" s="112">
        <v>503</v>
      </c>
      <c r="Z84" s="112">
        <v>484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1088</v>
      </c>
      <c r="W85" s="112">
        <v>1114</v>
      </c>
      <c r="X85" s="112">
        <v>1115</v>
      </c>
      <c r="Y85" s="112">
        <v>1115</v>
      </c>
      <c r="Z85" s="112">
        <v>1139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20,476</v>
      </c>
      <c r="D86" s="96">
        <f t="shared" ref="D86:D91" si="4">AD4</f>
        <v>4.0764460709565853E-2</v>
      </c>
      <c r="E86" s="97">
        <f t="shared" ref="E86:E91" si="5">AD4</f>
        <v>4.0764460709565853E-2</v>
      </c>
      <c r="F86" s="96">
        <f t="shared" ref="F86:F91" si="6">AF4</f>
        <v>9.7791121595539376E-2</v>
      </c>
      <c r="G86" s="97">
        <f t="shared" ref="G86:G91" si="7">AF4</f>
        <v>9.7791121595539376E-2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332</v>
      </c>
      <c r="W86" s="112">
        <v>299</v>
      </c>
      <c r="X86" s="112">
        <v>309</v>
      </c>
      <c r="Y86" s="112">
        <v>326</v>
      </c>
      <c r="Z86" s="112">
        <v>326</v>
      </c>
    </row>
    <row r="87" spans="1:30" ht="15" customHeight="1" x14ac:dyDescent="0.25">
      <c r="A87" s="98" t="s">
        <v>4</v>
      </c>
      <c r="B87" s="49"/>
      <c r="C87" s="57" t="str">
        <f t="shared" si="3"/>
        <v>10,153</v>
      </c>
      <c r="D87" s="96">
        <f t="shared" si="4"/>
        <v>3.6126135319930697E-2</v>
      </c>
      <c r="E87" s="97">
        <f t="shared" si="5"/>
        <v>3.6126135319930697E-2</v>
      </c>
      <c r="F87" s="96">
        <f t="shared" si="6"/>
        <v>6.3586842656610187E-2</v>
      </c>
      <c r="G87" s="97">
        <f t="shared" si="7"/>
        <v>6.3586842656610187E-2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162</v>
      </c>
      <c r="W87" s="112">
        <v>156</v>
      </c>
      <c r="X87" s="112">
        <v>159</v>
      </c>
      <c r="Y87" s="112">
        <v>146</v>
      </c>
      <c r="Z87" s="112">
        <v>152</v>
      </c>
    </row>
    <row r="88" spans="1:30" ht="15" customHeight="1" x14ac:dyDescent="0.25">
      <c r="A88" s="98" t="s">
        <v>5</v>
      </c>
      <c r="B88" s="49"/>
      <c r="C88" s="57" t="str">
        <f t="shared" si="3"/>
        <v>10,317</v>
      </c>
      <c r="D88" s="96">
        <f t="shared" si="4"/>
        <v>4.6667343004971107E-2</v>
      </c>
      <c r="E88" s="97">
        <f t="shared" si="5"/>
        <v>4.6667343004971107E-2</v>
      </c>
      <c r="F88" s="96">
        <f t="shared" si="6"/>
        <v>0.13286482925222365</v>
      </c>
      <c r="G88" s="97">
        <f t="shared" si="7"/>
        <v>0.13286482925222365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262</v>
      </c>
      <c r="W88" s="112">
        <v>259</v>
      </c>
      <c r="X88" s="112">
        <v>269</v>
      </c>
      <c r="Y88" s="112">
        <v>295</v>
      </c>
      <c r="Z88" s="112">
        <v>317</v>
      </c>
    </row>
    <row r="89" spans="1:30" ht="15" customHeight="1" x14ac:dyDescent="0.25">
      <c r="A89" s="49" t="s">
        <v>6</v>
      </c>
      <c r="B89" s="49"/>
      <c r="C89" s="57" t="str">
        <f t="shared" si="3"/>
        <v>13,650</v>
      </c>
      <c r="D89" s="96">
        <f t="shared" si="4"/>
        <v>3.0499773516533324E-2</v>
      </c>
      <c r="E89" s="97">
        <f t="shared" si="5"/>
        <v>3.0499773516533324E-2</v>
      </c>
      <c r="F89" s="96">
        <f t="shared" si="6"/>
        <v>5.4298293040858869E-2</v>
      </c>
      <c r="G89" s="97">
        <f t="shared" si="7"/>
        <v>5.4298293040858869E-2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687</v>
      </c>
      <c r="W89" s="112">
        <v>699</v>
      </c>
      <c r="X89" s="112">
        <v>686</v>
      </c>
      <c r="Y89" s="112">
        <v>701</v>
      </c>
      <c r="Z89" s="112">
        <v>749</v>
      </c>
    </row>
    <row r="90" spans="1:30" ht="15" customHeight="1" x14ac:dyDescent="0.25">
      <c r="A90" s="49" t="s">
        <v>95</v>
      </c>
      <c r="B90" s="49"/>
      <c r="C90" s="57" t="str">
        <f t="shared" si="3"/>
        <v>$43,189</v>
      </c>
      <c r="D90" s="96">
        <f t="shared" si="4"/>
        <v>4.8509050670694664E-2</v>
      </c>
      <c r="E90" s="97">
        <f t="shared" si="5"/>
        <v>4.8509050670694664E-2</v>
      </c>
      <c r="F90" s="96">
        <f t="shared" si="6"/>
        <v>0.16199418854928971</v>
      </c>
      <c r="G90" s="97">
        <f t="shared" si="7"/>
        <v>0.16199418854928971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1582</v>
      </c>
      <c r="W90" s="112">
        <v>1532</v>
      </c>
      <c r="X90" s="112">
        <v>1466</v>
      </c>
      <c r="Y90" s="112">
        <v>1526</v>
      </c>
      <c r="Z90" s="112">
        <v>1483</v>
      </c>
    </row>
    <row r="91" spans="1:30" ht="15" customHeight="1" x14ac:dyDescent="0.25">
      <c r="A91" s="49" t="s">
        <v>7</v>
      </c>
      <c r="B91" s="49"/>
      <c r="C91" s="57" t="str">
        <f t="shared" si="3"/>
        <v>$765.3 mil</v>
      </c>
      <c r="D91" s="96">
        <f t="shared" si="4"/>
        <v>7.328335916476969E-2</v>
      </c>
      <c r="E91" s="97">
        <f t="shared" si="5"/>
        <v>7.328335916476969E-2</v>
      </c>
      <c r="F91" s="96">
        <f t="shared" si="6"/>
        <v>0.28726256245634341</v>
      </c>
      <c r="G91" s="97">
        <f t="shared" si="7"/>
        <v>0.28726256245634341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6813</v>
      </c>
      <c r="W91" s="112">
        <v>6847</v>
      </c>
      <c r="X91" s="112">
        <v>6667</v>
      </c>
      <c r="Y91" s="112">
        <v>6925</v>
      </c>
      <c r="Z91" s="112">
        <v>7106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393</v>
      </c>
      <c r="W93" s="112">
        <v>432</v>
      </c>
      <c r="X93" s="112">
        <v>439</v>
      </c>
      <c r="Y93" s="112">
        <v>471</v>
      </c>
      <c r="Z93" s="112">
        <v>495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1000</v>
      </c>
      <c r="W94" s="112">
        <v>1004</v>
      </c>
      <c r="X94" s="112">
        <v>1005</v>
      </c>
      <c r="Y94" s="112">
        <v>1059</v>
      </c>
      <c r="Z94" s="112">
        <v>1065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216</v>
      </c>
      <c r="W95" s="112">
        <v>222</v>
      </c>
      <c r="X95" s="112">
        <v>219</v>
      </c>
      <c r="Y95" s="112">
        <v>219</v>
      </c>
      <c r="Z95" s="112">
        <v>225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1010</v>
      </c>
      <c r="W96" s="112">
        <v>1025</v>
      </c>
      <c r="X96" s="112">
        <v>1008</v>
      </c>
      <c r="Y96" s="112">
        <v>1067</v>
      </c>
      <c r="Z96" s="112">
        <v>1079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770</v>
      </c>
      <c r="W97" s="112">
        <v>750</v>
      </c>
      <c r="X97" s="112">
        <v>730</v>
      </c>
      <c r="Y97" s="112">
        <v>774</v>
      </c>
      <c r="Z97" s="112">
        <v>769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572</v>
      </c>
      <c r="W98" s="112">
        <v>594</v>
      </c>
      <c r="X98" s="112">
        <v>588</v>
      </c>
      <c r="Y98" s="112">
        <v>587</v>
      </c>
      <c r="Z98" s="112">
        <v>574</v>
      </c>
    </row>
    <row r="99" spans="1:32" ht="15" customHeight="1" x14ac:dyDescent="0.25">
      <c r="S99" s="115" t="s">
        <v>195</v>
      </c>
      <c r="T99" s="115"/>
      <c r="U99" s="112"/>
      <c r="V99" s="112">
        <v>37</v>
      </c>
      <c r="W99" s="112">
        <v>41</v>
      </c>
      <c r="X99" s="112">
        <v>44</v>
      </c>
      <c r="Y99" s="112">
        <v>37</v>
      </c>
      <c r="Z99" s="112">
        <v>74</v>
      </c>
    </row>
    <row r="100" spans="1:32" ht="15" customHeight="1" x14ac:dyDescent="0.25">
      <c r="S100" s="115" t="s">
        <v>58</v>
      </c>
      <c r="T100" s="115"/>
      <c r="U100" s="112"/>
      <c r="V100" s="112">
        <v>915</v>
      </c>
      <c r="W100" s="112">
        <v>907</v>
      </c>
      <c r="X100" s="112">
        <v>872</v>
      </c>
      <c r="Y100" s="112">
        <v>915</v>
      </c>
      <c r="Z100" s="112">
        <v>940</v>
      </c>
    </row>
    <row r="101" spans="1:32" x14ac:dyDescent="0.25">
      <c r="A101" s="18"/>
      <c r="S101" s="118" t="s">
        <v>53</v>
      </c>
      <c r="T101" s="118"/>
      <c r="U101" s="112"/>
      <c r="V101" s="112">
        <v>6133</v>
      </c>
      <c r="W101" s="112">
        <v>6181</v>
      </c>
      <c r="X101" s="112">
        <v>6089</v>
      </c>
      <c r="Y101" s="112">
        <v>6310</v>
      </c>
      <c r="Z101" s="112">
        <v>6536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13288</v>
      </c>
      <c r="W104" s="112">
        <v>13382</v>
      </c>
      <c r="X104" s="112">
        <v>13488</v>
      </c>
      <c r="Y104" s="112">
        <v>14927</v>
      </c>
      <c r="Z104" s="112">
        <v>15733</v>
      </c>
      <c r="AB104" s="109" t="str">
        <f>TEXT(Z104,"###,###")</f>
        <v>15,733</v>
      </c>
      <c r="AD104" s="130">
        <f>Z104/($Z$4)*100</f>
        <v>76.836296151592109</v>
      </c>
      <c r="AF104" s="109"/>
    </row>
    <row r="105" spans="1:32" x14ac:dyDescent="0.25">
      <c r="S105" s="115" t="s">
        <v>17</v>
      </c>
      <c r="T105" s="115"/>
      <c r="U105" s="112"/>
      <c r="V105" s="112">
        <v>3084</v>
      </c>
      <c r="W105" s="112">
        <v>2822</v>
      </c>
      <c r="X105" s="112">
        <v>2602</v>
      </c>
      <c r="Y105" s="112">
        <v>2653</v>
      </c>
      <c r="Z105" s="112">
        <v>2746</v>
      </c>
      <c r="AB105" s="109" t="str">
        <f>TEXT(Z105,"###,###")</f>
        <v>2,746</v>
      </c>
      <c r="AD105" s="130">
        <f>Z105/($Z$4)*100</f>
        <v>13.410822426255129</v>
      </c>
      <c r="AF105" s="109"/>
    </row>
    <row r="106" spans="1:32" x14ac:dyDescent="0.25">
      <c r="S106" s="118" t="s">
        <v>53</v>
      </c>
      <c r="T106" s="118"/>
      <c r="U106" s="120"/>
      <c r="V106" s="120">
        <v>16372</v>
      </c>
      <c r="W106" s="120">
        <v>16204</v>
      </c>
      <c r="X106" s="120">
        <v>16090</v>
      </c>
      <c r="Y106" s="120">
        <v>17580</v>
      </c>
      <c r="Z106" s="120">
        <v>18479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3001</v>
      </c>
      <c r="W108" s="112">
        <v>3122</v>
      </c>
      <c r="X108" s="112">
        <v>2886</v>
      </c>
      <c r="Y108" s="112">
        <v>2983</v>
      </c>
      <c r="Z108" s="112">
        <v>3089</v>
      </c>
      <c r="AB108" s="109" t="str">
        <f>TEXT(Z108,"###,###")</f>
        <v>3,089</v>
      </c>
      <c r="AD108" s="130">
        <f>Z108/($Z$4)*100</f>
        <v>15.085954287946866</v>
      </c>
      <c r="AF108" s="109"/>
    </row>
    <row r="109" spans="1:32" x14ac:dyDescent="0.25">
      <c r="S109" s="115" t="s">
        <v>20</v>
      </c>
      <c r="T109" s="115"/>
      <c r="U109" s="112"/>
      <c r="V109" s="112">
        <v>2831</v>
      </c>
      <c r="W109" s="112">
        <v>2852</v>
      </c>
      <c r="X109" s="112">
        <v>3321</v>
      </c>
      <c r="Y109" s="112">
        <v>3586</v>
      </c>
      <c r="Z109" s="112">
        <v>3684</v>
      </c>
      <c r="AB109" s="109" t="str">
        <f>TEXT(Z109,"###,###")</f>
        <v>3,684</v>
      </c>
      <c r="AD109" s="130">
        <f>Z109/($Z$4)*100</f>
        <v>17.991795272514164</v>
      </c>
      <c r="AF109" s="109"/>
    </row>
    <row r="110" spans="1:32" x14ac:dyDescent="0.25">
      <c r="S110" s="115" t="s">
        <v>21</v>
      </c>
      <c r="T110" s="115"/>
      <c r="U110" s="112"/>
      <c r="V110" s="112">
        <v>4127</v>
      </c>
      <c r="W110" s="112">
        <v>4033</v>
      </c>
      <c r="X110" s="112">
        <v>3857</v>
      </c>
      <c r="Y110" s="112">
        <v>3991</v>
      </c>
      <c r="Z110" s="112">
        <v>3959</v>
      </c>
      <c r="AB110" s="109" t="str">
        <f>TEXT(Z110,"###,###")</f>
        <v>3,959</v>
      </c>
      <c r="AD110" s="130">
        <f>Z110/($Z$4)*100</f>
        <v>19.334831021683925</v>
      </c>
      <c r="AF110" s="109"/>
    </row>
    <row r="111" spans="1:32" x14ac:dyDescent="0.25">
      <c r="S111" s="115" t="s">
        <v>22</v>
      </c>
      <c r="T111" s="115"/>
      <c r="U111" s="112"/>
      <c r="V111" s="112">
        <v>6485</v>
      </c>
      <c r="W111" s="112">
        <v>6113</v>
      </c>
      <c r="X111" s="112">
        <v>6026</v>
      </c>
      <c r="Y111" s="112">
        <v>7025</v>
      </c>
      <c r="Z111" s="112">
        <v>7747</v>
      </c>
      <c r="AB111" s="109" t="str">
        <f>TEXT(Z111,"###,###")</f>
        <v>7,747</v>
      </c>
      <c r="AD111" s="130">
        <f>Z111/($Z$4)*100</f>
        <v>37.834537995702284</v>
      </c>
      <c r="AF111" s="109"/>
    </row>
    <row r="112" spans="1:32" x14ac:dyDescent="0.25">
      <c r="S112" s="118" t="s">
        <v>53</v>
      </c>
      <c r="T112" s="118"/>
      <c r="U112" s="112"/>
      <c r="V112" s="112">
        <v>18655</v>
      </c>
      <c r="W112" s="112">
        <v>18294</v>
      </c>
      <c r="X112" s="112">
        <v>18167</v>
      </c>
      <c r="Y112" s="112">
        <v>19674</v>
      </c>
      <c r="Z112" s="112">
        <v>20478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42.41</v>
      </c>
      <c r="W118" s="131">
        <v>42.91</v>
      </c>
      <c r="X118" s="131">
        <v>43.11</v>
      </c>
      <c r="Y118" s="131">
        <v>43.1</v>
      </c>
      <c r="Z118" s="131">
        <v>42.86</v>
      </c>
      <c r="AB118" s="109" t="str">
        <f>TEXT(Z118,"##.0")</f>
        <v>42.9</v>
      </c>
    </row>
    <row r="120" spans="19:32" x14ac:dyDescent="0.25">
      <c r="S120" s="101" t="s">
        <v>97</v>
      </c>
      <c r="T120" s="112"/>
      <c r="U120" s="112"/>
      <c r="V120" s="112">
        <v>10185</v>
      </c>
      <c r="W120" s="112">
        <v>10134</v>
      </c>
      <c r="X120" s="112">
        <v>9850</v>
      </c>
      <c r="Y120" s="112">
        <v>10291</v>
      </c>
      <c r="Z120" s="112">
        <v>10674</v>
      </c>
      <c r="AB120" s="109" t="str">
        <f>TEXT(Z120,"###,###")</f>
        <v>10,674</v>
      </c>
    </row>
    <row r="121" spans="19:32" x14ac:dyDescent="0.25">
      <c r="S121" s="101" t="s">
        <v>98</v>
      </c>
      <c r="T121" s="112"/>
      <c r="U121" s="112"/>
      <c r="V121" s="112">
        <v>1587</v>
      </c>
      <c r="W121" s="112">
        <v>1645</v>
      </c>
      <c r="X121" s="112">
        <v>1655</v>
      </c>
      <c r="Y121" s="112">
        <v>1676</v>
      </c>
      <c r="Z121" s="112">
        <v>1715</v>
      </c>
      <c r="AB121" s="109" t="str">
        <f>TEXT(Z121,"###,###")</f>
        <v>1,715</v>
      </c>
    </row>
    <row r="122" spans="19:32" x14ac:dyDescent="0.25">
      <c r="S122" s="101" t="s">
        <v>99</v>
      </c>
      <c r="T122" s="112"/>
      <c r="U122" s="112"/>
      <c r="V122" s="112">
        <v>1175</v>
      </c>
      <c r="W122" s="112">
        <v>1251</v>
      </c>
      <c r="X122" s="112">
        <v>1265</v>
      </c>
      <c r="Y122" s="112">
        <v>1285</v>
      </c>
      <c r="Z122" s="112">
        <v>1263</v>
      </c>
      <c r="AB122" s="109" t="str">
        <f>TEXT(Z122,"###,###")</f>
        <v>1,263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11360</v>
      </c>
      <c r="W124" s="112">
        <v>11385</v>
      </c>
      <c r="X124" s="112">
        <v>11115</v>
      </c>
      <c r="Y124" s="112">
        <v>11576</v>
      </c>
      <c r="Z124" s="112">
        <v>11937</v>
      </c>
      <c r="AB124" s="109" t="str">
        <f>TEXT(Z124,"###,###")</f>
        <v>11,937</v>
      </c>
      <c r="AD124" s="127">
        <f>Z124/$Z$7*100</f>
        <v>87.45054945054946</v>
      </c>
    </row>
    <row r="125" spans="19:32" x14ac:dyDescent="0.25">
      <c r="S125" s="101" t="s">
        <v>101</v>
      </c>
      <c r="T125" s="112"/>
      <c r="U125" s="112"/>
      <c r="V125" s="112">
        <v>2762</v>
      </c>
      <c r="W125" s="112">
        <v>2896</v>
      </c>
      <c r="X125" s="112">
        <v>2920</v>
      </c>
      <c r="Y125" s="112">
        <v>2961</v>
      </c>
      <c r="Z125" s="112">
        <v>2978</v>
      </c>
      <c r="AB125" s="109" t="str">
        <f>TEXT(Z125,"###,###")</f>
        <v>2,978</v>
      </c>
      <c r="AD125" s="127">
        <f>Z125/$Z$7*100</f>
        <v>21.816849816849818</v>
      </c>
    </row>
    <row r="127" spans="19:32" x14ac:dyDescent="0.25">
      <c r="S127" s="101" t="s">
        <v>102</v>
      </c>
      <c r="T127" s="112"/>
      <c r="U127" s="112"/>
      <c r="V127" s="112">
        <v>6813</v>
      </c>
      <c r="W127" s="112">
        <v>6844</v>
      </c>
      <c r="X127" s="112">
        <v>6664</v>
      </c>
      <c r="Y127" s="112">
        <v>6929</v>
      </c>
      <c r="Z127" s="112">
        <v>7108</v>
      </c>
      <c r="AB127" s="109" t="str">
        <f>TEXT(Z127,"###,###")</f>
        <v>7,108</v>
      </c>
      <c r="AD127" s="127">
        <f>Z127/$Z$7*100</f>
        <v>52.073260073260073</v>
      </c>
    </row>
    <row r="128" spans="19:32" x14ac:dyDescent="0.25">
      <c r="S128" s="101" t="s">
        <v>103</v>
      </c>
      <c r="T128" s="112"/>
      <c r="U128" s="112"/>
      <c r="V128" s="112">
        <v>6130</v>
      </c>
      <c r="W128" s="112">
        <v>6184</v>
      </c>
      <c r="X128" s="112">
        <v>6087</v>
      </c>
      <c r="Y128" s="112">
        <v>6306</v>
      </c>
      <c r="Z128" s="112">
        <v>6536</v>
      </c>
      <c r="AB128" s="109" t="str">
        <f>TEXT(Z128,"###,###")</f>
        <v>6,536</v>
      </c>
      <c r="AD128" s="127">
        <f>Z128/$Z$7*100</f>
        <v>47.882783882783883</v>
      </c>
    </row>
    <row r="130" spans="19:20" x14ac:dyDescent="0.25">
      <c r="S130" s="101" t="s">
        <v>278</v>
      </c>
      <c r="T130" s="127">
        <v>78.197802197802204</v>
      </c>
    </row>
    <row r="131" spans="19:20" x14ac:dyDescent="0.25">
      <c r="S131" s="101" t="s">
        <v>279</v>
      </c>
      <c r="T131" s="127">
        <v>12.564102564102564</v>
      </c>
    </row>
    <row r="132" spans="19:20" x14ac:dyDescent="0.25">
      <c r="S132" s="101" t="s">
        <v>280</v>
      </c>
      <c r="T132" s="127">
        <v>9.2527472527472518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58B2FA-0DDF-4830-A287-FAAC2E76EC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41270C-6DF7-4283-8706-495D086CC6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306E52-AD5E-4F35-9F67-A91B963FA3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F5904C-34A0-4CD0-AA06-11B6C5FC86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78665-49A4-47E9-A58D-5C3A5C87D126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8.17 Corangamite,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13207</v>
      </c>
      <c r="W4" s="108">
        <v>13632</v>
      </c>
      <c r="X4" s="108">
        <v>13850</v>
      </c>
      <c r="Y4" s="108">
        <v>14610</v>
      </c>
      <c r="Z4" s="108">
        <v>14863</v>
      </c>
      <c r="AB4" s="109" t="str">
        <f>TEXT(Z4,"###,###")</f>
        <v>14,863</v>
      </c>
      <c r="AD4" s="110">
        <f>Z4/Y4-1</f>
        <v>1.7316906228610485E-2</v>
      </c>
      <c r="AF4" s="110">
        <f>Z4/V4-1</f>
        <v>0.1253880517907171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6644</v>
      </c>
      <c r="W5" s="108">
        <v>6845</v>
      </c>
      <c r="X5" s="108">
        <v>6985</v>
      </c>
      <c r="Y5" s="108">
        <v>7341</v>
      </c>
      <c r="Z5" s="108">
        <v>7503</v>
      </c>
      <c r="AB5" s="109" t="str">
        <f>TEXT(Z5,"###,###")</f>
        <v>7,503</v>
      </c>
      <c r="AD5" s="110">
        <f t="shared" ref="AD5:AD9" si="0">Z5/Y5-1</f>
        <v>2.2067838169186782E-2</v>
      </c>
      <c r="AF5" s="110">
        <f t="shared" ref="AF5:AF9" si="1">Z5/V5-1</f>
        <v>0.12928958458759787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6567</v>
      </c>
      <c r="W6" s="108">
        <v>6784</v>
      </c>
      <c r="X6" s="108">
        <v>6858</v>
      </c>
      <c r="Y6" s="108">
        <v>7265</v>
      </c>
      <c r="Z6" s="108">
        <v>7347</v>
      </c>
      <c r="AB6" s="109" t="str">
        <f>TEXT(Z6,"###,###")</f>
        <v>7,347</v>
      </c>
      <c r="AD6" s="110">
        <f t="shared" si="0"/>
        <v>1.12869924294563E-2</v>
      </c>
      <c r="AF6" s="110">
        <f t="shared" si="1"/>
        <v>0.11877569666514387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8818</v>
      </c>
      <c r="W7" s="108">
        <v>9396</v>
      </c>
      <c r="X7" s="108">
        <v>9389</v>
      </c>
      <c r="Y7" s="108">
        <v>9655</v>
      </c>
      <c r="Z7" s="108">
        <v>9796</v>
      </c>
      <c r="AB7" s="109" t="str">
        <f>TEXT(Z7,"###,###")</f>
        <v>9,796</v>
      </c>
      <c r="AD7" s="110">
        <f t="shared" si="0"/>
        <v>1.460383221128958E-2</v>
      </c>
      <c r="AF7" s="110">
        <f t="shared" si="1"/>
        <v>0.11090950328872751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14,863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9,796</v>
      </c>
      <c r="P8" s="67"/>
      <c r="S8" s="107" t="s">
        <v>82</v>
      </c>
      <c r="T8" s="108"/>
      <c r="U8" s="108"/>
      <c r="V8" s="108">
        <v>33912.720000000001</v>
      </c>
      <c r="W8" s="108">
        <v>33856.239999999998</v>
      </c>
      <c r="X8" s="108">
        <v>37273</v>
      </c>
      <c r="Y8" s="108">
        <v>38452.730000000003</v>
      </c>
      <c r="Z8" s="108">
        <v>42186.5</v>
      </c>
      <c r="AB8" s="109" t="str">
        <f>TEXT(Z8,"$###,###")</f>
        <v>$42,187</v>
      </c>
      <c r="AD8" s="110">
        <f t="shared" si="0"/>
        <v>9.7100257901064468E-2</v>
      </c>
      <c r="AF8" s="110">
        <f t="shared" si="1"/>
        <v>0.24397276302225235</v>
      </c>
    </row>
    <row r="9" spans="1:32" x14ac:dyDescent="0.25">
      <c r="A9" s="30" t="s">
        <v>14</v>
      </c>
      <c r="B9" s="71"/>
      <c r="C9" s="72"/>
      <c r="D9" s="73">
        <f>AD104</f>
        <v>71.60734710354572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52.95018374846876</v>
      </c>
      <c r="P9" s="74" t="s">
        <v>83</v>
      </c>
      <c r="S9" s="107" t="s">
        <v>7</v>
      </c>
      <c r="T9" s="108"/>
      <c r="U9" s="108"/>
      <c r="V9" s="108">
        <v>405675734</v>
      </c>
      <c r="W9" s="108">
        <v>473832798</v>
      </c>
      <c r="X9" s="108">
        <v>487486267</v>
      </c>
      <c r="Y9" s="108">
        <v>536544535</v>
      </c>
      <c r="Z9" s="108">
        <v>570581346</v>
      </c>
      <c r="AB9" s="109" t="str">
        <f>TEXT(Z9/1000000,"$#,###.0")&amp;" mil"</f>
        <v>$570.6 mil</v>
      </c>
      <c r="AD9" s="110">
        <f t="shared" si="0"/>
        <v>6.3437065853256813E-2</v>
      </c>
      <c r="AF9" s="110">
        <f t="shared" si="1"/>
        <v>0.40649612037184357</v>
      </c>
    </row>
    <row r="10" spans="1:32" x14ac:dyDescent="0.25">
      <c r="A10" s="30" t="s">
        <v>17</v>
      </c>
      <c r="B10" s="71"/>
      <c r="C10" s="72"/>
      <c r="D10" s="73">
        <f>AD105</f>
        <v>13.927201776222836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46.968150265414451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70.579828501429148</v>
      </c>
      <c r="P11" s="74" t="s">
        <v>83</v>
      </c>
      <c r="S11" s="107" t="s">
        <v>29</v>
      </c>
      <c r="T11" s="112"/>
      <c r="U11" s="112"/>
      <c r="V11" s="112">
        <v>10467</v>
      </c>
      <c r="W11" s="112">
        <v>10606</v>
      </c>
      <c r="X11" s="112">
        <v>10841</v>
      </c>
      <c r="Y11" s="112">
        <v>11602</v>
      </c>
      <c r="Z11" s="112">
        <v>11979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18.20130665577787</v>
      </c>
      <c r="P12" s="74" t="s">
        <v>83</v>
      </c>
      <c r="S12" s="107" t="s">
        <v>30</v>
      </c>
      <c r="T12" s="112"/>
      <c r="U12" s="112"/>
      <c r="V12" s="112">
        <v>2743</v>
      </c>
      <c r="W12" s="112">
        <v>3029</v>
      </c>
      <c r="X12" s="112">
        <v>3009</v>
      </c>
      <c r="Y12" s="112">
        <v>3006</v>
      </c>
      <c r="Z12" s="112">
        <v>2885</v>
      </c>
    </row>
    <row r="13" spans="1:32" ht="15" customHeight="1" x14ac:dyDescent="0.25">
      <c r="A13" s="30" t="s">
        <v>19</v>
      </c>
      <c r="B13" s="72"/>
      <c r="C13" s="72"/>
      <c r="D13" s="73">
        <f>AD108</f>
        <v>18.623427302697976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11.20865659452838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19.632644822714123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23.158178025970528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18.999489535477284</v>
      </c>
      <c r="P15" s="74" t="s">
        <v>83</v>
      </c>
      <c r="S15" s="115" t="s">
        <v>59</v>
      </c>
      <c r="T15" s="115"/>
      <c r="U15" s="116"/>
      <c r="V15" s="116">
        <v>2221</v>
      </c>
      <c r="W15" s="116">
        <v>2377</v>
      </c>
      <c r="X15" s="116">
        <v>2475</v>
      </c>
      <c r="Y15" s="112">
        <v>2551</v>
      </c>
      <c r="Z15" s="112">
        <v>2756</v>
      </c>
      <c r="AB15" s="117">
        <f t="shared" ref="AB15:AB34" si="2">IF(Z15="np",0,Z15/$Z$34)</f>
        <v>0.185464333781965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24.133754961986138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81.000510464522719</v>
      </c>
      <c r="P16" s="37" t="s">
        <v>83</v>
      </c>
      <c r="S16" s="115" t="s">
        <v>60</v>
      </c>
      <c r="T16" s="115"/>
      <c r="U16" s="116"/>
      <c r="V16" s="116">
        <v>92</v>
      </c>
      <c r="W16" s="116">
        <v>101</v>
      </c>
      <c r="X16" s="116">
        <v>106</v>
      </c>
      <c r="Y16" s="112">
        <v>83</v>
      </c>
      <c r="Z16" s="112">
        <v>94</v>
      </c>
      <c r="AB16" s="117">
        <f t="shared" si="2"/>
        <v>6.3257065948855986E-3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708</v>
      </c>
      <c r="W17" s="116">
        <v>886</v>
      </c>
      <c r="X17" s="116">
        <v>902</v>
      </c>
      <c r="Y17" s="112">
        <v>946</v>
      </c>
      <c r="Z17" s="112">
        <v>965</v>
      </c>
      <c r="AB17" s="117">
        <f t="shared" si="2"/>
        <v>6.4939434724091527E-2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71</v>
      </c>
      <c r="W18" s="116">
        <v>80</v>
      </c>
      <c r="X18" s="116">
        <v>91</v>
      </c>
      <c r="Y18" s="112">
        <v>82</v>
      </c>
      <c r="Z18" s="112">
        <v>93</v>
      </c>
      <c r="AB18" s="117">
        <f t="shared" si="2"/>
        <v>6.2584118438761775E-3</v>
      </c>
    </row>
    <row r="19" spans="1:28" x14ac:dyDescent="0.25">
      <c r="A19" s="63" t="str">
        <f>$S$1&amp;" ("&amp;$V$2&amp;" to "&amp;$Z$2&amp;")"</f>
        <v>Corangamite (2018-19 to 2022-23)</v>
      </c>
      <c r="B19" s="63"/>
      <c r="C19" s="63"/>
      <c r="D19" s="63"/>
      <c r="E19" s="63"/>
      <c r="F19" s="63"/>
      <c r="G19" s="63" t="str">
        <f>$S$1&amp;" ("&amp;$V$2&amp;" to "&amp;$Z$2&amp;")"</f>
        <v>Corangamite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628</v>
      </c>
      <c r="W19" s="116">
        <v>731</v>
      </c>
      <c r="X19" s="116">
        <v>740</v>
      </c>
      <c r="Y19" s="112">
        <v>781</v>
      </c>
      <c r="Z19" s="112">
        <v>822</v>
      </c>
      <c r="AB19" s="117">
        <f t="shared" si="2"/>
        <v>5.531628532974428E-2</v>
      </c>
    </row>
    <row r="20" spans="1:28" x14ac:dyDescent="0.25">
      <c r="S20" s="115" t="s">
        <v>64</v>
      </c>
      <c r="T20" s="115"/>
      <c r="U20" s="116"/>
      <c r="V20" s="116">
        <v>411</v>
      </c>
      <c r="W20" s="116">
        <v>340</v>
      </c>
      <c r="X20" s="116">
        <v>337</v>
      </c>
      <c r="Y20" s="112">
        <v>322</v>
      </c>
      <c r="Z20" s="112">
        <v>347</v>
      </c>
      <c r="AB20" s="117">
        <f t="shared" si="2"/>
        <v>2.3351278600269178E-2</v>
      </c>
    </row>
    <row r="21" spans="1:28" x14ac:dyDescent="0.25">
      <c r="S21" s="115" t="s">
        <v>65</v>
      </c>
      <c r="T21" s="115"/>
      <c r="U21" s="116"/>
      <c r="V21" s="116">
        <v>1016</v>
      </c>
      <c r="W21" s="116">
        <v>1006</v>
      </c>
      <c r="X21" s="116">
        <v>1089</v>
      </c>
      <c r="Y21" s="112">
        <v>1149</v>
      </c>
      <c r="Z21" s="112">
        <v>1195</v>
      </c>
      <c r="AB21" s="117">
        <f t="shared" si="2"/>
        <v>8.0417227456258414E-2</v>
      </c>
    </row>
    <row r="22" spans="1:28" x14ac:dyDescent="0.25">
      <c r="S22" s="115" t="s">
        <v>66</v>
      </c>
      <c r="T22" s="115"/>
      <c r="U22" s="116"/>
      <c r="V22" s="116">
        <v>772</v>
      </c>
      <c r="W22" s="116">
        <v>841</v>
      </c>
      <c r="X22" s="116">
        <v>824</v>
      </c>
      <c r="Y22" s="112">
        <v>970</v>
      </c>
      <c r="Z22" s="112">
        <v>950</v>
      </c>
      <c r="AB22" s="117">
        <f t="shared" si="2"/>
        <v>6.3930013458950205E-2</v>
      </c>
    </row>
    <row r="23" spans="1:28" x14ac:dyDescent="0.25">
      <c r="S23" s="115" t="s">
        <v>67</v>
      </c>
      <c r="T23" s="115"/>
      <c r="U23" s="116"/>
      <c r="V23" s="116">
        <v>428</v>
      </c>
      <c r="W23" s="116">
        <v>460</v>
      </c>
      <c r="X23" s="116">
        <v>443</v>
      </c>
      <c r="Y23" s="112">
        <v>468</v>
      </c>
      <c r="Z23" s="112">
        <v>468</v>
      </c>
      <c r="AB23" s="117">
        <f t="shared" si="2"/>
        <v>3.149394347240915E-2</v>
      </c>
    </row>
    <row r="24" spans="1:28" x14ac:dyDescent="0.25">
      <c r="S24" s="115" t="s">
        <v>68</v>
      </c>
      <c r="T24" s="115"/>
      <c r="U24" s="116"/>
      <c r="V24" s="116">
        <v>42</v>
      </c>
      <c r="W24" s="116">
        <v>46</v>
      </c>
      <c r="X24" s="116">
        <v>35</v>
      </c>
      <c r="Y24" s="112">
        <v>59</v>
      </c>
      <c r="Z24" s="112">
        <v>66</v>
      </c>
      <c r="AB24" s="117">
        <f t="shared" si="2"/>
        <v>4.4414535666218039E-3</v>
      </c>
    </row>
    <row r="25" spans="1:28" x14ac:dyDescent="0.25">
      <c r="S25" s="115" t="s">
        <v>69</v>
      </c>
      <c r="T25" s="115"/>
      <c r="U25" s="116"/>
      <c r="V25" s="116">
        <v>280</v>
      </c>
      <c r="W25" s="116">
        <v>275</v>
      </c>
      <c r="X25" s="116">
        <v>276</v>
      </c>
      <c r="Y25" s="112">
        <v>298</v>
      </c>
      <c r="Z25" s="112">
        <v>300</v>
      </c>
      <c r="AB25" s="117">
        <f t="shared" si="2"/>
        <v>2.0188425302826378E-2</v>
      </c>
    </row>
    <row r="26" spans="1:28" x14ac:dyDescent="0.25">
      <c r="S26" s="115" t="s">
        <v>70</v>
      </c>
      <c r="T26" s="115"/>
      <c r="U26" s="116"/>
      <c r="V26" s="116">
        <v>160</v>
      </c>
      <c r="W26" s="116">
        <v>194</v>
      </c>
      <c r="X26" s="116">
        <v>187</v>
      </c>
      <c r="Y26" s="112">
        <v>181</v>
      </c>
      <c r="Z26" s="112">
        <v>225</v>
      </c>
      <c r="AB26" s="117">
        <f t="shared" si="2"/>
        <v>1.5141318977119785E-2</v>
      </c>
    </row>
    <row r="27" spans="1:28" x14ac:dyDescent="0.25">
      <c r="S27" s="115" t="s">
        <v>71</v>
      </c>
      <c r="T27" s="115"/>
      <c r="U27" s="116"/>
      <c r="V27" s="116">
        <v>409</v>
      </c>
      <c r="W27" s="116">
        <v>431</v>
      </c>
      <c r="X27" s="116">
        <v>466</v>
      </c>
      <c r="Y27" s="112">
        <v>488</v>
      </c>
      <c r="Z27" s="112">
        <v>477</v>
      </c>
      <c r="AB27" s="117">
        <f t="shared" si="2"/>
        <v>3.2099596231493943E-2</v>
      </c>
    </row>
    <row r="28" spans="1:28" x14ac:dyDescent="0.25">
      <c r="S28" s="115" t="s">
        <v>72</v>
      </c>
      <c r="T28" s="115"/>
      <c r="U28" s="116"/>
      <c r="V28" s="116">
        <v>590</v>
      </c>
      <c r="W28" s="116">
        <v>645</v>
      </c>
      <c r="X28" s="116">
        <v>730</v>
      </c>
      <c r="Y28" s="112">
        <v>885</v>
      </c>
      <c r="Z28" s="112">
        <v>834</v>
      </c>
      <c r="AB28" s="117">
        <f t="shared" si="2"/>
        <v>5.6123822341857338E-2</v>
      </c>
    </row>
    <row r="29" spans="1:28" x14ac:dyDescent="0.25">
      <c r="S29" s="115" t="s">
        <v>73</v>
      </c>
      <c r="T29" s="115"/>
      <c r="U29" s="116"/>
      <c r="V29" s="116">
        <v>845</v>
      </c>
      <c r="W29" s="116">
        <v>512</v>
      </c>
      <c r="X29" s="116">
        <v>540</v>
      </c>
      <c r="Y29" s="112">
        <v>651</v>
      </c>
      <c r="Z29" s="112">
        <v>643</v>
      </c>
      <c r="AB29" s="117">
        <f t="shared" si="2"/>
        <v>4.3270524899057874E-2</v>
      </c>
    </row>
    <row r="30" spans="1:28" x14ac:dyDescent="0.25">
      <c r="S30" s="115" t="s">
        <v>74</v>
      </c>
      <c r="T30" s="115"/>
      <c r="U30" s="116"/>
      <c r="V30" s="116">
        <v>688</v>
      </c>
      <c r="W30" s="116">
        <v>938</v>
      </c>
      <c r="X30" s="116">
        <v>809</v>
      </c>
      <c r="Y30" s="112">
        <v>971</v>
      </c>
      <c r="Z30" s="112">
        <v>993</v>
      </c>
      <c r="AB30" s="117">
        <f t="shared" si="2"/>
        <v>6.682368775235531E-2</v>
      </c>
    </row>
    <row r="31" spans="1:28" x14ac:dyDescent="0.25">
      <c r="S31" s="115" t="s">
        <v>75</v>
      </c>
      <c r="T31" s="115"/>
      <c r="U31" s="116"/>
      <c r="V31" s="116">
        <v>1363</v>
      </c>
      <c r="W31" s="116">
        <v>1400</v>
      </c>
      <c r="X31" s="116">
        <v>1541</v>
      </c>
      <c r="Y31" s="112">
        <v>1535</v>
      </c>
      <c r="Z31" s="112">
        <v>1640</v>
      </c>
      <c r="AB31" s="117">
        <f t="shared" si="2"/>
        <v>0.11036339165545088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296</v>
      </c>
      <c r="W32" s="116">
        <v>267</v>
      </c>
      <c r="X32" s="116">
        <v>239</v>
      </c>
      <c r="Y32" s="112">
        <v>235</v>
      </c>
      <c r="Z32" s="112">
        <v>230</v>
      </c>
      <c r="AB32" s="117">
        <f t="shared" si="2"/>
        <v>1.547779273216689E-2</v>
      </c>
    </row>
    <row r="33" spans="19:32" x14ac:dyDescent="0.25">
      <c r="S33" s="115" t="s">
        <v>77</v>
      </c>
      <c r="T33" s="115"/>
      <c r="U33" s="116"/>
      <c r="V33" s="116">
        <v>277</v>
      </c>
      <c r="W33" s="116">
        <v>299</v>
      </c>
      <c r="X33" s="116">
        <v>332</v>
      </c>
      <c r="Y33" s="112">
        <v>342</v>
      </c>
      <c r="Z33" s="112">
        <v>348</v>
      </c>
      <c r="AB33" s="117">
        <f t="shared" si="2"/>
        <v>2.3418573351278602E-2</v>
      </c>
    </row>
    <row r="34" spans="19:32" x14ac:dyDescent="0.25">
      <c r="S34" s="118" t="s">
        <v>53</v>
      </c>
      <c r="T34" s="118"/>
      <c r="U34" s="119"/>
      <c r="V34" s="119">
        <v>13213</v>
      </c>
      <c r="W34" s="119">
        <v>13635</v>
      </c>
      <c r="X34" s="119">
        <v>13850</v>
      </c>
      <c r="Y34" s="120">
        <v>14609</v>
      </c>
      <c r="Z34" s="120">
        <v>14860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7146</v>
      </c>
      <c r="W37" s="112">
        <v>7714</v>
      </c>
      <c r="X37" s="112">
        <v>7693</v>
      </c>
      <c r="Y37" s="112">
        <v>7870</v>
      </c>
      <c r="Z37" s="112">
        <v>7934</v>
      </c>
      <c r="AB37" s="132">
        <f>Z37/Z40*100</f>
        <v>81.000510464522719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1672</v>
      </c>
      <c r="W38" s="112">
        <v>1684</v>
      </c>
      <c r="X38" s="112">
        <v>1699</v>
      </c>
      <c r="Y38" s="112">
        <v>1781</v>
      </c>
      <c r="Z38" s="112">
        <v>1861</v>
      </c>
      <c r="AB38" s="132">
        <f>Z38/Z40*100</f>
        <v>18.999489535477284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8818</v>
      </c>
      <c r="W40" s="112">
        <v>9398</v>
      </c>
      <c r="X40" s="112">
        <v>9392</v>
      </c>
      <c r="Y40" s="112">
        <v>9651</v>
      </c>
      <c r="Z40" s="112">
        <v>9795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7</v>
      </c>
      <c r="X44" s="112">
        <v>8</v>
      </c>
      <c r="Y44" s="112">
        <v>14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181</v>
      </c>
      <c r="W45" s="112">
        <v>179</v>
      </c>
      <c r="X45" s="112">
        <v>200</v>
      </c>
      <c r="Y45" s="112">
        <v>256</v>
      </c>
      <c r="Z45" s="112">
        <v>288</v>
      </c>
    </row>
    <row r="46" spans="19:32" x14ac:dyDescent="0.25">
      <c r="S46" s="115" t="s">
        <v>38</v>
      </c>
      <c r="T46" s="115"/>
      <c r="U46" s="112"/>
      <c r="V46" s="112">
        <v>506</v>
      </c>
      <c r="W46" s="112">
        <v>456</v>
      </c>
      <c r="X46" s="112">
        <v>453</v>
      </c>
      <c r="Y46" s="112">
        <v>443</v>
      </c>
      <c r="Z46" s="112">
        <v>470</v>
      </c>
    </row>
    <row r="47" spans="19:32" x14ac:dyDescent="0.25">
      <c r="S47" s="115" t="s">
        <v>39</v>
      </c>
      <c r="T47" s="115"/>
      <c r="U47" s="112"/>
      <c r="V47" s="112">
        <v>688</v>
      </c>
      <c r="W47" s="112">
        <v>672</v>
      </c>
      <c r="X47" s="112">
        <v>650</v>
      </c>
      <c r="Y47" s="112">
        <v>673</v>
      </c>
      <c r="Z47" s="112">
        <v>788</v>
      </c>
    </row>
    <row r="48" spans="19:32" x14ac:dyDescent="0.25">
      <c r="S48" s="115" t="s">
        <v>40</v>
      </c>
      <c r="T48" s="115"/>
      <c r="U48" s="112"/>
      <c r="V48" s="112">
        <v>649</v>
      </c>
      <c r="W48" s="112">
        <v>722</v>
      </c>
      <c r="X48" s="112">
        <v>756</v>
      </c>
      <c r="Y48" s="112">
        <v>809</v>
      </c>
      <c r="Z48" s="112">
        <v>844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503</v>
      </c>
      <c r="W49" s="112">
        <v>538</v>
      </c>
      <c r="X49" s="112">
        <v>590</v>
      </c>
      <c r="Y49" s="112">
        <v>634</v>
      </c>
      <c r="Z49" s="112">
        <v>658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Corangamite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444</v>
      </c>
      <c r="W50" s="112">
        <v>443</v>
      </c>
      <c r="X50" s="112">
        <v>507</v>
      </c>
      <c r="Y50" s="112">
        <v>581</v>
      </c>
      <c r="Z50" s="112">
        <v>584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484</v>
      </c>
      <c r="W51" s="112">
        <v>504</v>
      </c>
      <c r="X51" s="112">
        <v>505</v>
      </c>
      <c r="Y51" s="112">
        <v>522</v>
      </c>
      <c r="Z51" s="112">
        <v>521</v>
      </c>
    </row>
    <row r="52" spans="1:26" ht="15" customHeight="1" x14ac:dyDescent="0.25">
      <c r="S52" s="115" t="s">
        <v>44</v>
      </c>
      <c r="T52" s="115"/>
      <c r="U52" s="112"/>
      <c r="V52" s="112">
        <v>585</v>
      </c>
      <c r="W52" s="112">
        <v>580</v>
      </c>
      <c r="X52" s="112">
        <v>545</v>
      </c>
      <c r="Y52" s="112">
        <v>573</v>
      </c>
      <c r="Z52" s="112">
        <v>540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649</v>
      </c>
      <c r="W53" s="112">
        <v>656</v>
      </c>
      <c r="X53" s="112">
        <v>681</v>
      </c>
      <c r="Y53" s="112">
        <v>641</v>
      </c>
      <c r="Z53" s="112">
        <v>620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672</v>
      </c>
      <c r="W54" s="112">
        <v>726</v>
      </c>
      <c r="X54" s="112">
        <v>703</v>
      </c>
      <c r="Y54" s="112">
        <v>704</v>
      </c>
      <c r="Z54" s="112">
        <v>663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571</v>
      </c>
      <c r="W55" s="112">
        <v>599</v>
      </c>
      <c r="X55" s="112">
        <v>608</v>
      </c>
      <c r="Y55" s="112">
        <v>653</v>
      </c>
      <c r="Z55" s="112">
        <v>654</v>
      </c>
    </row>
    <row r="56" spans="1:26" ht="15" customHeight="1" x14ac:dyDescent="0.25">
      <c r="S56" s="115" t="s">
        <v>48</v>
      </c>
      <c r="T56" s="115"/>
      <c r="U56" s="112"/>
      <c r="V56" s="112">
        <v>349</v>
      </c>
      <c r="W56" s="112">
        <v>354</v>
      </c>
      <c r="X56" s="112">
        <v>361</v>
      </c>
      <c r="Y56" s="112">
        <v>403</v>
      </c>
      <c r="Z56" s="112">
        <v>430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184</v>
      </c>
      <c r="W57" s="112">
        <v>214</v>
      </c>
      <c r="X57" s="112">
        <v>209</v>
      </c>
      <c r="Y57" s="112">
        <v>219</v>
      </c>
      <c r="Z57" s="112">
        <v>207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83</v>
      </c>
      <c r="W58" s="112">
        <v>94</v>
      </c>
      <c r="X58" s="112">
        <v>116</v>
      </c>
      <c r="Y58" s="112">
        <v>128</v>
      </c>
      <c r="Z58" s="112">
        <v>133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48</v>
      </c>
      <c r="W59" s="112">
        <v>56</v>
      </c>
      <c r="X59" s="112">
        <v>57</v>
      </c>
      <c r="Y59" s="112">
        <v>58</v>
      </c>
      <c r="Z59" s="112">
        <v>55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36</v>
      </c>
      <c r="W60" s="112">
        <v>41</v>
      </c>
      <c r="X60" s="112">
        <v>36</v>
      </c>
      <c r="Y60" s="112">
        <v>36</v>
      </c>
      <c r="Z60" s="112">
        <v>32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6643</v>
      </c>
      <c r="W61" s="112">
        <v>6846</v>
      </c>
      <c r="X61" s="112">
        <v>6985</v>
      </c>
      <c r="Y61" s="112">
        <v>7343</v>
      </c>
      <c r="Z61" s="112">
        <v>7499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4</v>
      </c>
      <c r="Y63" s="112">
        <v>5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163</v>
      </c>
      <c r="W64" s="112">
        <v>171</v>
      </c>
      <c r="X64" s="112">
        <v>207</v>
      </c>
      <c r="Y64" s="112">
        <v>243</v>
      </c>
      <c r="Z64" s="112">
        <v>263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Corangamite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523</v>
      </c>
      <c r="W65" s="112">
        <v>480</v>
      </c>
      <c r="X65" s="112">
        <v>499</v>
      </c>
      <c r="Y65" s="112">
        <v>539</v>
      </c>
      <c r="Z65" s="112">
        <v>506</v>
      </c>
    </row>
    <row r="66" spans="1:26" x14ac:dyDescent="0.25">
      <c r="S66" s="115" t="s">
        <v>39</v>
      </c>
      <c r="T66" s="115"/>
      <c r="U66" s="112"/>
      <c r="V66" s="112">
        <v>696</v>
      </c>
      <c r="W66" s="112">
        <v>691</v>
      </c>
      <c r="X66" s="112">
        <v>634</v>
      </c>
      <c r="Y66" s="112">
        <v>630</v>
      </c>
      <c r="Z66" s="112">
        <v>649</v>
      </c>
    </row>
    <row r="67" spans="1:26" x14ac:dyDescent="0.25">
      <c r="S67" s="115" t="s">
        <v>40</v>
      </c>
      <c r="T67" s="115"/>
      <c r="U67" s="112"/>
      <c r="V67" s="112">
        <v>524</v>
      </c>
      <c r="W67" s="112">
        <v>639</v>
      </c>
      <c r="X67" s="112">
        <v>649</v>
      </c>
      <c r="Y67" s="112">
        <v>704</v>
      </c>
      <c r="Z67" s="112">
        <v>816</v>
      </c>
    </row>
    <row r="68" spans="1:26" x14ac:dyDescent="0.25">
      <c r="S68" s="115" t="s">
        <v>41</v>
      </c>
      <c r="T68" s="115"/>
      <c r="U68" s="112"/>
      <c r="V68" s="112">
        <v>472</v>
      </c>
      <c r="W68" s="112">
        <v>505</v>
      </c>
      <c r="X68" s="112">
        <v>551</v>
      </c>
      <c r="Y68" s="112">
        <v>644</v>
      </c>
      <c r="Z68" s="112">
        <v>632</v>
      </c>
    </row>
    <row r="69" spans="1:26" x14ac:dyDescent="0.25">
      <c r="S69" s="115" t="s">
        <v>42</v>
      </c>
      <c r="T69" s="115"/>
      <c r="U69" s="112"/>
      <c r="V69" s="112">
        <v>498</v>
      </c>
      <c r="W69" s="112">
        <v>532</v>
      </c>
      <c r="X69" s="112">
        <v>524</v>
      </c>
      <c r="Y69" s="112">
        <v>607</v>
      </c>
      <c r="Z69" s="112">
        <v>566</v>
      </c>
    </row>
    <row r="70" spans="1:26" x14ac:dyDescent="0.25">
      <c r="S70" s="115" t="s">
        <v>43</v>
      </c>
      <c r="T70" s="115"/>
      <c r="U70" s="112"/>
      <c r="V70" s="112">
        <v>523</v>
      </c>
      <c r="W70" s="112">
        <v>510</v>
      </c>
      <c r="X70" s="112">
        <v>493</v>
      </c>
      <c r="Y70" s="112">
        <v>549</v>
      </c>
      <c r="Z70" s="112">
        <v>535</v>
      </c>
    </row>
    <row r="71" spans="1:26" x14ac:dyDescent="0.25">
      <c r="S71" s="115" t="s">
        <v>44</v>
      </c>
      <c r="T71" s="115"/>
      <c r="U71" s="112"/>
      <c r="V71" s="112">
        <v>684</v>
      </c>
      <c r="W71" s="112">
        <v>658</v>
      </c>
      <c r="X71" s="112">
        <v>663</v>
      </c>
      <c r="Y71" s="112">
        <v>599</v>
      </c>
      <c r="Z71" s="112">
        <v>554</v>
      </c>
    </row>
    <row r="72" spans="1:26" x14ac:dyDescent="0.25">
      <c r="S72" s="115" t="s">
        <v>45</v>
      </c>
      <c r="T72" s="115"/>
      <c r="U72" s="112"/>
      <c r="V72" s="112">
        <v>705</v>
      </c>
      <c r="W72" s="112">
        <v>698</v>
      </c>
      <c r="X72" s="112">
        <v>728</v>
      </c>
      <c r="Y72" s="112">
        <v>755</v>
      </c>
      <c r="Z72" s="112">
        <v>725</v>
      </c>
    </row>
    <row r="73" spans="1:26" x14ac:dyDescent="0.25">
      <c r="S73" s="115" t="s">
        <v>46</v>
      </c>
      <c r="T73" s="115"/>
      <c r="U73" s="112"/>
      <c r="V73" s="112">
        <v>707</v>
      </c>
      <c r="W73" s="112">
        <v>705</v>
      </c>
      <c r="X73" s="112">
        <v>703</v>
      </c>
      <c r="Y73" s="112">
        <v>732</v>
      </c>
      <c r="Z73" s="112">
        <v>748</v>
      </c>
    </row>
    <row r="74" spans="1:26" x14ac:dyDescent="0.25">
      <c r="S74" s="115" t="s">
        <v>47</v>
      </c>
      <c r="T74" s="115"/>
      <c r="U74" s="112"/>
      <c r="V74" s="112">
        <v>512</v>
      </c>
      <c r="W74" s="112">
        <v>575</v>
      </c>
      <c r="X74" s="112">
        <v>586</v>
      </c>
      <c r="Y74" s="112">
        <v>631</v>
      </c>
      <c r="Z74" s="112">
        <v>651</v>
      </c>
    </row>
    <row r="75" spans="1:26" x14ac:dyDescent="0.25">
      <c r="S75" s="115" t="s">
        <v>48</v>
      </c>
      <c r="T75" s="115"/>
      <c r="U75" s="112"/>
      <c r="V75" s="112">
        <v>282</v>
      </c>
      <c r="W75" s="112">
        <v>300</v>
      </c>
      <c r="X75" s="112">
        <v>306</v>
      </c>
      <c r="Y75" s="112">
        <v>295</v>
      </c>
      <c r="Z75" s="112">
        <v>351</v>
      </c>
    </row>
    <row r="76" spans="1:26" x14ac:dyDescent="0.25">
      <c r="S76" s="115" t="s">
        <v>49</v>
      </c>
      <c r="T76" s="115"/>
      <c r="U76" s="112"/>
      <c r="V76" s="112">
        <v>128</v>
      </c>
      <c r="W76" s="112">
        <v>163</v>
      </c>
      <c r="X76" s="112">
        <v>143</v>
      </c>
      <c r="Y76" s="112">
        <v>161</v>
      </c>
      <c r="Z76" s="112">
        <v>163</v>
      </c>
    </row>
    <row r="77" spans="1:26" x14ac:dyDescent="0.25">
      <c r="S77" s="115" t="s">
        <v>50</v>
      </c>
      <c r="T77" s="115"/>
      <c r="U77" s="112"/>
      <c r="V77" s="112">
        <v>78</v>
      </c>
      <c r="W77" s="112">
        <v>80</v>
      </c>
      <c r="X77" s="112">
        <v>89</v>
      </c>
      <c r="Y77" s="112">
        <v>96</v>
      </c>
      <c r="Z77" s="112">
        <v>99</v>
      </c>
    </row>
    <row r="78" spans="1:26" x14ac:dyDescent="0.25">
      <c r="S78" s="115" t="s">
        <v>51</v>
      </c>
      <c r="T78" s="115"/>
      <c r="U78" s="112"/>
      <c r="V78" s="112">
        <v>39</v>
      </c>
      <c r="W78" s="112">
        <v>53</v>
      </c>
      <c r="X78" s="112">
        <v>49</v>
      </c>
      <c r="Y78" s="112">
        <v>49</v>
      </c>
      <c r="Z78" s="112">
        <v>42</v>
      </c>
    </row>
    <row r="79" spans="1:26" x14ac:dyDescent="0.25">
      <c r="S79" s="115" t="s">
        <v>52</v>
      </c>
      <c r="T79" s="115"/>
      <c r="U79" s="112"/>
      <c r="V79" s="112">
        <v>32</v>
      </c>
      <c r="W79" s="112">
        <v>30</v>
      </c>
      <c r="X79" s="112">
        <v>30</v>
      </c>
      <c r="Y79" s="112">
        <v>37</v>
      </c>
      <c r="Z79" s="112">
        <v>36</v>
      </c>
    </row>
    <row r="80" spans="1:26" x14ac:dyDescent="0.25">
      <c r="S80" s="118" t="s">
        <v>53</v>
      </c>
      <c r="T80" s="118"/>
      <c r="U80" s="112"/>
      <c r="V80" s="112">
        <v>6566</v>
      </c>
      <c r="W80" s="112">
        <v>6790</v>
      </c>
      <c r="X80" s="112">
        <v>6858</v>
      </c>
      <c r="Y80" s="112">
        <v>7264</v>
      </c>
      <c r="Z80" s="112">
        <v>7348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Corangamite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424</v>
      </c>
      <c r="W83" s="112">
        <v>448</v>
      </c>
      <c r="X83" s="112">
        <v>454</v>
      </c>
      <c r="Y83" s="112">
        <v>488</v>
      </c>
      <c r="Z83" s="112">
        <v>529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283</v>
      </c>
      <c r="W84" s="112">
        <v>293</v>
      </c>
      <c r="X84" s="112">
        <v>293</v>
      </c>
      <c r="Y84" s="112">
        <v>300</v>
      </c>
      <c r="Z84" s="112">
        <v>286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636</v>
      </c>
      <c r="W85" s="112">
        <v>662</v>
      </c>
      <c r="X85" s="112">
        <v>703</v>
      </c>
      <c r="Y85" s="112">
        <v>691</v>
      </c>
      <c r="Z85" s="112">
        <v>689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14,863</v>
      </c>
      <c r="D86" s="96">
        <f t="shared" ref="D86:D91" si="4">AD4</f>
        <v>1.7316906228610485E-2</v>
      </c>
      <c r="E86" s="97">
        <f t="shared" ref="E86:E91" si="5">AD4</f>
        <v>1.7316906228610485E-2</v>
      </c>
      <c r="F86" s="96">
        <f t="shared" ref="F86:F91" si="6">AF4</f>
        <v>0.1253880517907171</v>
      </c>
      <c r="G86" s="97">
        <f t="shared" ref="G86:G91" si="7">AF4</f>
        <v>0.1253880517907171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138</v>
      </c>
      <c r="W86" s="112">
        <v>145</v>
      </c>
      <c r="X86" s="112">
        <v>149</v>
      </c>
      <c r="Y86" s="112">
        <v>179</v>
      </c>
      <c r="Z86" s="112">
        <v>181</v>
      </c>
    </row>
    <row r="87" spans="1:30" ht="15" customHeight="1" x14ac:dyDescent="0.25">
      <c r="A87" s="98" t="s">
        <v>4</v>
      </c>
      <c r="B87" s="49"/>
      <c r="C87" s="57" t="str">
        <f t="shared" si="3"/>
        <v>7,503</v>
      </c>
      <c r="D87" s="96">
        <f t="shared" si="4"/>
        <v>2.2067838169186782E-2</v>
      </c>
      <c r="E87" s="97">
        <f t="shared" si="5"/>
        <v>2.2067838169186782E-2</v>
      </c>
      <c r="F87" s="96">
        <f t="shared" si="6"/>
        <v>0.12928958458759787</v>
      </c>
      <c r="G87" s="97">
        <f t="shared" si="7"/>
        <v>0.12928958458759787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93</v>
      </c>
      <c r="W87" s="112">
        <v>105</v>
      </c>
      <c r="X87" s="112">
        <v>107</v>
      </c>
      <c r="Y87" s="112">
        <v>108</v>
      </c>
      <c r="Z87" s="112">
        <v>99</v>
      </c>
    </row>
    <row r="88" spans="1:30" ht="15" customHeight="1" x14ac:dyDescent="0.25">
      <c r="A88" s="98" t="s">
        <v>5</v>
      </c>
      <c r="B88" s="49"/>
      <c r="C88" s="57" t="str">
        <f t="shared" si="3"/>
        <v>7,347</v>
      </c>
      <c r="D88" s="96">
        <f t="shared" si="4"/>
        <v>1.12869924294563E-2</v>
      </c>
      <c r="E88" s="97">
        <f t="shared" si="5"/>
        <v>1.12869924294563E-2</v>
      </c>
      <c r="F88" s="96">
        <f t="shared" si="6"/>
        <v>0.11877569666514387</v>
      </c>
      <c r="G88" s="97">
        <f t="shared" si="7"/>
        <v>0.11877569666514387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160</v>
      </c>
      <c r="W88" s="112">
        <v>177</v>
      </c>
      <c r="X88" s="112">
        <v>177</v>
      </c>
      <c r="Y88" s="112">
        <v>179</v>
      </c>
      <c r="Z88" s="112">
        <v>192</v>
      </c>
    </row>
    <row r="89" spans="1:30" ht="15" customHeight="1" x14ac:dyDescent="0.25">
      <c r="A89" s="49" t="s">
        <v>6</v>
      </c>
      <c r="B89" s="49"/>
      <c r="C89" s="57" t="str">
        <f t="shared" si="3"/>
        <v>9,796</v>
      </c>
      <c r="D89" s="96">
        <f t="shared" si="4"/>
        <v>1.460383221128958E-2</v>
      </c>
      <c r="E89" s="97">
        <f t="shared" si="5"/>
        <v>1.460383221128958E-2</v>
      </c>
      <c r="F89" s="96">
        <f t="shared" si="6"/>
        <v>0.11090950328872751</v>
      </c>
      <c r="G89" s="97">
        <f t="shared" si="7"/>
        <v>0.11090950328872751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554</v>
      </c>
      <c r="W89" s="112">
        <v>568</v>
      </c>
      <c r="X89" s="112">
        <v>575</v>
      </c>
      <c r="Y89" s="112">
        <v>593</v>
      </c>
      <c r="Z89" s="112">
        <v>675</v>
      </c>
    </row>
    <row r="90" spans="1:30" ht="15" customHeight="1" x14ac:dyDescent="0.25">
      <c r="A90" s="49" t="s">
        <v>95</v>
      </c>
      <c r="B90" s="49"/>
      <c r="C90" s="57" t="str">
        <f t="shared" si="3"/>
        <v>$42,187</v>
      </c>
      <c r="D90" s="96">
        <f t="shared" si="4"/>
        <v>9.7100257901064468E-2</v>
      </c>
      <c r="E90" s="97">
        <f t="shared" si="5"/>
        <v>9.7100257901064468E-2</v>
      </c>
      <c r="F90" s="96">
        <f t="shared" si="6"/>
        <v>0.24397276302225235</v>
      </c>
      <c r="G90" s="97">
        <f t="shared" si="7"/>
        <v>0.24397276302225235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889</v>
      </c>
      <c r="W90" s="112">
        <v>900</v>
      </c>
      <c r="X90" s="112">
        <v>928</v>
      </c>
      <c r="Y90" s="112">
        <v>944</v>
      </c>
      <c r="Z90" s="112">
        <v>809</v>
      </c>
    </row>
    <row r="91" spans="1:30" ht="15" customHeight="1" x14ac:dyDescent="0.25">
      <c r="A91" s="49" t="s">
        <v>7</v>
      </c>
      <c r="B91" s="49"/>
      <c r="C91" s="57" t="str">
        <f t="shared" si="3"/>
        <v>$570.6 mil</v>
      </c>
      <c r="D91" s="96">
        <f t="shared" si="4"/>
        <v>6.3437065853256813E-2</v>
      </c>
      <c r="E91" s="97">
        <f t="shared" si="5"/>
        <v>6.3437065853256813E-2</v>
      </c>
      <c r="F91" s="96">
        <f t="shared" si="6"/>
        <v>0.40649612037184357</v>
      </c>
      <c r="G91" s="97">
        <f t="shared" si="7"/>
        <v>0.40649612037184357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4653</v>
      </c>
      <c r="W91" s="112">
        <v>4952</v>
      </c>
      <c r="X91" s="112">
        <v>4927</v>
      </c>
      <c r="Y91" s="112">
        <v>5101</v>
      </c>
      <c r="Z91" s="112">
        <v>5187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257</v>
      </c>
      <c r="W93" s="112">
        <v>265</v>
      </c>
      <c r="X93" s="112">
        <v>271</v>
      </c>
      <c r="Y93" s="112">
        <v>306</v>
      </c>
      <c r="Z93" s="112">
        <v>354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731</v>
      </c>
      <c r="W94" s="112">
        <v>785</v>
      </c>
      <c r="X94" s="112">
        <v>779</v>
      </c>
      <c r="Y94" s="112">
        <v>782</v>
      </c>
      <c r="Z94" s="112">
        <v>764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145</v>
      </c>
      <c r="W95" s="112">
        <v>158</v>
      </c>
      <c r="X95" s="112">
        <v>148</v>
      </c>
      <c r="Y95" s="112">
        <v>155</v>
      </c>
      <c r="Z95" s="112">
        <v>162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602</v>
      </c>
      <c r="W96" s="112">
        <v>636</v>
      </c>
      <c r="X96" s="112">
        <v>634</v>
      </c>
      <c r="Y96" s="112">
        <v>666</v>
      </c>
      <c r="Z96" s="112">
        <v>700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444</v>
      </c>
      <c r="W97" s="112">
        <v>476</v>
      </c>
      <c r="X97" s="112">
        <v>504</v>
      </c>
      <c r="Y97" s="112">
        <v>518</v>
      </c>
      <c r="Z97" s="112">
        <v>502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368</v>
      </c>
      <c r="W98" s="112">
        <v>387</v>
      </c>
      <c r="X98" s="112">
        <v>396</v>
      </c>
      <c r="Y98" s="112">
        <v>411</v>
      </c>
      <c r="Z98" s="112">
        <v>389</v>
      </c>
    </row>
    <row r="99" spans="1:32" ht="15" customHeight="1" x14ac:dyDescent="0.25">
      <c r="S99" s="115" t="s">
        <v>195</v>
      </c>
      <c r="T99" s="115"/>
      <c r="U99" s="112"/>
      <c r="V99" s="112">
        <v>44</v>
      </c>
      <c r="W99" s="112">
        <v>42</v>
      </c>
      <c r="X99" s="112">
        <v>53</v>
      </c>
      <c r="Y99" s="112">
        <v>56</v>
      </c>
      <c r="Z99" s="112">
        <v>95</v>
      </c>
    </row>
    <row r="100" spans="1:32" ht="15" customHeight="1" x14ac:dyDescent="0.25">
      <c r="S100" s="115" t="s">
        <v>58</v>
      </c>
      <c r="T100" s="115"/>
      <c r="U100" s="112"/>
      <c r="V100" s="112">
        <v>487</v>
      </c>
      <c r="W100" s="112">
        <v>520</v>
      </c>
      <c r="X100" s="112">
        <v>542</v>
      </c>
      <c r="Y100" s="112">
        <v>540</v>
      </c>
      <c r="Z100" s="112">
        <v>481</v>
      </c>
    </row>
    <row r="101" spans="1:32" x14ac:dyDescent="0.25">
      <c r="A101" s="18"/>
      <c r="S101" s="118" t="s">
        <v>53</v>
      </c>
      <c r="T101" s="118"/>
      <c r="U101" s="112"/>
      <c r="V101" s="112">
        <v>4166</v>
      </c>
      <c r="W101" s="112">
        <v>4448</v>
      </c>
      <c r="X101" s="112">
        <v>4459</v>
      </c>
      <c r="Y101" s="112">
        <v>4552</v>
      </c>
      <c r="Z101" s="112">
        <v>4603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8534</v>
      </c>
      <c r="W104" s="112">
        <v>9165</v>
      </c>
      <c r="X104" s="112">
        <v>9274</v>
      </c>
      <c r="Y104" s="112">
        <v>10115</v>
      </c>
      <c r="Z104" s="112">
        <v>10643</v>
      </c>
      <c r="AB104" s="109" t="str">
        <f>TEXT(Z104,"###,###")</f>
        <v>10,643</v>
      </c>
      <c r="AD104" s="130">
        <f>Z104/($Z$4)*100</f>
        <v>71.60734710354572</v>
      </c>
      <c r="AF104" s="109"/>
    </row>
    <row r="105" spans="1:32" x14ac:dyDescent="0.25">
      <c r="S105" s="115" t="s">
        <v>17</v>
      </c>
      <c r="T105" s="115"/>
      <c r="U105" s="112"/>
      <c r="V105" s="112">
        <v>2287</v>
      </c>
      <c r="W105" s="112">
        <v>2164</v>
      </c>
      <c r="X105" s="112">
        <v>2193</v>
      </c>
      <c r="Y105" s="112">
        <v>2153</v>
      </c>
      <c r="Z105" s="112">
        <v>2070</v>
      </c>
      <c r="AB105" s="109" t="str">
        <f>TEXT(Z105,"###,###")</f>
        <v>2,070</v>
      </c>
      <c r="AD105" s="130">
        <f>Z105/($Z$4)*100</f>
        <v>13.927201776222836</v>
      </c>
      <c r="AF105" s="109"/>
    </row>
    <row r="106" spans="1:32" x14ac:dyDescent="0.25">
      <c r="S106" s="118" t="s">
        <v>53</v>
      </c>
      <c r="T106" s="118"/>
      <c r="U106" s="120"/>
      <c r="V106" s="120">
        <v>10821</v>
      </c>
      <c r="W106" s="120">
        <v>11329</v>
      </c>
      <c r="X106" s="120">
        <v>11467</v>
      </c>
      <c r="Y106" s="120">
        <v>12268</v>
      </c>
      <c r="Z106" s="120">
        <v>12713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2455</v>
      </c>
      <c r="W108" s="112">
        <v>2631</v>
      </c>
      <c r="X108" s="112">
        <v>2883</v>
      </c>
      <c r="Y108" s="112">
        <v>2735</v>
      </c>
      <c r="Z108" s="112">
        <v>2768</v>
      </c>
      <c r="AB108" s="109" t="str">
        <f>TEXT(Z108,"###,###")</f>
        <v>2,768</v>
      </c>
      <c r="AD108" s="130">
        <f>Z108/($Z$4)*100</f>
        <v>18.623427302697976</v>
      </c>
      <c r="AF108" s="109"/>
    </row>
    <row r="109" spans="1:32" x14ac:dyDescent="0.25">
      <c r="S109" s="115" t="s">
        <v>20</v>
      </c>
      <c r="T109" s="115"/>
      <c r="U109" s="112"/>
      <c r="V109" s="112">
        <v>2246</v>
      </c>
      <c r="W109" s="112">
        <v>2379</v>
      </c>
      <c r="X109" s="112">
        <v>2436</v>
      </c>
      <c r="Y109" s="112">
        <v>2702</v>
      </c>
      <c r="Z109" s="112">
        <v>2918</v>
      </c>
      <c r="AB109" s="109" t="str">
        <f>TEXT(Z109,"###,###")</f>
        <v>2,918</v>
      </c>
      <c r="AD109" s="130">
        <f>Z109/($Z$4)*100</f>
        <v>19.632644822714123</v>
      </c>
      <c r="AF109" s="109"/>
    </row>
    <row r="110" spans="1:32" x14ac:dyDescent="0.25">
      <c r="S110" s="115" t="s">
        <v>21</v>
      </c>
      <c r="T110" s="115"/>
      <c r="U110" s="112"/>
      <c r="V110" s="112">
        <v>2994</v>
      </c>
      <c r="W110" s="112">
        <v>2955</v>
      </c>
      <c r="X110" s="112">
        <v>2961</v>
      </c>
      <c r="Y110" s="112">
        <v>3285</v>
      </c>
      <c r="Z110" s="112">
        <v>3442</v>
      </c>
      <c r="AB110" s="109" t="str">
        <f>TEXT(Z110,"###,###")</f>
        <v>3,442</v>
      </c>
      <c r="AD110" s="130">
        <f>Z110/($Z$4)*100</f>
        <v>23.158178025970528</v>
      </c>
      <c r="AF110" s="109"/>
    </row>
    <row r="111" spans="1:32" x14ac:dyDescent="0.25">
      <c r="S111" s="115" t="s">
        <v>22</v>
      </c>
      <c r="T111" s="115"/>
      <c r="U111" s="112"/>
      <c r="V111" s="112">
        <v>2979</v>
      </c>
      <c r="W111" s="112">
        <v>3124</v>
      </c>
      <c r="X111" s="112">
        <v>3187</v>
      </c>
      <c r="Y111" s="112">
        <v>3546</v>
      </c>
      <c r="Z111" s="112">
        <v>3587</v>
      </c>
      <c r="AB111" s="109" t="str">
        <f>TEXT(Z111,"###,###")</f>
        <v>3,587</v>
      </c>
      <c r="AD111" s="130">
        <f>Z111/($Z$4)*100</f>
        <v>24.133754961986138</v>
      </c>
      <c r="AF111" s="109"/>
    </row>
    <row r="112" spans="1:32" x14ac:dyDescent="0.25">
      <c r="S112" s="118" t="s">
        <v>53</v>
      </c>
      <c r="T112" s="118"/>
      <c r="U112" s="112"/>
      <c r="V112" s="112">
        <v>13212</v>
      </c>
      <c r="W112" s="112">
        <v>13633</v>
      </c>
      <c r="X112" s="112">
        <v>13850</v>
      </c>
      <c r="Y112" s="112">
        <v>14611</v>
      </c>
      <c r="Z112" s="112">
        <v>14863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44.3</v>
      </c>
      <c r="W118" s="131">
        <v>44.7</v>
      </c>
      <c r="X118" s="131">
        <v>44.73</v>
      </c>
      <c r="Y118" s="131">
        <v>44.53</v>
      </c>
      <c r="Z118" s="131">
        <v>44.12</v>
      </c>
      <c r="AB118" s="109" t="str">
        <f>TEXT(Z118,"##.0")</f>
        <v>44.1</v>
      </c>
    </row>
    <row r="120" spans="19:32" x14ac:dyDescent="0.25">
      <c r="S120" s="101" t="s">
        <v>97</v>
      </c>
      <c r="T120" s="112"/>
      <c r="U120" s="112"/>
      <c r="V120" s="112">
        <v>6077</v>
      </c>
      <c r="W120" s="112">
        <v>6373</v>
      </c>
      <c r="X120" s="112">
        <v>6380</v>
      </c>
      <c r="Y120" s="112">
        <v>6649</v>
      </c>
      <c r="Z120" s="112">
        <v>6914</v>
      </c>
      <c r="AB120" s="109" t="str">
        <f>TEXT(Z120,"###,###")</f>
        <v>6,914</v>
      </c>
    </row>
    <row r="121" spans="19:32" x14ac:dyDescent="0.25">
      <c r="S121" s="101" t="s">
        <v>98</v>
      </c>
      <c r="T121" s="112"/>
      <c r="U121" s="112"/>
      <c r="V121" s="112">
        <v>1702</v>
      </c>
      <c r="W121" s="112">
        <v>1907</v>
      </c>
      <c r="X121" s="112">
        <v>1848</v>
      </c>
      <c r="Y121" s="112">
        <v>1821</v>
      </c>
      <c r="Z121" s="112">
        <v>1783</v>
      </c>
      <c r="AB121" s="109" t="str">
        <f>TEXT(Z121,"###,###")</f>
        <v>1,783</v>
      </c>
    </row>
    <row r="122" spans="19:32" x14ac:dyDescent="0.25">
      <c r="S122" s="101" t="s">
        <v>99</v>
      </c>
      <c r="T122" s="112"/>
      <c r="U122" s="112"/>
      <c r="V122" s="112">
        <v>1040</v>
      </c>
      <c r="W122" s="112">
        <v>1118</v>
      </c>
      <c r="X122" s="112">
        <v>1161</v>
      </c>
      <c r="Y122" s="112">
        <v>1186</v>
      </c>
      <c r="Z122" s="112">
        <v>1098</v>
      </c>
      <c r="AB122" s="109" t="str">
        <f>TEXT(Z122,"###,###")</f>
        <v>1,098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7117</v>
      </c>
      <c r="W124" s="112">
        <v>7491</v>
      </c>
      <c r="X124" s="112">
        <v>7541</v>
      </c>
      <c r="Y124" s="112">
        <v>7835</v>
      </c>
      <c r="Z124" s="112">
        <v>8012</v>
      </c>
      <c r="AB124" s="109" t="str">
        <f>TEXT(Z124,"###,###")</f>
        <v>8,012</v>
      </c>
      <c r="AD124" s="127">
        <f>Z124/$Z$7*100</f>
        <v>81.788485095957526</v>
      </c>
    </row>
    <row r="125" spans="19:32" x14ac:dyDescent="0.25">
      <c r="S125" s="101" t="s">
        <v>101</v>
      </c>
      <c r="T125" s="112"/>
      <c r="U125" s="112"/>
      <c r="V125" s="112">
        <v>2742</v>
      </c>
      <c r="W125" s="112">
        <v>3025</v>
      </c>
      <c r="X125" s="112">
        <v>3009</v>
      </c>
      <c r="Y125" s="112">
        <v>3007</v>
      </c>
      <c r="Z125" s="112">
        <v>2881</v>
      </c>
      <c r="AB125" s="109" t="str">
        <f>TEXT(Z125,"###,###")</f>
        <v>2,881</v>
      </c>
      <c r="AD125" s="127">
        <f>Z125/$Z$7*100</f>
        <v>29.409963250306248</v>
      </c>
    </row>
    <row r="127" spans="19:32" x14ac:dyDescent="0.25">
      <c r="S127" s="101" t="s">
        <v>102</v>
      </c>
      <c r="T127" s="112"/>
      <c r="U127" s="112"/>
      <c r="V127" s="112">
        <v>4652</v>
      </c>
      <c r="W127" s="112">
        <v>4950</v>
      </c>
      <c r="X127" s="112">
        <v>4926</v>
      </c>
      <c r="Y127" s="112">
        <v>5103</v>
      </c>
      <c r="Z127" s="112">
        <v>5187</v>
      </c>
      <c r="AB127" s="109" t="str">
        <f>TEXT(Z127,"###,###")</f>
        <v>5,187</v>
      </c>
      <c r="AD127" s="127">
        <f>Z127/$Z$7*100</f>
        <v>52.95018374846876</v>
      </c>
    </row>
    <row r="128" spans="19:32" x14ac:dyDescent="0.25">
      <c r="S128" s="101" t="s">
        <v>103</v>
      </c>
      <c r="T128" s="112"/>
      <c r="U128" s="112"/>
      <c r="V128" s="112">
        <v>4167</v>
      </c>
      <c r="W128" s="112">
        <v>4443</v>
      </c>
      <c r="X128" s="112">
        <v>4463</v>
      </c>
      <c r="Y128" s="112">
        <v>4548</v>
      </c>
      <c r="Z128" s="112">
        <v>4601</v>
      </c>
      <c r="AB128" s="109" t="str">
        <f>TEXT(Z128,"###,###")</f>
        <v>4,601</v>
      </c>
      <c r="AD128" s="127">
        <f>Z128/$Z$7*100</f>
        <v>46.968150265414451</v>
      </c>
    </row>
    <row r="130" spans="19:20" x14ac:dyDescent="0.25">
      <c r="S130" s="101" t="s">
        <v>278</v>
      </c>
      <c r="T130" s="127">
        <v>70.579828501429148</v>
      </c>
    </row>
    <row r="131" spans="19:20" x14ac:dyDescent="0.25">
      <c r="S131" s="101" t="s">
        <v>279</v>
      </c>
      <c r="T131" s="127">
        <v>18.20130665577787</v>
      </c>
    </row>
    <row r="132" spans="19:20" x14ac:dyDescent="0.25">
      <c r="S132" s="101" t="s">
        <v>280</v>
      </c>
      <c r="T132" s="127">
        <v>11.20865659452838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7A700B-A61E-4EC5-913C-2B7CFC0B8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9D400D-3BEF-43D7-9818-AC77B64FEF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6DF8A56-B046-4A4F-B946-04EC3F7E72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0174364-B5F5-4456-A3AB-5646A03CED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1250-095D-497C-AE55-1E1570C48A4D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8.18 Darebin,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137907</v>
      </c>
      <c r="W4" s="108">
        <v>134610</v>
      </c>
      <c r="X4" s="108">
        <v>132316</v>
      </c>
      <c r="Y4" s="108">
        <v>142739</v>
      </c>
      <c r="Z4" s="108">
        <v>148252</v>
      </c>
      <c r="AB4" s="109" t="str">
        <f>TEXT(Z4,"###,###")</f>
        <v>148,252</v>
      </c>
      <c r="AD4" s="110">
        <f>Z4/Y4-1</f>
        <v>3.8622941172349545E-2</v>
      </c>
      <c r="AF4" s="110">
        <f>Z4/V4-1</f>
        <v>7.5014321245477023E-2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68193</v>
      </c>
      <c r="W5" s="108">
        <v>66409</v>
      </c>
      <c r="X5" s="108">
        <v>65097</v>
      </c>
      <c r="Y5" s="108">
        <v>69345</v>
      </c>
      <c r="Z5" s="108">
        <v>71396</v>
      </c>
      <c r="AB5" s="109" t="str">
        <f>TEXT(Z5,"###,###")</f>
        <v>71,396</v>
      </c>
      <c r="AD5" s="110">
        <f t="shared" ref="AD5:AD9" si="0">Z5/Y5-1</f>
        <v>2.9576753911601417E-2</v>
      </c>
      <c r="AF5" s="110">
        <f t="shared" ref="AF5:AF9" si="1">Z5/V5-1</f>
        <v>4.6969630313961952E-2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69719</v>
      </c>
      <c r="W6" s="108">
        <v>68198</v>
      </c>
      <c r="X6" s="108">
        <v>67171</v>
      </c>
      <c r="Y6" s="108">
        <v>73349</v>
      </c>
      <c r="Z6" s="108">
        <v>76819</v>
      </c>
      <c r="AB6" s="109" t="str">
        <f>TEXT(Z6,"###,###")</f>
        <v>76,819</v>
      </c>
      <c r="AD6" s="110">
        <f t="shared" si="0"/>
        <v>4.7308075093048352E-2</v>
      </c>
      <c r="AF6" s="110">
        <f t="shared" si="1"/>
        <v>0.10183737575122986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92728</v>
      </c>
      <c r="W7" s="108">
        <v>92528</v>
      </c>
      <c r="X7" s="108">
        <v>89961</v>
      </c>
      <c r="Y7" s="108">
        <v>90852</v>
      </c>
      <c r="Z7" s="108">
        <v>94504</v>
      </c>
      <c r="AB7" s="109" t="str">
        <f>TEXT(Z7,"###,###")</f>
        <v>94,504</v>
      </c>
      <c r="AD7" s="110">
        <f t="shared" si="0"/>
        <v>4.0197243869149801E-2</v>
      </c>
      <c r="AF7" s="110">
        <f t="shared" si="1"/>
        <v>1.9152790958502308E-2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148,252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94,504</v>
      </c>
      <c r="P8" s="67"/>
      <c r="S8" s="107" t="s">
        <v>82</v>
      </c>
      <c r="T8" s="108"/>
      <c r="U8" s="108"/>
      <c r="V8" s="108">
        <v>44892</v>
      </c>
      <c r="W8" s="108">
        <v>46372.95</v>
      </c>
      <c r="X8" s="108">
        <v>49852.07</v>
      </c>
      <c r="Y8" s="108">
        <v>50458</v>
      </c>
      <c r="Z8" s="108">
        <v>53312.12</v>
      </c>
      <c r="AB8" s="109" t="str">
        <f>TEXT(Z8,"$###,###")</f>
        <v>$53,312</v>
      </c>
      <c r="AD8" s="110">
        <f t="shared" si="0"/>
        <v>5.6564271275119982E-2</v>
      </c>
      <c r="AF8" s="110">
        <f t="shared" si="1"/>
        <v>0.18756393121268822</v>
      </c>
    </row>
    <row r="9" spans="1:32" x14ac:dyDescent="0.25">
      <c r="A9" s="30" t="s">
        <v>14</v>
      </c>
      <c r="B9" s="71"/>
      <c r="C9" s="72"/>
      <c r="D9" s="73">
        <f>AD104</f>
        <v>75.878234357715243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49.26669770591721</v>
      </c>
      <c r="P9" s="74" t="s">
        <v>83</v>
      </c>
      <c r="S9" s="107" t="s">
        <v>7</v>
      </c>
      <c r="T9" s="108"/>
      <c r="U9" s="108"/>
      <c r="V9" s="108">
        <v>5913898309</v>
      </c>
      <c r="W9" s="108">
        <v>6199985087</v>
      </c>
      <c r="X9" s="108">
        <v>6443742199</v>
      </c>
      <c r="Y9" s="108">
        <v>6877948325</v>
      </c>
      <c r="Z9" s="108">
        <v>7539568377</v>
      </c>
      <c r="AB9" s="109" t="str">
        <f>TEXT(Z9/1000000,"$#,###.0")&amp;" mil"</f>
        <v>$7,539.6 mil</v>
      </c>
      <c r="AD9" s="110">
        <f t="shared" si="0"/>
        <v>9.6194391224944331E-2</v>
      </c>
      <c r="AF9" s="110">
        <f t="shared" si="1"/>
        <v>0.2748897568167501</v>
      </c>
    </row>
    <row r="10" spans="1:32" x14ac:dyDescent="0.25">
      <c r="A10" s="30" t="s">
        <v>17</v>
      </c>
      <c r="B10" s="71"/>
      <c r="C10" s="72"/>
      <c r="D10" s="73">
        <f>AD105</f>
        <v>18.233143566359981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50.69415051214763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83.72978921527131</v>
      </c>
      <c r="P11" s="74" t="s">
        <v>83</v>
      </c>
      <c r="S11" s="107" t="s">
        <v>29</v>
      </c>
      <c r="T11" s="112"/>
      <c r="U11" s="112"/>
      <c r="V11" s="112">
        <v>123078</v>
      </c>
      <c r="W11" s="112">
        <v>119825</v>
      </c>
      <c r="X11" s="112">
        <v>117526</v>
      </c>
      <c r="Y11" s="112">
        <v>128049</v>
      </c>
      <c r="Z11" s="112">
        <v>132872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5.9658850419029879</v>
      </c>
      <c r="P12" s="74" t="s">
        <v>83</v>
      </c>
      <c r="S12" s="107" t="s">
        <v>30</v>
      </c>
      <c r="T12" s="112"/>
      <c r="U12" s="112"/>
      <c r="V12" s="112">
        <v>14833</v>
      </c>
      <c r="W12" s="112">
        <v>14788</v>
      </c>
      <c r="X12" s="112">
        <v>14790</v>
      </c>
      <c r="Y12" s="112">
        <v>14690</v>
      </c>
      <c r="Z12" s="112">
        <v>15378</v>
      </c>
    </row>
    <row r="13" spans="1:32" ht="15" customHeight="1" x14ac:dyDescent="0.25">
      <c r="A13" s="30" t="s">
        <v>19</v>
      </c>
      <c r="B13" s="72"/>
      <c r="C13" s="72"/>
      <c r="D13" s="73">
        <f>AD108</f>
        <v>13.222755848150447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10.31384914924236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13.056822167660471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22.948088390038581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21.527131126724793</v>
      </c>
      <c r="P15" s="74" t="s">
        <v>83</v>
      </c>
      <c r="S15" s="115" t="s">
        <v>59</v>
      </c>
      <c r="T15" s="115"/>
      <c r="U15" s="116"/>
      <c r="V15" s="116">
        <v>605</v>
      </c>
      <c r="W15" s="116">
        <v>534</v>
      </c>
      <c r="X15" s="116">
        <v>547</v>
      </c>
      <c r="Y15" s="112">
        <v>526</v>
      </c>
      <c r="Z15" s="112">
        <v>508</v>
      </c>
      <c r="AB15" s="117">
        <f t="shared" ref="AB15:AB34" si="2">IF(Z15="np",0,Z15/$Z$34)</f>
        <v>3.4266210683233165E-3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44.887084154008036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78.472868873275203</v>
      </c>
      <c r="P16" s="37" t="s">
        <v>83</v>
      </c>
      <c r="S16" s="115" t="s">
        <v>60</v>
      </c>
      <c r="T16" s="115"/>
      <c r="U16" s="116"/>
      <c r="V16" s="116">
        <v>135</v>
      </c>
      <c r="W16" s="116">
        <v>162</v>
      </c>
      <c r="X16" s="116">
        <v>145</v>
      </c>
      <c r="Y16" s="112">
        <v>134</v>
      </c>
      <c r="Z16" s="112">
        <v>114</v>
      </c>
      <c r="AB16" s="117">
        <f t="shared" si="2"/>
        <v>7.6896614525365768E-4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6105</v>
      </c>
      <c r="W17" s="116">
        <v>5604</v>
      </c>
      <c r="X17" s="116">
        <v>5659</v>
      </c>
      <c r="Y17" s="112">
        <v>5850</v>
      </c>
      <c r="Z17" s="112">
        <v>5949</v>
      </c>
      <c r="AB17" s="117">
        <f t="shared" si="2"/>
        <v>4.0127891211526399E-2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836</v>
      </c>
      <c r="W18" s="116">
        <v>845</v>
      </c>
      <c r="X18" s="116">
        <v>838</v>
      </c>
      <c r="Y18" s="112">
        <v>840</v>
      </c>
      <c r="Z18" s="112">
        <v>914</v>
      </c>
      <c r="AB18" s="117">
        <f t="shared" si="2"/>
        <v>6.1652197961565187E-3</v>
      </c>
    </row>
    <row r="19" spans="1:28" x14ac:dyDescent="0.25">
      <c r="A19" s="63" t="str">
        <f>$S$1&amp;" ("&amp;$V$2&amp;" to "&amp;$Z$2&amp;")"</f>
        <v>Darebin (2018-19 to 2022-23)</v>
      </c>
      <c r="B19" s="63"/>
      <c r="C19" s="63"/>
      <c r="D19" s="63"/>
      <c r="E19" s="63"/>
      <c r="F19" s="63"/>
      <c r="G19" s="63" t="str">
        <f>$S$1&amp;" ("&amp;$V$2&amp;" to "&amp;$Z$2&amp;")"</f>
        <v>Darebin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6609</v>
      </c>
      <c r="W19" s="116">
        <v>6336</v>
      </c>
      <c r="X19" s="116">
        <v>6432</v>
      </c>
      <c r="Y19" s="112">
        <v>6833</v>
      </c>
      <c r="Z19" s="112">
        <v>7124</v>
      </c>
      <c r="AB19" s="117">
        <f t="shared" si="2"/>
        <v>4.8053638761289971E-2</v>
      </c>
    </row>
    <row r="20" spans="1:28" x14ac:dyDescent="0.25">
      <c r="S20" s="115" t="s">
        <v>64</v>
      </c>
      <c r="T20" s="115"/>
      <c r="U20" s="116"/>
      <c r="V20" s="116">
        <v>4751</v>
      </c>
      <c r="W20" s="116">
        <v>4323</v>
      </c>
      <c r="X20" s="116">
        <v>4246</v>
      </c>
      <c r="Y20" s="112">
        <v>4326</v>
      </c>
      <c r="Z20" s="112">
        <v>4436</v>
      </c>
      <c r="AB20" s="117">
        <f t="shared" si="2"/>
        <v>2.9922226494256361E-2</v>
      </c>
    </row>
    <row r="21" spans="1:28" x14ac:dyDescent="0.25">
      <c r="S21" s="115" t="s">
        <v>65</v>
      </c>
      <c r="T21" s="115"/>
      <c r="U21" s="116"/>
      <c r="V21" s="116">
        <v>10918</v>
      </c>
      <c r="W21" s="116">
        <v>10879</v>
      </c>
      <c r="X21" s="116">
        <v>11159</v>
      </c>
      <c r="Y21" s="112">
        <v>12496</v>
      </c>
      <c r="Z21" s="112">
        <v>12697</v>
      </c>
      <c r="AB21" s="117">
        <f t="shared" si="2"/>
        <v>8.5645290756892034E-2</v>
      </c>
    </row>
    <row r="22" spans="1:28" x14ac:dyDescent="0.25">
      <c r="S22" s="115" t="s">
        <v>66</v>
      </c>
      <c r="T22" s="115"/>
      <c r="U22" s="116"/>
      <c r="V22" s="116">
        <v>11075</v>
      </c>
      <c r="W22" s="116">
        <v>11058</v>
      </c>
      <c r="X22" s="116">
        <v>10201</v>
      </c>
      <c r="Y22" s="112">
        <v>11812</v>
      </c>
      <c r="Z22" s="112">
        <v>12994</v>
      </c>
      <c r="AB22" s="117">
        <f t="shared" si="2"/>
        <v>8.7648649924789712E-2</v>
      </c>
    </row>
    <row r="23" spans="1:28" x14ac:dyDescent="0.25">
      <c r="S23" s="115" t="s">
        <v>67</v>
      </c>
      <c r="T23" s="115"/>
      <c r="U23" s="116"/>
      <c r="V23" s="116">
        <v>4244</v>
      </c>
      <c r="W23" s="116">
        <v>4214</v>
      </c>
      <c r="X23" s="116">
        <v>4273</v>
      </c>
      <c r="Y23" s="112">
        <v>4355</v>
      </c>
      <c r="Z23" s="112">
        <v>4488</v>
      </c>
      <c r="AB23" s="117">
        <f t="shared" si="2"/>
        <v>3.0272982981565048E-2</v>
      </c>
    </row>
    <row r="24" spans="1:28" x14ac:dyDescent="0.25">
      <c r="S24" s="115" t="s">
        <v>68</v>
      </c>
      <c r="T24" s="115"/>
      <c r="U24" s="116"/>
      <c r="V24" s="116">
        <v>3941</v>
      </c>
      <c r="W24" s="116">
        <v>3698</v>
      </c>
      <c r="X24" s="116">
        <v>3582</v>
      </c>
      <c r="Y24" s="112">
        <v>4089</v>
      </c>
      <c r="Z24" s="112">
        <v>4495</v>
      </c>
      <c r="AB24" s="117">
        <f t="shared" si="2"/>
        <v>3.032020020101045E-2</v>
      </c>
    </row>
    <row r="25" spans="1:28" x14ac:dyDescent="0.25">
      <c r="S25" s="115" t="s">
        <v>69</v>
      </c>
      <c r="T25" s="115"/>
      <c r="U25" s="116"/>
      <c r="V25" s="116">
        <v>5520</v>
      </c>
      <c r="W25" s="116">
        <v>5714</v>
      </c>
      <c r="X25" s="116">
        <v>5879</v>
      </c>
      <c r="Y25" s="112">
        <v>6286</v>
      </c>
      <c r="Z25" s="112">
        <v>6190</v>
      </c>
      <c r="AB25" s="117">
        <f t="shared" si="2"/>
        <v>4.1753512623860886E-2</v>
      </c>
    </row>
    <row r="26" spans="1:28" x14ac:dyDescent="0.25">
      <c r="S26" s="115" t="s">
        <v>70</v>
      </c>
      <c r="T26" s="115"/>
      <c r="U26" s="116"/>
      <c r="V26" s="116">
        <v>2062</v>
      </c>
      <c r="W26" s="116">
        <v>1866</v>
      </c>
      <c r="X26" s="116">
        <v>1804</v>
      </c>
      <c r="Y26" s="112">
        <v>2011</v>
      </c>
      <c r="Z26" s="112">
        <v>2115</v>
      </c>
      <c r="AB26" s="117">
        <f t="shared" si="2"/>
        <v>1.4266345589574438E-2</v>
      </c>
    </row>
    <row r="27" spans="1:28" x14ac:dyDescent="0.25">
      <c r="S27" s="115" t="s">
        <v>71</v>
      </c>
      <c r="T27" s="115"/>
      <c r="U27" s="116"/>
      <c r="V27" s="116">
        <v>14513</v>
      </c>
      <c r="W27" s="116">
        <v>14061</v>
      </c>
      <c r="X27" s="116">
        <v>14150</v>
      </c>
      <c r="Y27" s="112">
        <v>15292</v>
      </c>
      <c r="Z27" s="112">
        <v>15625</v>
      </c>
      <c r="AB27" s="117">
        <f t="shared" si="2"/>
        <v>0.1053955791191965</v>
      </c>
    </row>
    <row r="28" spans="1:28" x14ac:dyDescent="0.25">
      <c r="S28" s="115" t="s">
        <v>72</v>
      </c>
      <c r="T28" s="115"/>
      <c r="U28" s="116"/>
      <c r="V28" s="116">
        <v>14499</v>
      </c>
      <c r="W28" s="116">
        <v>13913</v>
      </c>
      <c r="X28" s="116">
        <v>12463</v>
      </c>
      <c r="Y28" s="112">
        <v>13262</v>
      </c>
      <c r="Z28" s="112">
        <v>13695</v>
      </c>
      <c r="AB28" s="117">
        <f t="shared" si="2"/>
        <v>9.237711718639334E-2</v>
      </c>
    </row>
    <row r="29" spans="1:28" x14ac:dyDescent="0.25">
      <c r="S29" s="115" t="s">
        <v>73</v>
      </c>
      <c r="T29" s="115"/>
      <c r="U29" s="116"/>
      <c r="V29" s="116">
        <v>10755</v>
      </c>
      <c r="W29" s="116">
        <v>7406</v>
      </c>
      <c r="X29" s="116">
        <v>7805</v>
      </c>
      <c r="Y29" s="112">
        <v>8859</v>
      </c>
      <c r="Z29" s="112">
        <v>8752</v>
      </c>
      <c r="AB29" s="117">
        <f t="shared" si="2"/>
        <v>5.9035014940877296E-2</v>
      </c>
    </row>
    <row r="30" spans="1:28" x14ac:dyDescent="0.25">
      <c r="S30" s="115" t="s">
        <v>74</v>
      </c>
      <c r="T30" s="115"/>
      <c r="U30" s="116"/>
      <c r="V30" s="116">
        <v>11628</v>
      </c>
      <c r="W30" s="116">
        <v>13976</v>
      </c>
      <c r="X30" s="116">
        <v>13193</v>
      </c>
      <c r="Y30" s="112">
        <v>13914</v>
      </c>
      <c r="Z30" s="112">
        <v>15220</v>
      </c>
      <c r="AB30" s="117">
        <f t="shared" si="2"/>
        <v>0.10266372570842693</v>
      </c>
    </row>
    <row r="31" spans="1:28" x14ac:dyDescent="0.25">
      <c r="S31" s="115" t="s">
        <v>75</v>
      </c>
      <c r="T31" s="115"/>
      <c r="U31" s="116"/>
      <c r="V31" s="116">
        <v>16108</v>
      </c>
      <c r="W31" s="116">
        <v>16962</v>
      </c>
      <c r="X31" s="116">
        <v>18002</v>
      </c>
      <c r="Y31" s="112">
        <v>19655</v>
      </c>
      <c r="Z31" s="112">
        <v>20498</v>
      </c>
      <c r="AB31" s="117">
        <f t="shared" si="2"/>
        <v>0.13826550917025854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4832</v>
      </c>
      <c r="W32" s="116">
        <v>4987</v>
      </c>
      <c r="X32" s="116">
        <v>4716</v>
      </c>
      <c r="Y32" s="112">
        <v>5197</v>
      </c>
      <c r="Z32" s="112">
        <v>5514</v>
      </c>
      <c r="AB32" s="117">
        <f t="shared" si="2"/>
        <v>3.7193678288847967E-2</v>
      </c>
    </row>
    <row r="33" spans="19:32" x14ac:dyDescent="0.25">
      <c r="S33" s="115" t="s">
        <v>77</v>
      </c>
      <c r="T33" s="115"/>
      <c r="U33" s="116"/>
      <c r="V33" s="116">
        <v>4831</v>
      </c>
      <c r="W33" s="116">
        <v>4766</v>
      </c>
      <c r="X33" s="116">
        <v>4729</v>
      </c>
      <c r="Y33" s="112">
        <v>4835</v>
      </c>
      <c r="Z33" s="112">
        <v>4889</v>
      </c>
      <c r="AB33" s="117">
        <f t="shared" si="2"/>
        <v>3.2977855124080108E-2</v>
      </c>
    </row>
    <row r="34" spans="19:32" x14ac:dyDescent="0.25">
      <c r="S34" s="118" t="s">
        <v>53</v>
      </c>
      <c r="T34" s="118"/>
      <c r="U34" s="119"/>
      <c r="V34" s="119">
        <v>137906</v>
      </c>
      <c r="W34" s="119">
        <v>134614</v>
      </c>
      <c r="X34" s="119">
        <v>132316</v>
      </c>
      <c r="Y34" s="120">
        <v>142737</v>
      </c>
      <c r="Z34" s="120">
        <v>148251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75224</v>
      </c>
      <c r="W37" s="112">
        <v>75372</v>
      </c>
      <c r="X37" s="112">
        <v>73523</v>
      </c>
      <c r="Y37" s="112">
        <v>71551</v>
      </c>
      <c r="Z37" s="112">
        <v>74160</v>
      </c>
      <c r="AB37" s="132">
        <f>Z37/Z40*100</f>
        <v>78.472868873275203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17502</v>
      </c>
      <c r="W38" s="112">
        <v>17160</v>
      </c>
      <c r="X38" s="112">
        <v>16437</v>
      </c>
      <c r="Y38" s="112">
        <v>19302</v>
      </c>
      <c r="Z38" s="112">
        <v>20344</v>
      </c>
      <c r="AB38" s="132">
        <f>Z38/Z40*100</f>
        <v>21.527131126724793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92726</v>
      </c>
      <c r="W40" s="112">
        <v>92532</v>
      </c>
      <c r="X40" s="112">
        <v>89960</v>
      </c>
      <c r="Y40" s="112">
        <v>90853</v>
      </c>
      <c r="Z40" s="112">
        <v>94504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8</v>
      </c>
      <c r="X44" s="112">
        <v>13</v>
      </c>
      <c r="Y44" s="112">
        <v>7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600</v>
      </c>
      <c r="W45" s="112">
        <v>553</v>
      </c>
      <c r="X45" s="112">
        <v>570</v>
      </c>
      <c r="Y45" s="112">
        <v>971</v>
      </c>
      <c r="Z45" s="112">
        <v>1029</v>
      </c>
    </row>
    <row r="46" spans="19:32" x14ac:dyDescent="0.25">
      <c r="S46" s="115" t="s">
        <v>38</v>
      </c>
      <c r="T46" s="115"/>
      <c r="U46" s="112"/>
      <c r="V46" s="112">
        <v>2691</v>
      </c>
      <c r="W46" s="112">
        <v>2392</v>
      </c>
      <c r="X46" s="112">
        <v>2205</v>
      </c>
      <c r="Y46" s="112">
        <v>2891</v>
      </c>
      <c r="Z46" s="112">
        <v>3318</v>
      </c>
    </row>
    <row r="47" spans="19:32" x14ac:dyDescent="0.25">
      <c r="S47" s="115" t="s">
        <v>39</v>
      </c>
      <c r="T47" s="115"/>
      <c r="U47" s="112"/>
      <c r="V47" s="112">
        <v>6645</v>
      </c>
      <c r="W47" s="112">
        <v>6370</v>
      </c>
      <c r="X47" s="112">
        <v>5832</v>
      </c>
      <c r="Y47" s="112">
        <v>6191</v>
      </c>
      <c r="Z47" s="112">
        <v>6369</v>
      </c>
    </row>
    <row r="48" spans="19:32" x14ac:dyDescent="0.25">
      <c r="S48" s="115" t="s">
        <v>40</v>
      </c>
      <c r="T48" s="115"/>
      <c r="U48" s="112"/>
      <c r="V48" s="112">
        <v>11678</v>
      </c>
      <c r="W48" s="112">
        <v>11085</v>
      </c>
      <c r="X48" s="112">
        <v>10597</v>
      </c>
      <c r="Y48" s="112">
        <v>10886</v>
      </c>
      <c r="Z48" s="112">
        <v>11036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11087</v>
      </c>
      <c r="W49" s="112">
        <v>10804</v>
      </c>
      <c r="X49" s="112">
        <v>10602</v>
      </c>
      <c r="Y49" s="112">
        <v>10859</v>
      </c>
      <c r="Z49" s="112">
        <v>11188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Darebin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9003</v>
      </c>
      <c r="W50" s="112">
        <v>8835</v>
      </c>
      <c r="X50" s="112">
        <v>8836</v>
      </c>
      <c r="Y50" s="112">
        <v>9402</v>
      </c>
      <c r="Z50" s="112">
        <v>9625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6759</v>
      </c>
      <c r="W51" s="112">
        <v>6619</v>
      </c>
      <c r="X51" s="112">
        <v>6679</v>
      </c>
      <c r="Y51" s="112">
        <v>7109</v>
      </c>
      <c r="Z51" s="112">
        <v>7072</v>
      </c>
    </row>
    <row r="52" spans="1:26" ht="15" customHeight="1" x14ac:dyDescent="0.25">
      <c r="S52" s="115" t="s">
        <v>44</v>
      </c>
      <c r="T52" s="115"/>
      <c r="U52" s="112"/>
      <c r="V52" s="112">
        <v>6305</v>
      </c>
      <c r="W52" s="112">
        <v>6083</v>
      </c>
      <c r="X52" s="112">
        <v>5851</v>
      </c>
      <c r="Y52" s="112">
        <v>5969</v>
      </c>
      <c r="Z52" s="112">
        <v>6026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4794</v>
      </c>
      <c r="W53" s="112">
        <v>4908</v>
      </c>
      <c r="X53" s="112">
        <v>5177</v>
      </c>
      <c r="Y53" s="112">
        <v>5597</v>
      </c>
      <c r="Z53" s="112">
        <v>5544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3927</v>
      </c>
      <c r="W54" s="112">
        <v>3910</v>
      </c>
      <c r="X54" s="112">
        <v>3784</v>
      </c>
      <c r="Y54" s="112">
        <v>4077</v>
      </c>
      <c r="Z54" s="112">
        <v>4313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2695</v>
      </c>
      <c r="W55" s="112">
        <v>2753</v>
      </c>
      <c r="X55" s="112">
        <v>2827</v>
      </c>
      <c r="Y55" s="112">
        <v>3006</v>
      </c>
      <c r="Z55" s="112">
        <v>3210</v>
      </c>
    </row>
    <row r="56" spans="1:26" ht="15" customHeight="1" x14ac:dyDescent="0.25">
      <c r="S56" s="115" t="s">
        <v>48</v>
      </c>
      <c r="T56" s="115"/>
      <c r="U56" s="112"/>
      <c r="V56" s="112">
        <v>1182</v>
      </c>
      <c r="W56" s="112">
        <v>1237</v>
      </c>
      <c r="X56" s="112">
        <v>1307</v>
      </c>
      <c r="Y56" s="112">
        <v>1495</v>
      </c>
      <c r="Z56" s="112">
        <v>1681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451</v>
      </c>
      <c r="W57" s="112">
        <v>490</v>
      </c>
      <c r="X57" s="112">
        <v>476</v>
      </c>
      <c r="Y57" s="112">
        <v>516</v>
      </c>
      <c r="Z57" s="112">
        <v>590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194</v>
      </c>
      <c r="W58" s="112">
        <v>176</v>
      </c>
      <c r="X58" s="112">
        <v>170</v>
      </c>
      <c r="Y58" s="112">
        <v>208</v>
      </c>
      <c r="Z58" s="112">
        <v>226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113</v>
      </c>
      <c r="W59" s="112">
        <v>107</v>
      </c>
      <c r="X59" s="112">
        <v>91</v>
      </c>
      <c r="Y59" s="112">
        <v>92</v>
      </c>
      <c r="Z59" s="112">
        <v>96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73</v>
      </c>
      <c r="W60" s="112">
        <v>73</v>
      </c>
      <c r="X60" s="112">
        <v>80</v>
      </c>
      <c r="Y60" s="112">
        <v>67</v>
      </c>
      <c r="Z60" s="112">
        <v>68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68192</v>
      </c>
      <c r="W61" s="112">
        <v>66412</v>
      </c>
      <c r="X61" s="112">
        <v>65097</v>
      </c>
      <c r="Y61" s="112">
        <v>69344</v>
      </c>
      <c r="Z61" s="112">
        <v>71394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14</v>
      </c>
      <c r="X63" s="112">
        <v>15</v>
      </c>
      <c r="Y63" s="112">
        <v>21</v>
      </c>
      <c r="Z63" s="112">
        <v>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794</v>
      </c>
      <c r="W64" s="112">
        <v>780</v>
      </c>
      <c r="X64" s="112">
        <v>817</v>
      </c>
      <c r="Y64" s="112">
        <v>1199</v>
      </c>
      <c r="Z64" s="112">
        <v>1258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Darebin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2687</v>
      </c>
      <c r="W65" s="112">
        <v>2398</v>
      </c>
      <c r="X65" s="112">
        <v>2482</v>
      </c>
      <c r="Y65" s="112">
        <v>3344</v>
      </c>
      <c r="Z65" s="112">
        <v>3626</v>
      </c>
    </row>
    <row r="66" spans="1:26" x14ac:dyDescent="0.25">
      <c r="S66" s="115" t="s">
        <v>39</v>
      </c>
      <c r="T66" s="115"/>
      <c r="U66" s="112"/>
      <c r="V66" s="112">
        <v>7042</v>
      </c>
      <c r="W66" s="112">
        <v>6361</v>
      </c>
      <c r="X66" s="112">
        <v>6176</v>
      </c>
      <c r="Y66" s="112">
        <v>6854</v>
      </c>
      <c r="Z66" s="112">
        <v>7107</v>
      </c>
    </row>
    <row r="67" spans="1:26" x14ac:dyDescent="0.25">
      <c r="S67" s="115" t="s">
        <v>40</v>
      </c>
      <c r="T67" s="115"/>
      <c r="U67" s="112"/>
      <c r="V67" s="112">
        <v>12107</v>
      </c>
      <c r="W67" s="112">
        <v>11691</v>
      </c>
      <c r="X67" s="112">
        <v>10838</v>
      </c>
      <c r="Y67" s="112">
        <v>11467</v>
      </c>
      <c r="Z67" s="112">
        <v>12005</v>
      </c>
    </row>
    <row r="68" spans="1:26" x14ac:dyDescent="0.25">
      <c r="S68" s="115" t="s">
        <v>41</v>
      </c>
      <c r="T68" s="115"/>
      <c r="U68" s="112"/>
      <c r="V68" s="112">
        <v>11152</v>
      </c>
      <c r="W68" s="112">
        <v>11006</v>
      </c>
      <c r="X68" s="112">
        <v>10994</v>
      </c>
      <c r="Y68" s="112">
        <v>11682</v>
      </c>
      <c r="Z68" s="112">
        <v>12450</v>
      </c>
    </row>
    <row r="69" spans="1:26" x14ac:dyDescent="0.25">
      <c r="S69" s="115" t="s">
        <v>42</v>
      </c>
      <c r="T69" s="115"/>
      <c r="U69" s="112"/>
      <c r="V69" s="112">
        <v>8768</v>
      </c>
      <c r="W69" s="112">
        <v>8748</v>
      </c>
      <c r="X69" s="112">
        <v>8623</v>
      </c>
      <c r="Y69" s="112">
        <v>9323</v>
      </c>
      <c r="Z69" s="112">
        <v>9641</v>
      </c>
    </row>
    <row r="70" spans="1:26" x14ac:dyDescent="0.25">
      <c r="S70" s="115" t="s">
        <v>43</v>
      </c>
      <c r="T70" s="115"/>
      <c r="U70" s="112"/>
      <c r="V70" s="112">
        <v>6904</v>
      </c>
      <c r="W70" s="112">
        <v>6835</v>
      </c>
      <c r="X70" s="112">
        <v>6811</v>
      </c>
      <c r="Y70" s="112">
        <v>7355</v>
      </c>
      <c r="Z70" s="112">
        <v>7639</v>
      </c>
    </row>
    <row r="71" spans="1:26" x14ac:dyDescent="0.25">
      <c r="S71" s="115" t="s">
        <v>44</v>
      </c>
      <c r="T71" s="115"/>
      <c r="U71" s="112"/>
      <c r="V71" s="112">
        <v>6357</v>
      </c>
      <c r="W71" s="112">
        <v>6299</v>
      </c>
      <c r="X71" s="112">
        <v>6044</v>
      </c>
      <c r="Y71" s="112">
        <v>6315</v>
      </c>
      <c r="Z71" s="112">
        <v>6471</v>
      </c>
    </row>
    <row r="72" spans="1:26" x14ac:dyDescent="0.25">
      <c r="S72" s="115" t="s">
        <v>45</v>
      </c>
      <c r="T72" s="115"/>
      <c r="U72" s="112"/>
      <c r="V72" s="112">
        <v>5372</v>
      </c>
      <c r="W72" s="112">
        <v>5523</v>
      </c>
      <c r="X72" s="112">
        <v>5632</v>
      </c>
      <c r="Y72" s="112">
        <v>6170</v>
      </c>
      <c r="Z72" s="112">
        <v>6324</v>
      </c>
    </row>
    <row r="73" spans="1:26" x14ac:dyDescent="0.25">
      <c r="S73" s="115" t="s">
        <v>46</v>
      </c>
      <c r="T73" s="115"/>
      <c r="U73" s="112"/>
      <c r="V73" s="112">
        <v>4147</v>
      </c>
      <c r="W73" s="112">
        <v>4036</v>
      </c>
      <c r="X73" s="112">
        <v>4131</v>
      </c>
      <c r="Y73" s="112">
        <v>4501</v>
      </c>
      <c r="Z73" s="112">
        <v>4757</v>
      </c>
    </row>
    <row r="74" spans="1:26" x14ac:dyDescent="0.25">
      <c r="S74" s="115" t="s">
        <v>47</v>
      </c>
      <c r="T74" s="115"/>
      <c r="U74" s="112"/>
      <c r="V74" s="112">
        <v>2597</v>
      </c>
      <c r="W74" s="112">
        <v>2678</v>
      </c>
      <c r="X74" s="112">
        <v>2704</v>
      </c>
      <c r="Y74" s="112">
        <v>3006</v>
      </c>
      <c r="Z74" s="112">
        <v>3181</v>
      </c>
    </row>
    <row r="75" spans="1:26" x14ac:dyDescent="0.25">
      <c r="S75" s="115" t="s">
        <v>48</v>
      </c>
      <c r="T75" s="115"/>
      <c r="U75" s="112"/>
      <c r="V75" s="112">
        <v>1050</v>
      </c>
      <c r="W75" s="112">
        <v>1109</v>
      </c>
      <c r="X75" s="112">
        <v>1182</v>
      </c>
      <c r="Y75" s="112">
        <v>1353</v>
      </c>
      <c r="Z75" s="112">
        <v>1474</v>
      </c>
    </row>
    <row r="76" spans="1:26" x14ac:dyDescent="0.25">
      <c r="S76" s="115" t="s">
        <v>49</v>
      </c>
      <c r="T76" s="115"/>
      <c r="U76" s="112"/>
      <c r="V76" s="112">
        <v>366</v>
      </c>
      <c r="W76" s="112">
        <v>364</v>
      </c>
      <c r="X76" s="112">
        <v>382</v>
      </c>
      <c r="Y76" s="112">
        <v>416</v>
      </c>
      <c r="Z76" s="112">
        <v>500</v>
      </c>
    </row>
    <row r="77" spans="1:26" x14ac:dyDescent="0.25">
      <c r="S77" s="115" t="s">
        <v>50</v>
      </c>
      <c r="T77" s="115"/>
      <c r="U77" s="112"/>
      <c r="V77" s="112">
        <v>153</v>
      </c>
      <c r="W77" s="112">
        <v>148</v>
      </c>
      <c r="X77" s="112">
        <v>147</v>
      </c>
      <c r="Y77" s="112">
        <v>163</v>
      </c>
      <c r="Z77" s="112">
        <v>191</v>
      </c>
    </row>
    <row r="78" spans="1:26" x14ac:dyDescent="0.25">
      <c r="S78" s="115" t="s">
        <v>51</v>
      </c>
      <c r="T78" s="115"/>
      <c r="U78" s="112"/>
      <c r="V78" s="112">
        <v>94</v>
      </c>
      <c r="W78" s="112">
        <v>102</v>
      </c>
      <c r="X78" s="112">
        <v>92</v>
      </c>
      <c r="Y78" s="112">
        <v>80</v>
      </c>
      <c r="Z78" s="112">
        <v>79</v>
      </c>
    </row>
    <row r="79" spans="1:26" x14ac:dyDescent="0.25">
      <c r="S79" s="115" t="s">
        <v>52</v>
      </c>
      <c r="T79" s="115"/>
      <c r="U79" s="112"/>
      <c r="V79" s="112">
        <v>108</v>
      </c>
      <c r="W79" s="112">
        <v>105</v>
      </c>
      <c r="X79" s="112">
        <v>101</v>
      </c>
      <c r="Y79" s="112">
        <v>97</v>
      </c>
      <c r="Z79" s="112">
        <v>103</v>
      </c>
    </row>
    <row r="80" spans="1:26" x14ac:dyDescent="0.25">
      <c r="S80" s="118" t="s">
        <v>53</v>
      </c>
      <c r="T80" s="118"/>
      <c r="U80" s="112"/>
      <c r="V80" s="112">
        <v>69717</v>
      </c>
      <c r="W80" s="112">
        <v>68204</v>
      </c>
      <c r="X80" s="112">
        <v>67171</v>
      </c>
      <c r="Y80" s="112">
        <v>73343</v>
      </c>
      <c r="Z80" s="112">
        <v>76814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Darebin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5660</v>
      </c>
      <c r="W83" s="112">
        <v>5785</v>
      </c>
      <c r="X83" s="112">
        <v>5756</v>
      </c>
      <c r="Y83" s="112">
        <v>5795</v>
      </c>
      <c r="Z83" s="112">
        <v>5968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10416</v>
      </c>
      <c r="W84" s="112">
        <v>10739</v>
      </c>
      <c r="X84" s="112">
        <v>10689</v>
      </c>
      <c r="Y84" s="112">
        <v>11053</v>
      </c>
      <c r="Z84" s="112">
        <v>11528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6045</v>
      </c>
      <c r="W85" s="112">
        <v>5874</v>
      </c>
      <c r="X85" s="112">
        <v>5695</v>
      </c>
      <c r="Y85" s="112">
        <v>5658</v>
      </c>
      <c r="Z85" s="112">
        <v>5758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148,252</v>
      </c>
      <c r="D86" s="96">
        <f t="shared" ref="D86:D91" si="4">AD4</f>
        <v>3.8622941172349545E-2</v>
      </c>
      <c r="E86" s="97">
        <f t="shared" ref="E86:E91" si="5">AD4</f>
        <v>3.8622941172349545E-2</v>
      </c>
      <c r="F86" s="96">
        <f t="shared" ref="F86:F91" si="6">AF4</f>
        <v>7.5014321245477023E-2</v>
      </c>
      <c r="G86" s="97">
        <f t="shared" ref="G86:G91" si="7">AF4</f>
        <v>7.5014321245477023E-2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2940</v>
      </c>
      <c r="W86" s="112">
        <v>3039</v>
      </c>
      <c r="X86" s="112">
        <v>2921</v>
      </c>
      <c r="Y86" s="112">
        <v>2968</v>
      </c>
      <c r="Z86" s="112">
        <v>3117</v>
      </c>
    </row>
    <row r="87" spans="1:30" ht="15" customHeight="1" x14ac:dyDescent="0.25">
      <c r="A87" s="98" t="s">
        <v>4</v>
      </c>
      <c r="B87" s="49"/>
      <c r="C87" s="57" t="str">
        <f t="shared" si="3"/>
        <v>71,396</v>
      </c>
      <c r="D87" s="96">
        <f t="shared" si="4"/>
        <v>2.9576753911601417E-2</v>
      </c>
      <c r="E87" s="97">
        <f t="shared" si="5"/>
        <v>2.9576753911601417E-2</v>
      </c>
      <c r="F87" s="96">
        <f t="shared" si="6"/>
        <v>4.6969630313961952E-2</v>
      </c>
      <c r="G87" s="97">
        <f t="shared" si="7"/>
        <v>4.6969630313961952E-2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3189</v>
      </c>
      <c r="W87" s="112">
        <v>3092</v>
      </c>
      <c r="X87" s="112">
        <v>3034</v>
      </c>
      <c r="Y87" s="112">
        <v>3082</v>
      </c>
      <c r="Z87" s="112">
        <v>3115</v>
      </c>
    </row>
    <row r="88" spans="1:30" ht="15" customHeight="1" x14ac:dyDescent="0.25">
      <c r="A88" s="98" t="s">
        <v>5</v>
      </c>
      <c r="B88" s="49"/>
      <c r="C88" s="57" t="str">
        <f t="shared" si="3"/>
        <v>76,819</v>
      </c>
      <c r="D88" s="96">
        <f t="shared" si="4"/>
        <v>4.7308075093048352E-2</v>
      </c>
      <c r="E88" s="97">
        <f t="shared" si="5"/>
        <v>4.7308075093048352E-2</v>
      </c>
      <c r="F88" s="96">
        <f t="shared" si="6"/>
        <v>0.10183737575122986</v>
      </c>
      <c r="G88" s="97">
        <f t="shared" si="7"/>
        <v>0.10183737575122986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2617</v>
      </c>
      <c r="W88" s="112">
        <v>2631</v>
      </c>
      <c r="X88" s="112">
        <v>2523</v>
      </c>
      <c r="Y88" s="112">
        <v>2617</v>
      </c>
      <c r="Z88" s="112">
        <v>2629</v>
      </c>
    </row>
    <row r="89" spans="1:30" ht="15" customHeight="1" x14ac:dyDescent="0.25">
      <c r="A89" s="49" t="s">
        <v>6</v>
      </c>
      <c r="B89" s="49"/>
      <c r="C89" s="57" t="str">
        <f t="shared" si="3"/>
        <v>94,504</v>
      </c>
      <c r="D89" s="96">
        <f t="shared" si="4"/>
        <v>4.0197243869149801E-2</v>
      </c>
      <c r="E89" s="97">
        <f t="shared" si="5"/>
        <v>4.0197243869149801E-2</v>
      </c>
      <c r="F89" s="96">
        <f t="shared" si="6"/>
        <v>1.9152790958502308E-2</v>
      </c>
      <c r="G89" s="97">
        <f t="shared" si="7"/>
        <v>1.9152790958502308E-2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2406</v>
      </c>
      <c r="W89" s="112">
        <v>2271</v>
      </c>
      <c r="X89" s="112">
        <v>2153</v>
      </c>
      <c r="Y89" s="112">
        <v>2108</v>
      </c>
      <c r="Z89" s="112">
        <v>2137</v>
      </c>
    </row>
    <row r="90" spans="1:30" ht="15" customHeight="1" x14ac:dyDescent="0.25">
      <c r="A90" s="49" t="s">
        <v>95</v>
      </c>
      <c r="B90" s="49"/>
      <c r="C90" s="57" t="str">
        <f t="shared" si="3"/>
        <v>$53,312</v>
      </c>
      <c r="D90" s="96">
        <f t="shared" si="4"/>
        <v>5.6564271275119982E-2</v>
      </c>
      <c r="E90" s="97">
        <f t="shared" si="5"/>
        <v>5.6564271275119982E-2</v>
      </c>
      <c r="F90" s="96">
        <f t="shared" si="6"/>
        <v>0.18756393121268822</v>
      </c>
      <c r="G90" s="97">
        <f t="shared" si="7"/>
        <v>0.18756393121268822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4304</v>
      </c>
      <c r="W90" s="112">
        <v>4123</v>
      </c>
      <c r="X90" s="112">
        <v>3748</v>
      </c>
      <c r="Y90" s="112">
        <v>3640</v>
      </c>
      <c r="Z90" s="112">
        <v>3874</v>
      </c>
    </row>
    <row r="91" spans="1:30" ht="15" customHeight="1" x14ac:dyDescent="0.25">
      <c r="A91" s="49" t="s">
        <v>7</v>
      </c>
      <c r="B91" s="49"/>
      <c r="C91" s="57" t="str">
        <f t="shared" si="3"/>
        <v>$7,539.6 mil</v>
      </c>
      <c r="D91" s="96">
        <f t="shared" si="4"/>
        <v>9.6194391224944331E-2</v>
      </c>
      <c r="E91" s="97">
        <f t="shared" si="5"/>
        <v>9.6194391224944331E-2</v>
      </c>
      <c r="F91" s="96">
        <f t="shared" si="6"/>
        <v>0.2748897568167501</v>
      </c>
      <c r="G91" s="97">
        <f t="shared" si="7"/>
        <v>0.2748897568167501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46624</v>
      </c>
      <c r="W91" s="112">
        <v>46321</v>
      </c>
      <c r="X91" s="112">
        <v>44710</v>
      </c>
      <c r="Y91" s="112">
        <v>44993</v>
      </c>
      <c r="Z91" s="112">
        <v>46556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4794</v>
      </c>
      <c r="W93" s="112">
        <v>4965</v>
      </c>
      <c r="X93" s="112">
        <v>4937</v>
      </c>
      <c r="Y93" s="112">
        <v>5026</v>
      </c>
      <c r="Z93" s="112">
        <v>5214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13295</v>
      </c>
      <c r="W94" s="112">
        <v>13757</v>
      </c>
      <c r="X94" s="112">
        <v>13859</v>
      </c>
      <c r="Y94" s="112">
        <v>14301</v>
      </c>
      <c r="Z94" s="112">
        <v>14952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1486</v>
      </c>
      <c r="W95" s="112">
        <v>1426</v>
      </c>
      <c r="X95" s="112">
        <v>1428</v>
      </c>
      <c r="Y95" s="112">
        <v>1451</v>
      </c>
      <c r="Z95" s="112">
        <v>1523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5394</v>
      </c>
      <c r="W96" s="112">
        <v>5466</v>
      </c>
      <c r="X96" s="112">
        <v>5286</v>
      </c>
      <c r="Y96" s="112">
        <v>5373</v>
      </c>
      <c r="Z96" s="112">
        <v>5696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7534</v>
      </c>
      <c r="W97" s="112">
        <v>7327</v>
      </c>
      <c r="X97" s="112">
        <v>7191</v>
      </c>
      <c r="Y97" s="112">
        <v>7093</v>
      </c>
      <c r="Z97" s="112">
        <v>7209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3721</v>
      </c>
      <c r="W98" s="112">
        <v>3708</v>
      </c>
      <c r="X98" s="112">
        <v>3613</v>
      </c>
      <c r="Y98" s="112">
        <v>3605</v>
      </c>
      <c r="Z98" s="112">
        <v>3690</v>
      </c>
    </row>
    <row r="99" spans="1:32" ht="15" customHeight="1" x14ac:dyDescent="0.25">
      <c r="S99" s="115" t="s">
        <v>195</v>
      </c>
      <c r="T99" s="115"/>
      <c r="U99" s="112"/>
      <c r="V99" s="112">
        <v>349</v>
      </c>
      <c r="W99" s="112">
        <v>364</v>
      </c>
      <c r="X99" s="112">
        <v>366</v>
      </c>
      <c r="Y99" s="112">
        <v>385</v>
      </c>
      <c r="Z99" s="112">
        <v>425</v>
      </c>
    </row>
    <row r="100" spans="1:32" ht="15" customHeight="1" x14ac:dyDescent="0.25">
      <c r="S100" s="115" t="s">
        <v>58</v>
      </c>
      <c r="T100" s="115"/>
      <c r="U100" s="112"/>
      <c r="V100" s="112">
        <v>2111</v>
      </c>
      <c r="W100" s="112">
        <v>2006</v>
      </c>
      <c r="X100" s="112">
        <v>1804</v>
      </c>
      <c r="Y100" s="112">
        <v>1795</v>
      </c>
      <c r="Z100" s="112">
        <v>1983</v>
      </c>
    </row>
    <row r="101" spans="1:32" x14ac:dyDescent="0.25">
      <c r="A101" s="18"/>
      <c r="S101" s="118" t="s">
        <v>53</v>
      </c>
      <c r="T101" s="118"/>
      <c r="U101" s="112"/>
      <c r="V101" s="112">
        <v>46100</v>
      </c>
      <c r="W101" s="112">
        <v>46207</v>
      </c>
      <c r="X101" s="112">
        <v>45211</v>
      </c>
      <c r="Y101" s="112">
        <v>45822</v>
      </c>
      <c r="Z101" s="112">
        <v>47913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101825</v>
      </c>
      <c r="W104" s="112">
        <v>100203</v>
      </c>
      <c r="X104" s="112">
        <v>98798</v>
      </c>
      <c r="Y104" s="112">
        <v>107861</v>
      </c>
      <c r="Z104" s="112">
        <v>112491</v>
      </c>
      <c r="AB104" s="109" t="str">
        <f>TEXT(Z104,"###,###")</f>
        <v>112,491</v>
      </c>
      <c r="AD104" s="130">
        <f>Z104/($Z$4)*100</f>
        <v>75.878234357715243</v>
      </c>
      <c r="AF104" s="109"/>
    </row>
    <row r="105" spans="1:32" x14ac:dyDescent="0.25">
      <c r="S105" s="115" t="s">
        <v>17</v>
      </c>
      <c r="T105" s="115"/>
      <c r="U105" s="112"/>
      <c r="V105" s="112">
        <v>25572</v>
      </c>
      <c r="W105" s="112">
        <v>24668</v>
      </c>
      <c r="X105" s="112">
        <v>24661</v>
      </c>
      <c r="Y105" s="112">
        <v>26611</v>
      </c>
      <c r="Z105" s="112">
        <v>27031</v>
      </c>
      <c r="AB105" s="109" t="str">
        <f>TEXT(Z105,"###,###")</f>
        <v>27,031</v>
      </c>
      <c r="AD105" s="130">
        <f>Z105/($Z$4)*100</f>
        <v>18.233143566359981</v>
      </c>
      <c r="AF105" s="109"/>
    </row>
    <row r="106" spans="1:32" x14ac:dyDescent="0.25">
      <c r="S106" s="118" t="s">
        <v>53</v>
      </c>
      <c r="T106" s="118"/>
      <c r="U106" s="120"/>
      <c r="V106" s="120">
        <v>127397</v>
      </c>
      <c r="W106" s="120">
        <v>124871</v>
      </c>
      <c r="X106" s="120">
        <v>123459</v>
      </c>
      <c r="Y106" s="120">
        <v>134472</v>
      </c>
      <c r="Z106" s="120">
        <v>139522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20204</v>
      </c>
      <c r="W108" s="112">
        <v>19513</v>
      </c>
      <c r="X108" s="112">
        <v>18679</v>
      </c>
      <c r="Y108" s="112">
        <v>19819</v>
      </c>
      <c r="Z108" s="112">
        <v>19603</v>
      </c>
      <c r="AB108" s="109" t="str">
        <f>TEXT(Z108,"###,###")</f>
        <v>19,603</v>
      </c>
      <c r="AD108" s="130">
        <f>Z108/($Z$4)*100</f>
        <v>13.222755848150447</v>
      </c>
      <c r="AF108" s="109"/>
    </row>
    <row r="109" spans="1:32" x14ac:dyDescent="0.25">
      <c r="S109" s="115" t="s">
        <v>20</v>
      </c>
      <c r="T109" s="115"/>
      <c r="U109" s="112"/>
      <c r="V109" s="112">
        <v>16937</v>
      </c>
      <c r="W109" s="112">
        <v>16915</v>
      </c>
      <c r="X109" s="112">
        <v>17990</v>
      </c>
      <c r="Y109" s="112">
        <v>19659</v>
      </c>
      <c r="Z109" s="112">
        <v>19357</v>
      </c>
      <c r="AB109" s="109" t="str">
        <f>TEXT(Z109,"###,###")</f>
        <v>19,357</v>
      </c>
      <c r="AD109" s="130">
        <f>Z109/($Z$4)*100</f>
        <v>13.056822167660471</v>
      </c>
      <c r="AF109" s="109"/>
    </row>
    <row r="110" spans="1:32" x14ac:dyDescent="0.25">
      <c r="S110" s="115" t="s">
        <v>21</v>
      </c>
      <c r="T110" s="115"/>
      <c r="U110" s="112"/>
      <c r="V110" s="112">
        <v>31241</v>
      </c>
      <c r="W110" s="112">
        <v>29404</v>
      </c>
      <c r="X110" s="112">
        <v>28449</v>
      </c>
      <c r="Y110" s="112">
        <v>31366</v>
      </c>
      <c r="Z110" s="112">
        <v>34021</v>
      </c>
      <c r="AB110" s="109" t="str">
        <f>TEXT(Z110,"###,###")</f>
        <v>34,021</v>
      </c>
      <c r="AD110" s="130">
        <f>Z110/($Z$4)*100</f>
        <v>22.948088390038581</v>
      </c>
      <c r="AF110" s="109"/>
    </row>
    <row r="111" spans="1:32" x14ac:dyDescent="0.25">
      <c r="S111" s="115" t="s">
        <v>22</v>
      </c>
      <c r="T111" s="115"/>
      <c r="U111" s="112"/>
      <c r="V111" s="112">
        <v>59890</v>
      </c>
      <c r="W111" s="112">
        <v>59001</v>
      </c>
      <c r="X111" s="112">
        <v>58341</v>
      </c>
      <c r="Y111" s="112">
        <v>63645</v>
      </c>
      <c r="Z111" s="112">
        <v>66546</v>
      </c>
      <c r="AB111" s="109" t="str">
        <f>TEXT(Z111,"###,###")</f>
        <v>66,546</v>
      </c>
      <c r="AD111" s="130">
        <f>Z111/($Z$4)*100</f>
        <v>44.887084154008036</v>
      </c>
      <c r="AF111" s="109"/>
    </row>
    <row r="112" spans="1:32" x14ac:dyDescent="0.25">
      <c r="S112" s="118" t="s">
        <v>53</v>
      </c>
      <c r="T112" s="118"/>
      <c r="U112" s="112"/>
      <c r="V112" s="112">
        <v>137906</v>
      </c>
      <c r="W112" s="112">
        <v>134613</v>
      </c>
      <c r="X112" s="112">
        <v>132316</v>
      </c>
      <c r="Y112" s="112">
        <v>142739</v>
      </c>
      <c r="Z112" s="112">
        <v>148254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38.880000000000003</v>
      </c>
      <c r="W118" s="131">
        <v>39.18</v>
      </c>
      <c r="X118" s="131">
        <v>39.68</v>
      </c>
      <c r="Y118" s="131">
        <v>39.770000000000003</v>
      </c>
      <c r="Z118" s="131">
        <v>39.74</v>
      </c>
      <c r="AB118" s="109" t="str">
        <f>TEXT(Z118,"##.0")</f>
        <v>39.7</v>
      </c>
    </row>
    <row r="120" spans="19:32" x14ac:dyDescent="0.25">
      <c r="S120" s="101" t="s">
        <v>97</v>
      </c>
      <c r="T120" s="112"/>
      <c r="U120" s="112"/>
      <c r="V120" s="112">
        <v>77894</v>
      </c>
      <c r="W120" s="112">
        <v>77748</v>
      </c>
      <c r="X120" s="112">
        <v>75171</v>
      </c>
      <c r="Y120" s="112">
        <v>76165</v>
      </c>
      <c r="Z120" s="112">
        <v>79128</v>
      </c>
      <c r="AB120" s="109" t="str">
        <f>TEXT(Z120,"###,###")</f>
        <v>79,128</v>
      </c>
    </row>
    <row r="121" spans="19:32" x14ac:dyDescent="0.25">
      <c r="S121" s="101" t="s">
        <v>98</v>
      </c>
      <c r="T121" s="112"/>
      <c r="U121" s="112"/>
      <c r="V121" s="112">
        <v>5994</v>
      </c>
      <c r="W121" s="112">
        <v>5803</v>
      </c>
      <c r="X121" s="112">
        <v>5799</v>
      </c>
      <c r="Y121" s="112">
        <v>5412</v>
      </c>
      <c r="Z121" s="112">
        <v>5638</v>
      </c>
      <c r="AB121" s="109" t="str">
        <f>TEXT(Z121,"###,###")</f>
        <v>5,638</v>
      </c>
    </row>
    <row r="122" spans="19:32" x14ac:dyDescent="0.25">
      <c r="S122" s="101" t="s">
        <v>99</v>
      </c>
      <c r="T122" s="112"/>
      <c r="U122" s="112"/>
      <c r="V122" s="112">
        <v>8843</v>
      </c>
      <c r="W122" s="112">
        <v>8984</v>
      </c>
      <c r="X122" s="112">
        <v>8989</v>
      </c>
      <c r="Y122" s="112">
        <v>9275</v>
      </c>
      <c r="Z122" s="112">
        <v>9747</v>
      </c>
      <c r="AB122" s="109" t="str">
        <f>TEXT(Z122,"###,###")</f>
        <v>9,747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86737</v>
      </c>
      <c r="W124" s="112">
        <v>86732</v>
      </c>
      <c r="X124" s="112">
        <v>84160</v>
      </c>
      <c r="Y124" s="112">
        <v>85440</v>
      </c>
      <c r="Z124" s="112">
        <v>88875</v>
      </c>
      <c r="AB124" s="109" t="str">
        <f>TEXT(Z124,"###,###")</f>
        <v>88,875</v>
      </c>
      <c r="AD124" s="127">
        <f>Z124/$Z$7*100</f>
        <v>94.043638364513669</v>
      </c>
    </row>
    <row r="125" spans="19:32" x14ac:dyDescent="0.25">
      <c r="S125" s="101" t="s">
        <v>101</v>
      </c>
      <c r="T125" s="112"/>
      <c r="U125" s="112"/>
      <c r="V125" s="112">
        <v>14837</v>
      </c>
      <c r="W125" s="112">
        <v>14787</v>
      </c>
      <c r="X125" s="112">
        <v>14788</v>
      </c>
      <c r="Y125" s="112">
        <v>14687</v>
      </c>
      <c r="Z125" s="112">
        <v>15385</v>
      </c>
      <c r="AB125" s="109" t="str">
        <f>TEXT(Z125,"###,###")</f>
        <v>15,385</v>
      </c>
      <c r="AD125" s="127">
        <f>Z125/$Z$7*100</f>
        <v>16.279734191145348</v>
      </c>
    </row>
    <row r="127" spans="19:32" x14ac:dyDescent="0.25">
      <c r="S127" s="101" t="s">
        <v>102</v>
      </c>
      <c r="T127" s="112"/>
      <c r="U127" s="112"/>
      <c r="V127" s="112">
        <v>46627</v>
      </c>
      <c r="W127" s="112">
        <v>46321</v>
      </c>
      <c r="X127" s="112">
        <v>44709</v>
      </c>
      <c r="Y127" s="112">
        <v>44989</v>
      </c>
      <c r="Z127" s="112">
        <v>46559</v>
      </c>
      <c r="AB127" s="109" t="str">
        <f>TEXT(Z127,"###,###")</f>
        <v>46,559</v>
      </c>
      <c r="AD127" s="127">
        <f>Z127/$Z$7*100</f>
        <v>49.26669770591721</v>
      </c>
    </row>
    <row r="128" spans="19:32" x14ac:dyDescent="0.25">
      <c r="S128" s="101" t="s">
        <v>103</v>
      </c>
      <c r="T128" s="112"/>
      <c r="U128" s="112"/>
      <c r="V128" s="112">
        <v>46098</v>
      </c>
      <c r="W128" s="112">
        <v>46207</v>
      </c>
      <c r="X128" s="112">
        <v>45212</v>
      </c>
      <c r="Y128" s="112">
        <v>45828</v>
      </c>
      <c r="Z128" s="112">
        <v>47908</v>
      </c>
      <c r="AB128" s="109" t="str">
        <f>TEXT(Z128,"###,###")</f>
        <v>47,908</v>
      </c>
      <c r="AD128" s="127">
        <f>Z128/$Z$7*100</f>
        <v>50.69415051214763</v>
      </c>
    </row>
    <row r="130" spans="19:20" x14ac:dyDescent="0.25">
      <c r="S130" s="101" t="s">
        <v>278</v>
      </c>
      <c r="T130" s="127">
        <v>83.72978921527131</v>
      </c>
    </row>
    <row r="131" spans="19:20" x14ac:dyDescent="0.25">
      <c r="S131" s="101" t="s">
        <v>279</v>
      </c>
      <c r="T131" s="127">
        <v>5.9658850419029879</v>
      </c>
    </row>
    <row r="132" spans="19:20" x14ac:dyDescent="0.25">
      <c r="S132" s="101" t="s">
        <v>280</v>
      </c>
      <c r="T132" s="127">
        <v>10.31384914924236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6F039B-95A7-4238-BB42-CBC0E4CC14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651993-8484-46EA-AB62-3F6685EEF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C9D5A20-FEBE-4AAD-ADAA-DC711C289F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55B17D1-7047-487E-AA65-E34E32E5CF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1E980-C178-46BA-9809-17BF4592CBDB}">
  <sheetPr codeName="Sheet65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3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105</v>
      </c>
      <c r="T1" s="99"/>
      <c r="U1" s="99"/>
      <c r="V1" s="99"/>
      <c r="W1" s="99"/>
      <c r="X1" s="99"/>
      <c r="Y1" s="100" t="s">
        <v>201</v>
      </c>
      <c r="Z1" s="100"/>
      <c r="AB1" s="102"/>
      <c r="AC1" s="102"/>
      <c r="AD1" s="102"/>
      <c r="AE1" s="102"/>
      <c r="AF1" s="102"/>
      <c r="AG1" s="101"/>
    </row>
    <row r="2" spans="1:33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  <c r="AG2" s="101"/>
    </row>
    <row r="3" spans="1:33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105</v>
      </c>
      <c r="Y3" s="105" t="s">
        <v>201</v>
      </c>
      <c r="Z3" s="105"/>
      <c r="AB3" s="106" t="s">
        <v>24</v>
      </c>
      <c r="AD3" s="106" t="s">
        <v>25</v>
      </c>
      <c r="AF3" s="106" t="s">
        <v>26</v>
      </c>
      <c r="AG3" s="101"/>
    </row>
    <row r="4" spans="1:33" ht="15" customHeight="1" x14ac:dyDescent="0.25">
      <c r="A4" s="23" t="str">
        <f>"Table "&amp;$Y$3&amp;" "&amp;$U$3&amp;", "&amp;'State data for spotlight'!$C$3&amp;", "&amp;$Z$2</f>
        <v>Table 8.1 Alpine,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11181</v>
      </c>
      <c r="W4" s="108">
        <v>11238</v>
      </c>
      <c r="X4" s="108">
        <v>11858</v>
      </c>
      <c r="Y4" s="108">
        <v>12589</v>
      </c>
      <c r="Z4" s="108">
        <v>12875</v>
      </c>
      <c r="AB4" s="109" t="str">
        <f>TEXT(Z4,"###,###")</f>
        <v>12,875</v>
      </c>
      <c r="AD4" s="110">
        <f>Z4/Y4-1</f>
        <v>2.2718246087854554E-2</v>
      </c>
      <c r="AF4" s="110">
        <f>Z4/V4-1</f>
        <v>0.15150702083892309</v>
      </c>
      <c r="AG4" s="101"/>
    </row>
    <row r="5" spans="1:33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5407</v>
      </c>
      <c r="W5" s="108">
        <v>5577</v>
      </c>
      <c r="X5" s="108">
        <v>5764</v>
      </c>
      <c r="Y5" s="108">
        <v>6114</v>
      </c>
      <c r="Z5" s="108">
        <v>6280</v>
      </c>
      <c r="AB5" s="109" t="str">
        <f>TEXT(Z5,"###,###")</f>
        <v>6,280</v>
      </c>
      <c r="AD5" s="110">
        <f t="shared" ref="AD5:AD9" si="0">Z5/Y5-1</f>
        <v>2.7150801439319583E-2</v>
      </c>
      <c r="AF5" s="110">
        <f t="shared" ref="AF5:AF9" si="1">Z5/V5-1</f>
        <v>0.16145737007582772</v>
      </c>
      <c r="AG5" s="101"/>
    </row>
    <row r="6" spans="1:33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5770</v>
      </c>
      <c r="W6" s="108">
        <v>5667</v>
      </c>
      <c r="X6" s="108">
        <v>6069</v>
      </c>
      <c r="Y6" s="108">
        <v>6458</v>
      </c>
      <c r="Z6" s="108">
        <v>6582</v>
      </c>
      <c r="AB6" s="109" t="str">
        <f>TEXT(Z6,"###,###")</f>
        <v>6,582</v>
      </c>
      <c r="AD6" s="110">
        <f t="shared" si="0"/>
        <v>1.9200991018891278E-2</v>
      </c>
      <c r="AF6" s="110">
        <f t="shared" si="1"/>
        <v>0.1407279029462738</v>
      </c>
      <c r="AG6" s="101"/>
    </row>
    <row r="7" spans="1:33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7215</v>
      </c>
      <c r="W7" s="108">
        <v>7551</v>
      </c>
      <c r="X7" s="108">
        <v>7733</v>
      </c>
      <c r="Y7" s="108">
        <v>7997</v>
      </c>
      <c r="Z7" s="108">
        <v>8033</v>
      </c>
      <c r="AB7" s="109" t="str">
        <f>TEXT(Z7,"###,###")</f>
        <v>8,033</v>
      </c>
      <c r="AD7" s="110">
        <f t="shared" si="0"/>
        <v>4.5016881330499636E-3</v>
      </c>
      <c r="AF7" s="110">
        <f t="shared" si="1"/>
        <v>0.11337491337491334</v>
      </c>
      <c r="AG7" s="101"/>
    </row>
    <row r="8" spans="1:33" ht="17.25" customHeight="1" x14ac:dyDescent="0.25">
      <c r="A8" s="64" t="s">
        <v>12</v>
      </c>
      <c r="B8" s="65"/>
      <c r="C8" s="29"/>
      <c r="D8" s="66" t="str">
        <f>AB4</f>
        <v>12,875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8,033</v>
      </c>
      <c r="P8" s="67"/>
      <c r="S8" s="107" t="s">
        <v>82</v>
      </c>
      <c r="T8" s="108"/>
      <c r="U8" s="108"/>
      <c r="V8" s="108">
        <v>28722.5</v>
      </c>
      <c r="W8" s="108">
        <v>30309.08</v>
      </c>
      <c r="X8" s="108">
        <v>33701</v>
      </c>
      <c r="Y8" s="108">
        <v>33527.5</v>
      </c>
      <c r="Z8" s="108">
        <v>34996</v>
      </c>
      <c r="AB8" s="109" t="str">
        <f>TEXT(Z8,"$###,###")</f>
        <v>$34,996</v>
      </c>
      <c r="AD8" s="110">
        <f t="shared" si="0"/>
        <v>4.3799865781820824E-2</v>
      </c>
      <c r="AF8" s="110">
        <f t="shared" si="1"/>
        <v>0.21841761685090089</v>
      </c>
      <c r="AG8" s="101"/>
    </row>
    <row r="9" spans="1:33" x14ac:dyDescent="0.25">
      <c r="A9" s="30" t="s">
        <v>14</v>
      </c>
      <c r="B9" s="71"/>
      <c r="C9" s="72"/>
      <c r="D9" s="73">
        <f>AD104</f>
        <v>72.147572815533977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50.690900037345941</v>
      </c>
      <c r="P9" s="74" t="s">
        <v>83</v>
      </c>
      <c r="S9" s="107" t="s">
        <v>7</v>
      </c>
      <c r="T9" s="108"/>
      <c r="U9" s="108"/>
      <c r="V9" s="108">
        <v>328417808</v>
      </c>
      <c r="W9" s="108">
        <v>353959274</v>
      </c>
      <c r="X9" s="108">
        <v>394339689</v>
      </c>
      <c r="Y9" s="108">
        <v>428707983</v>
      </c>
      <c r="Z9" s="108">
        <v>448152595</v>
      </c>
      <c r="AB9" s="109" t="str">
        <f>TEXT(Z9/1000000,"$#,###.0")&amp;" mil"</f>
        <v>$448.2 mil</v>
      </c>
      <c r="AD9" s="110">
        <f t="shared" si="0"/>
        <v>4.5356309588478139E-2</v>
      </c>
      <c r="AF9" s="110">
        <f t="shared" si="1"/>
        <v>0.36458067767141289</v>
      </c>
      <c r="AG9" s="101"/>
    </row>
    <row r="10" spans="1:33" x14ac:dyDescent="0.25">
      <c r="A10" s="30" t="s">
        <v>17</v>
      </c>
      <c r="B10" s="71"/>
      <c r="C10" s="72"/>
      <c r="D10" s="73">
        <f>AD105</f>
        <v>18.229126213592235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49.15971617079547</v>
      </c>
      <c r="P10" s="74" t="s">
        <v>83</v>
      </c>
      <c r="S10" s="107"/>
      <c r="AG10" s="101"/>
    </row>
    <row r="11" spans="1:33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75.451263537906129</v>
      </c>
      <c r="P11" s="74" t="s">
        <v>83</v>
      </c>
      <c r="S11" s="107" t="s">
        <v>29</v>
      </c>
      <c r="T11" s="112"/>
      <c r="U11" s="112"/>
      <c r="V11" s="112">
        <v>9373</v>
      </c>
      <c r="W11" s="112">
        <v>9341</v>
      </c>
      <c r="X11" s="112">
        <v>9879</v>
      </c>
      <c r="Y11" s="112">
        <v>10612</v>
      </c>
      <c r="Z11" s="112">
        <v>10905</v>
      </c>
      <c r="AG11" s="101"/>
    </row>
    <row r="12" spans="1:33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12.386406074940869</v>
      </c>
      <c r="P12" s="74" t="s">
        <v>83</v>
      </c>
      <c r="S12" s="107" t="s">
        <v>30</v>
      </c>
      <c r="T12" s="112"/>
      <c r="U12" s="112"/>
      <c r="V12" s="112">
        <v>1807</v>
      </c>
      <c r="W12" s="112">
        <v>1905</v>
      </c>
      <c r="X12" s="112">
        <v>1979</v>
      </c>
      <c r="Y12" s="112">
        <v>1982</v>
      </c>
      <c r="Z12" s="112">
        <v>1970</v>
      </c>
      <c r="AG12" s="101"/>
    </row>
    <row r="13" spans="1:33" ht="15" customHeight="1" x14ac:dyDescent="0.25">
      <c r="A13" s="30" t="s">
        <v>19</v>
      </c>
      <c r="B13" s="72"/>
      <c r="C13" s="72"/>
      <c r="D13" s="73">
        <f>AD108</f>
        <v>18.65631067961165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12.149881737831446</v>
      </c>
      <c r="P13" s="74" t="s">
        <v>83</v>
      </c>
      <c r="S13" s="107"/>
      <c r="T13" s="107"/>
      <c r="AB13" s="113"/>
      <c r="AG13" s="101"/>
    </row>
    <row r="14" spans="1:33" ht="15" customHeight="1" x14ac:dyDescent="0.25">
      <c r="A14" s="30" t="s">
        <v>20</v>
      </c>
      <c r="B14" s="72"/>
      <c r="C14" s="72"/>
      <c r="D14" s="73">
        <f>AD109</f>
        <v>21.258252427184466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  <c r="AG14" s="101"/>
    </row>
    <row r="15" spans="1:33" ht="15" customHeight="1" x14ac:dyDescent="0.25">
      <c r="A15" s="30" t="s">
        <v>21</v>
      </c>
      <c r="B15" s="72"/>
      <c r="C15" s="72"/>
      <c r="D15" s="73">
        <f>AD110</f>
        <v>23.021359223300973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23.611457036114569</v>
      </c>
      <c r="P15" s="74" t="s">
        <v>83</v>
      </c>
      <c r="S15" s="115" t="s">
        <v>59</v>
      </c>
      <c r="T15" s="115"/>
      <c r="U15" s="116"/>
      <c r="V15" s="116">
        <v>810</v>
      </c>
      <c r="W15" s="116">
        <v>819</v>
      </c>
      <c r="X15" s="116">
        <v>829</v>
      </c>
      <c r="Y15" s="112">
        <v>792</v>
      </c>
      <c r="Z15" s="112">
        <v>751</v>
      </c>
      <c r="AB15" s="117">
        <f t="shared" ref="AB15:AB34" si="2">IF(Z15="np",0,Z15/$Z$34)</f>
        <v>5.8325566946256603E-2</v>
      </c>
      <c r="AG15" s="101"/>
    </row>
    <row r="16" spans="1:33" ht="15" customHeight="1" thickBot="1" x14ac:dyDescent="0.3">
      <c r="A16" s="83" t="s">
        <v>22</v>
      </c>
      <c r="B16" s="35"/>
      <c r="C16" s="35"/>
      <c r="D16" s="84">
        <f>AD111</f>
        <v>27.409708737864079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76.388542963885428</v>
      </c>
      <c r="P16" s="37" t="s">
        <v>83</v>
      </c>
      <c r="S16" s="115" t="s">
        <v>60</v>
      </c>
      <c r="T16" s="115"/>
      <c r="U16" s="116"/>
      <c r="V16" s="116">
        <v>35</v>
      </c>
      <c r="W16" s="116">
        <v>45</v>
      </c>
      <c r="X16" s="116">
        <v>42</v>
      </c>
      <c r="Y16" s="112">
        <v>38</v>
      </c>
      <c r="Z16" s="112">
        <v>43</v>
      </c>
      <c r="AB16" s="117">
        <f t="shared" si="2"/>
        <v>3.3395464429947187E-3</v>
      </c>
      <c r="AG16" s="101"/>
    </row>
    <row r="17" spans="1:33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683</v>
      </c>
      <c r="W17" s="116">
        <v>704</v>
      </c>
      <c r="X17" s="116">
        <v>737</v>
      </c>
      <c r="Y17" s="112">
        <v>774</v>
      </c>
      <c r="Z17" s="112">
        <v>783</v>
      </c>
      <c r="AB17" s="117">
        <f t="shared" si="2"/>
        <v>6.0810810810810814E-2</v>
      </c>
      <c r="AG17" s="101"/>
    </row>
    <row r="18" spans="1:33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96</v>
      </c>
      <c r="W18" s="116">
        <v>95</v>
      </c>
      <c r="X18" s="116">
        <v>92</v>
      </c>
      <c r="Y18" s="112">
        <v>104</v>
      </c>
      <c r="Z18" s="112">
        <v>100</v>
      </c>
      <c r="AB18" s="117">
        <f t="shared" si="2"/>
        <v>7.7663870767319043E-3</v>
      </c>
      <c r="AG18" s="101"/>
    </row>
    <row r="19" spans="1:33" x14ac:dyDescent="0.25">
      <c r="A19" s="63" t="str">
        <f>$S$1&amp;" ("&amp;$V$2&amp;" to "&amp;$Z$2&amp;")"</f>
        <v>Alpine (2018-19 to 2022-23)</v>
      </c>
      <c r="B19" s="63"/>
      <c r="C19" s="63"/>
      <c r="D19" s="63"/>
      <c r="E19" s="63"/>
      <c r="F19" s="63"/>
      <c r="G19" s="63" t="str">
        <f>$S$1&amp;" ("&amp;$V$2&amp;" to "&amp;$Z$2&amp;")"</f>
        <v>Alpine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782</v>
      </c>
      <c r="W19" s="116">
        <v>835</v>
      </c>
      <c r="X19" s="116">
        <v>862</v>
      </c>
      <c r="Y19" s="112">
        <v>895</v>
      </c>
      <c r="Z19" s="112">
        <v>864</v>
      </c>
      <c r="AB19" s="117">
        <f t="shared" si="2"/>
        <v>6.7101584342963649E-2</v>
      </c>
      <c r="AG19" s="101"/>
    </row>
    <row r="20" spans="1:33" x14ac:dyDescent="0.25">
      <c r="S20" s="115" t="s">
        <v>64</v>
      </c>
      <c r="T20" s="115"/>
      <c r="U20" s="116"/>
      <c r="V20" s="116">
        <v>212</v>
      </c>
      <c r="W20" s="116">
        <v>158</v>
      </c>
      <c r="X20" s="116">
        <v>172</v>
      </c>
      <c r="Y20" s="112">
        <v>196</v>
      </c>
      <c r="Z20" s="112">
        <v>238</v>
      </c>
      <c r="AB20" s="117">
        <f t="shared" si="2"/>
        <v>1.8484001242621933E-2</v>
      </c>
      <c r="AG20" s="101"/>
    </row>
    <row r="21" spans="1:33" x14ac:dyDescent="0.25">
      <c r="S21" s="115" t="s">
        <v>65</v>
      </c>
      <c r="T21" s="115"/>
      <c r="U21" s="116"/>
      <c r="V21" s="116">
        <v>834</v>
      </c>
      <c r="W21" s="116">
        <v>880</v>
      </c>
      <c r="X21" s="116">
        <v>937</v>
      </c>
      <c r="Y21" s="112">
        <v>1057</v>
      </c>
      <c r="Z21" s="112">
        <v>1136</v>
      </c>
      <c r="AB21" s="117">
        <f t="shared" si="2"/>
        <v>8.822615719167444E-2</v>
      </c>
      <c r="AG21" s="101"/>
    </row>
    <row r="22" spans="1:33" x14ac:dyDescent="0.25">
      <c r="S22" s="115" t="s">
        <v>66</v>
      </c>
      <c r="T22" s="115"/>
      <c r="U22" s="116"/>
      <c r="V22" s="116">
        <v>1467</v>
      </c>
      <c r="W22" s="116">
        <v>1434</v>
      </c>
      <c r="X22" s="116">
        <v>1513</v>
      </c>
      <c r="Y22" s="112">
        <v>1677</v>
      </c>
      <c r="Z22" s="112">
        <v>1943</v>
      </c>
      <c r="AB22" s="117">
        <f t="shared" si="2"/>
        <v>0.15090090090090091</v>
      </c>
      <c r="AG22" s="101"/>
    </row>
    <row r="23" spans="1:33" x14ac:dyDescent="0.25">
      <c r="S23" s="115" t="s">
        <v>67</v>
      </c>
      <c r="T23" s="115"/>
      <c r="U23" s="116"/>
      <c r="V23" s="116">
        <v>372</v>
      </c>
      <c r="W23" s="116">
        <v>518</v>
      </c>
      <c r="X23" s="116">
        <v>480</v>
      </c>
      <c r="Y23" s="112">
        <v>442</v>
      </c>
      <c r="Z23" s="112">
        <v>473</v>
      </c>
      <c r="AB23" s="117">
        <f t="shared" si="2"/>
        <v>3.6735010872941905E-2</v>
      </c>
      <c r="AG23" s="101"/>
    </row>
    <row r="24" spans="1:33" x14ac:dyDescent="0.25">
      <c r="S24" s="115" t="s">
        <v>68</v>
      </c>
      <c r="T24" s="115"/>
      <c r="U24" s="116"/>
      <c r="V24" s="116">
        <v>63</v>
      </c>
      <c r="W24" s="116">
        <v>54</v>
      </c>
      <c r="X24" s="116">
        <v>73</v>
      </c>
      <c r="Y24" s="112">
        <v>83</v>
      </c>
      <c r="Z24" s="112">
        <v>75</v>
      </c>
      <c r="AB24" s="117">
        <f t="shared" si="2"/>
        <v>5.824790307548928E-3</v>
      </c>
      <c r="AG24" s="101"/>
    </row>
    <row r="25" spans="1:33" x14ac:dyDescent="0.25">
      <c r="S25" s="115" t="s">
        <v>69</v>
      </c>
      <c r="T25" s="115"/>
      <c r="U25" s="116"/>
      <c r="V25" s="116">
        <v>315</v>
      </c>
      <c r="W25" s="116">
        <v>312</v>
      </c>
      <c r="X25" s="116">
        <v>341</v>
      </c>
      <c r="Y25" s="112">
        <v>385</v>
      </c>
      <c r="Z25" s="112">
        <v>362</v>
      </c>
      <c r="AB25" s="117">
        <f t="shared" si="2"/>
        <v>2.8114321217769495E-2</v>
      </c>
      <c r="AG25" s="101"/>
    </row>
    <row r="26" spans="1:33" x14ac:dyDescent="0.25">
      <c r="S26" s="115" t="s">
        <v>70</v>
      </c>
      <c r="T26" s="115"/>
      <c r="U26" s="116"/>
      <c r="V26" s="116">
        <v>303</v>
      </c>
      <c r="W26" s="116">
        <v>270</v>
      </c>
      <c r="X26" s="116">
        <v>248</v>
      </c>
      <c r="Y26" s="112">
        <v>293</v>
      </c>
      <c r="Z26" s="112">
        <v>300</v>
      </c>
      <c r="AB26" s="117">
        <f t="shared" si="2"/>
        <v>2.3299161230195712E-2</v>
      </c>
      <c r="AG26" s="101"/>
    </row>
    <row r="27" spans="1:33" x14ac:dyDescent="0.25">
      <c r="S27" s="115" t="s">
        <v>71</v>
      </c>
      <c r="T27" s="115"/>
      <c r="U27" s="116"/>
      <c r="V27" s="116">
        <v>548</v>
      </c>
      <c r="W27" s="116">
        <v>559</v>
      </c>
      <c r="X27" s="116">
        <v>667</v>
      </c>
      <c r="Y27" s="112">
        <v>697</v>
      </c>
      <c r="Z27" s="112">
        <v>676</v>
      </c>
      <c r="AB27" s="117">
        <f t="shared" si="2"/>
        <v>5.2500776638707676E-2</v>
      </c>
      <c r="AG27" s="101"/>
    </row>
    <row r="28" spans="1:33" x14ac:dyDescent="0.25">
      <c r="S28" s="115" t="s">
        <v>72</v>
      </c>
      <c r="T28" s="115"/>
      <c r="U28" s="116"/>
      <c r="V28" s="116">
        <v>553</v>
      </c>
      <c r="W28" s="116">
        <v>564</v>
      </c>
      <c r="X28" s="116">
        <v>602</v>
      </c>
      <c r="Y28" s="112">
        <v>659</v>
      </c>
      <c r="Z28" s="112">
        <v>689</v>
      </c>
      <c r="AB28" s="117">
        <f t="shared" si="2"/>
        <v>5.3510406958682824E-2</v>
      </c>
      <c r="AG28" s="101"/>
    </row>
    <row r="29" spans="1:33" x14ac:dyDescent="0.25">
      <c r="S29" s="115" t="s">
        <v>73</v>
      </c>
      <c r="T29" s="115"/>
      <c r="U29" s="116"/>
      <c r="V29" s="116">
        <v>834</v>
      </c>
      <c r="W29" s="116">
        <v>514</v>
      </c>
      <c r="X29" s="116">
        <v>566</v>
      </c>
      <c r="Y29" s="112">
        <v>667</v>
      </c>
      <c r="Z29" s="112">
        <v>636</v>
      </c>
      <c r="AB29" s="117">
        <f t="shared" si="2"/>
        <v>4.9394221808014914E-2</v>
      </c>
      <c r="AG29" s="101"/>
    </row>
    <row r="30" spans="1:33" x14ac:dyDescent="0.25">
      <c r="S30" s="115" t="s">
        <v>74</v>
      </c>
      <c r="T30" s="115"/>
      <c r="U30" s="116"/>
      <c r="V30" s="116">
        <v>584</v>
      </c>
      <c r="W30" s="116">
        <v>804</v>
      </c>
      <c r="X30" s="116">
        <v>808</v>
      </c>
      <c r="Y30" s="112">
        <v>897</v>
      </c>
      <c r="Z30" s="112">
        <v>921</v>
      </c>
      <c r="AB30" s="117">
        <f t="shared" si="2"/>
        <v>7.1528424976700838E-2</v>
      </c>
      <c r="AG30" s="101"/>
    </row>
    <row r="31" spans="1:33" x14ac:dyDescent="0.25">
      <c r="S31" s="115" t="s">
        <v>75</v>
      </c>
      <c r="T31" s="115"/>
      <c r="U31" s="116"/>
      <c r="V31" s="116">
        <v>1131</v>
      </c>
      <c r="W31" s="116">
        <v>1112</v>
      </c>
      <c r="X31" s="116">
        <v>1279</v>
      </c>
      <c r="Y31" s="112">
        <v>1343</v>
      </c>
      <c r="Z31" s="112">
        <v>1349</v>
      </c>
      <c r="AB31" s="117">
        <f t="shared" si="2"/>
        <v>0.10476856166511339</v>
      </c>
      <c r="AG31" s="101"/>
    </row>
    <row r="32" spans="1:33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440</v>
      </c>
      <c r="W32" s="116">
        <v>407</v>
      </c>
      <c r="X32" s="116">
        <v>440</v>
      </c>
      <c r="Y32" s="112">
        <v>444</v>
      </c>
      <c r="Z32" s="112">
        <v>494</v>
      </c>
      <c r="AB32" s="117">
        <f t="shared" si="2"/>
        <v>3.8365952159055611E-2</v>
      </c>
      <c r="AG32" s="101"/>
    </row>
    <row r="33" spans="19:33" x14ac:dyDescent="0.25">
      <c r="S33" s="115" t="s">
        <v>77</v>
      </c>
      <c r="T33" s="115"/>
      <c r="U33" s="116"/>
      <c r="V33" s="116">
        <v>255</v>
      </c>
      <c r="W33" s="116">
        <v>280</v>
      </c>
      <c r="X33" s="116">
        <v>330</v>
      </c>
      <c r="Y33" s="112">
        <v>343</v>
      </c>
      <c r="Z33" s="112">
        <v>374</v>
      </c>
      <c r="AB33" s="117">
        <f t="shared" si="2"/>
        <v>2.9046287666977321E-2</v>
      </c>
      <c r="AG33" s="101"/>
    </row>
    <row r="34" spans="19:33" x14ac:dyDescent="0.25">
      <c r="S34" s="118" t="s">
        <v>53</v>
      </c>
      <c r="T34" s="118"/>
      <c r="U34" s="119"/>
      <c r="V34" s="119">
        <v>11179</v>
      </c>
      <c r="W34" s="119">
        <v>11243</v>
      </c>
      <c r="X34" s="119">
        <v>11858</v>
      </c>
      <c r="Y34" s="120">
        <v>12591</v>
      </c>
      <c r="Z34" s="120">
        <v>12876</v>
      </c>
      <c r="AA34" s="121"/>
      <c r="AB34" s="122">
        <f t="shared" si="2"/>
        <v>1</v>
      </c>
      <c r="AG34" s="101"/>
    </row>
    <row r="35" spans="19:33" x14ac:dyDescent="0.25">
      <c r="Y35" s="123"/>
      <c r="Z35" s="123"/>
      <c r="AB35" s="124"/>
      <c r="AC35" s="124"/>
      <c r="AD35" s="124"/>
      <c r="AE35" s="124"/>
      <c r="AF35" s="124"/>
      <c r="AG35" s="101"/>
    </row>
    <row r="36" spans="19:33" x14ac:dyDescent="0.25">
      <c r="S36" s="107" t="s">
        <v>85</v>
      </c>
      <c r="T36" s="107"/>
      <c r="AB36" s="125"/>
      <c r="AC36" s="106"/>
      <c r="AD36" s="106"/>
      <c r="AF36" s="106"/>
      <c r="AG36" s="101"/>
    </row>
    <row r="37" spans="19:33" x14ac:dyDescent="0.25">
      <c r="S37" s="111" t="s">
        <v>9</v>
      </c>
      <c r="T37" s="112"/>
      <c r="U37" s="112"/>
      <c r="V37" s="112">
        <v>5611</v>
      </c>
      <c r="W37" s="112">
        <v>6029</v>
      </c>
      <c r="X37" s="112">
        <v>6082</v>
      </c>
      <c r="Y37" s="112">
        <v>6200</v>
      </c>
      <c r="Z37" s="112">
        <v>6134</v>
      </c>
      <c r="AB37" s="132">
        <f>Z37/Z40*100</f>
        <v>76.388542963885428</v>
      </c>
      <c r="AD37" s="110"/>
      <c r="AF37" s="110"/>
      <c r="AG37" s="101"/>
    </row>
    <row r="38" spans="19:33" x14ac:dyDescent="0.25">
      <c r="S38" s="111" t="s">
        <v>10</v>
      </c>
      <c r="T38" s="112"/>
      <c r="U38" s="112"/>
      <c r="V38" s="112">
        <v>1610</v>
      </c>
      <c r="W38" s="112">
        <v>1524</v>
      </c>
      <c r="X38" s="112">
        <v>1652</v>
      </c>
      <c r="Y38" s="112">
        <v>1795</v>
      </c>
      <c r="Z38" s="112">
        <v>1896</v>
      </c>
      <c r="AB38" s="132">
        <f>Z38/Z40*100</f>
        <v>23.611457036114569</v>
      </c>
      <c r="AD38" s="110"/>
      <c r="AF38" s="110"/>
      <c r="AG38" s="101"/>
    </row>
    <row r="39" spans="19:33" x14ac:dyDescent="0.25">
      <c r="S39" s="111" t="s">
        <v>11</v>
      </c>
      <c r="Y39" s="112"/>
      <c r="Z39" s="112"/>
      <c r="AB39" s="109"/>
      <c r="AD39" s="117"/>
      <c r="AF39" s="109"/>
      <c r="AG39" s="101"/>
    </row>
    <row r="40" spans="19:33" x14ac:dyDescent="0.25">
      <c r="S40" s="111" t="s">
        <v>33</v>
      </c>
      <c r="T40" s="112"/>
      <c r="U40" s="112"/>
      <c r="V40" s="112">
        <v>7221</v>
      </c>
      <c r="W40" s="112">
        <v>7553</v>
      </c>
      <c r="X40" s="112">
        <v>7734</v>
      </c>
      <c r="Y40" s="112">
        <v>7995</v>
      </c>
      <c r="Z40" s="112">
        <v>8030</v>
      </c>
      <c r="AB40" s="125"/>
      <c r="AC40" s="106"/>
      <c r="AD40" s="106"/>
      <c r="AE40" s="106"/>
      <c r="AF40" s="106"/>
      <c r="AG40" s="101"/>
    </row>
    <row r="41" spans="19:33" x14ac:dyDescent="0.25">
      <c r="AB41" s="126"/>
      <c r="AD41" s="127"/>
      <c r="AG41" s="101"/>
    </row>
    <row r="42" spans="19:33" x14ac:dyDescent="0.25">
      <c r="S42" s="114" t="s">
        <v>34</v>
      </c>
      <c r="T42" s="114"/>
      <c r="AB42" s="126"/>
      <c r="AD42" s="127"/>
      <c r="AG42" s="101"/>
    </row>
    <row r="43" spans="19:33" x14ac:dyDescent="0.25">
      <c r="S43" s="114" t="s">
        <v>35</v>
      </c>
      <c r="T43" s="114"/>
      <c r="AG43" s="101"/>
    </row>
    <row r="44" spans="19:33" x14ac:dyDescent="0.25">
      <c r="S44" s="115" t="s">
        <v>36</v>
      </c>
      <c r="T44" s="115"/>
      <c r="U44" s="112"/>
      <c r="V44" s="112">
        <v>7</v>
      </c>
      <c r="W44" s="112">
        <v>9</v>
      </c>
      <c r="X44" s="112">
        <v>25</v>
      </c>
      <c r="Y44" s="112">
        <v>26</v>
      </c>
      <c r="Z44" s="112">
        <v>12</v>
      </c>
      <c r="AG44" s="101"/>
    </row>
    <row r="45" spans="19:33" x14ac:dyDescent="0.25">
      <c r="S45" s="115" t="s">
        <v>37</v>
      </c>
      <c r="T45" s="115"/>
      <c r="U45" s="112"/>
      <c r="V45" s="112">
        <v>154</v>
      </c>
      <c r="W45" s="112">
        <v>145</v>
      </c>
      <c r="X45" s="112">
        <v>200</v>
      </c>
      <c r="Y45" s="112">
        <v>225</v>
      </c>
      <c r="Z45" s="112">
        <v>284</v>
      </c>
      <c r="AG45" s="101"/>
    </row>
    <row r="46" spans="19:33" x14ac:dyDescent="0.25">
      <c r="S46" s="115" t="s">
        <v>38</v>
      </c>
      <c r="T46" s="115"/>
      <c r="U46" s="112"/>
      <c r="V46" s="112">
        <v>303</v>
      </c>
      <c r="W46" s="112">
        <v>321</v>
      </c>
      <c r="X46" s="112">
        <v>301</v>
      </c>
      <c r="Y46" s="112">
        <v>361</v>
      </c>
      <c r="Z46" s="112">
        <v>361</v>
      </c>
      <c r="AG46" s="101"/>
    </row>
    <row r="47" spans="19:33" x14ac:dyDescent="0.25">
      <c r="S47" s="115" t="s">
        <v>39</v>
      </c>
      <c r="T47" s="115"/>
      <c r="U47" s="112"/>
      <c r="V47" s="112">
        <v>493</v>
      </c>
      <c r="W47" s="112">
        <v>422</v>
      </c>
      <c r="X47" s="112">
        <v>435</v>
      </c>
      <c r="Y47" s="112">
        <v>467</v>
      </c>
      <c r="Z47" s="112">
        <v>462</v>
      </c>
      <c r="AG47" s="101"/>
    </row>
    <row r="48" spans="19:33" x14ac:dyDescent="0.25">
      <c r="S48" s="115" t="s">
        <v>40</v>
      </c>
      <c r="T48" s="115"/>
      <c r="U48" s="112"/>
      <c r="V48" s="112">
        <v>536</v>
      </c>
      <c r="W48" s="112">
        <v>609</v>
      </c>
      <c r="X48" s="112">
        <v>618</v>
      </c>
      <c r="Y48" s="112">
        <v>691</v>
      </c>
      <c r="Z48" s="112">
        <v>701</v>
      </c>
      <c r="AG48" s="101"/>
    </row>
    <row r="49" spans="1:33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427</v>
      </c>
      <c r="W49" s="112">
        <v>432</v>
      </c>
      <c r="X49" s="112">
        <v>462</v>
      </c>
      <c r="Y49" s="112">
        <v>518</v>
      </c>
      <c r="Z49" s="112">
        <v>584</v>
      </c>
      <c r="AG49" s="101"/>
    </row>
    <row r="50" spans="1:33" ht="15" customHeight="1" x14ac:dyDescent="0.25">
      <c r="A50" s="63" t="str">
        <f>"Number of jobs by age and sex of job holders in "&amp;S1&amp;" ("&amp;Z2&amp;") *"</f>
        <v>Number of jobs by age and sex of job holders in Alpine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439</v>
      </c>
      <c r="W50" s="112">
        <v>449</v>
      </c>
      <c r="X50" s="112">
        <v>478</v>
      </c>
      <c r="Y50" s="112">
        <v>542</v>
      </c>
      <c r="Z50" s="112">
        <v>497</v>
      </c>
      <c r="AG50" s="101"/>
    </row>
    <row r="51" spans="1:33" ht="15" customHeight="1" x14ac:dyDescent="0.25">
      <c r="A51" s="2"/>
      <c r="S51" s="115" t="s">
        <v>43</v>
      </c>
      <c r="T51" s="115"/>
      <c r="U51" s="112"/>
      <c r="V51" s="112">
        <v>461</v>
      </c>
      <c r="W51" s="112">
        <v>470</v>
      </c>
      <c r="X51" s="112">
        <v>481</v>
      </c>
      <c r="Y51" s="112">
        <v>510</v>
      </c>
      <c r="Z51" s="112">
        <v>504</v>
      </c>
      <c r="AG51" s="101"/>
    </row>
    <row r="52" spans="1:33" ht="15" customHeight="1" x14ac:dyDescent="0.25">
      <c r="S52" s="115" t="s">
        <v>44</v>
      </c>
      <c r="T52" s="115"/>
      <c r="U52" s="112"/>
      <c r="V52" s="112">
        <v>539</v>
      </c>
      <c r="W52" s="112">
        <v>550</v>
      </c>
      <c r="X52" s="112">
        <v>560</v>
      </c>
      <c r="Y52" s="112">
        <v>523</v>
      </c>
      <c r="Z52" s="112">
        <v>541</v>
      </c>
      <c r="AG52" s="101"/>
    </row>
    <row r="53" spans="1:33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468</v>
      </c>
      <c r="W53" s="112">
        <v>508</v>
      </c>
      <c r="X53" s="112">
        <v>501</v>
      </c>
      <c r="Y53" s="112">
        <v>534</v>
      </c>
      <c r="Z53" s="112">
        <v>594</v>
      </c>
      <c r="AG53" s="101"/>
    </row>
    <row r="54" spans="1:33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551</v>
      </c>
      <c r="W54" s="112">
        <v>545</v>
      </c>
      <c r="X54" s="112">
        <v>556</v>
      </c>
      <c r="Y54" s="112">
        <v>533</v>
      </c>
      <c r="Z54" s="112">
        <v>513</v>
      </c>
      <c r="AG54" s="101"/>
    </row>
    <row r="55" spans="1:33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503</v>
      </c>
      <c r="W55" s="112">
        <v>541</v>
      </c>
      <c r="X55" s="112">
        <v>538</v>
      </c>
      <c r="Y55" s="112">
        <v>538</v>
      </c>
      <c r="Z55" s="112">
        <v>507</v>
      </c>
      <c r="AG55" s="101"/>
    </row>
    <row r="56" spans="1:33" ht="15" customHeight="1" x14ac:dyDescent="0.25">
      <c r="S56" s="115" t="s">
        <v>48</v>
      </c>
      <c r="T56" s="115"/>
      <c r="U56" s="112"/>
      <c r="V56" s="112">
        <v>291</v>
      </c>
      <c r="W56" s="112">
        <v>322</v>
      </c>
      <c r="X56" s="112">
        <v>336</v>
      </c>
      <c r="Y56" s="112">
        <v>348</v>
      </c>
      <c r="Z56" s="112">
        <v>379</v>
      </c>
      <c r="AG56" s="101"/>
    </row>
    <row r="57" spans="1:33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142</v>
      </c>
      <c r="W57" s="112">
        <v>149</v>
      </c>
      <c r="X57" s="112">
        <v>165</v>
      </c>
      <c r="Y57" s="112">
        <v>175</v>
      </c>
      <c r="Z57" s="112">
        <v>191</v>
      </c>
      <c r="AG57" s="101"/>
    </row>
    <row r="58" spans="1:33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51</v>
      </c>
      <c r="W58" s="112">
        <v>56</v>
      </c>
      <c r="X58" s="112">
        <v>62</v>
      </c>
      <c r="Y58" s="112">
        <v>72</v>
      </c>
      <c r="Z58" s="112">
        <v>98</v>
      </c>
      <c r="AG58" s="101"/>
    </row>
    <row r="59" spans="1:33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25</v>
      </c>
      <c r="W59" s="112">
        <v>23</v>
      </c>
      <c r="X59" s="112">
        <v>24</v>
      </c>
      <c r="Y59" s="112">
        <v>27</v>
      </c>
      <c r="Z59" s="112">
        <v>23</v>
      </c>
      <c r="AG59" s="101"/>
    </row>
    <row r="60" spans="1:33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21</v>
      </c>
      <c r="X60" s="112">
        <v>22</v>
      </c>
      <c r="Y60" s="112">
        <v>25</v>
      </c>
      <c r="Z60" s="112">
        <v>20</v>
      </c>
      <c r="AG60" s="101"/>
    </row>
    <row r="61" spans="1:33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5410</v>
      </c>
      <c r="W61" s="112">
        <v>5574</v>
      </c>
      <c r="X61" s="112">
        <v>5764</v>
      </c>
      <c r="Y61" s="112">
        <v>6115</v>
      </c>
      <c r="Z61" s="112">
        <v>6276</v>
      </c>
      <c r="AG61" s="101"/>
    </row>
    <row r="62" spans="1:33" ht="15" customHeight="1" x14ac:dyDescent="0.25">
      <c r="S62" s="114" t="s">
        <v>54</v>
      </c>
      <c r="T62" s="114"/>
      <c r="AG62" s="101"/>
    </row>
    <row r="63" spans="1:33" x14ac:dyDescent="0.25">
      <c r="S63" s="115" t="s">
        <v>36</v>
      </c>
      <c r="T63" s="115"/>
      <c r="U63" s="112"/>
      <c r="V63" s="112">
        <v>7</v>
      </c>
      <c r="W63" s="112">
        <v>12</v>
      </c>
      <c r="X63" s="112">
        <v>13</v>
      </c>
      <c r="Y63" s="112">
        <v>14</v>
      </c>
      <c r="Z63" s="112">
        <v>4</v>
      </c>
      <c r="AG63" s="101"/>
    </row>
    <row r="64" spans="1:33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170</v>
      </c>
      <c r="W64" s="112">
        <v>164</v>
      </c>
      <c r="X64" s="112">
        <v>194</v>
      </c>
      <c r="Y64" s="112">
        <v>208</v>
      </c>
      <c r="Z64" s="112">
        <v>254</v>
      </c>
      <c r="AG64" s="101"/>
    </row>
    <row r="65" spans="1:33" ht="15.75" customHeight="1" x14ac:dyDescent="0.25">
      <c r="A65" s="63" t="str">
        <f>"Number of employed persons per occupation of main job by sex in "&amp;S1&amp;" ("&amp;Z2&amp;") *"</f>
        <v>Number of employed persons per occupation of main job by sex in Alpine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388</v>
      </c>
      <c r="W65" s="112">
        <v>333</v>
      </c>
      <c r="X65" s="112">
        <v>345</v>
      </c>
      <c r="Y65" s="112">
        <v>397</v>
      </c>
      <c r="Z65" s="112">
        <v>400</v>
      </c>
      <c r="AG65" s="101"/>
    </row>
    <row r="66" spans="1:33" x14ac:dyDescent="0.25">
      <c r="S66" s="115" t="s">
        <v>39</v>
      </c>
      <c r="T66" s="115"/>
      <c r="U66" s="112"/>
      <c r="V66" s="112">
        <v>440</v>
      </c>
      <c r="W66" s="112">
        <v>474</v>
      </c>
      <c r="X66" s="112">
        <v>524</v>
      </c>
      <c r="Y66" s="112">
        <v>525</v>
      </c>
      <c r="Z66" s="112">
        <v>492</v>
      </c>
      <c r="AG66" s="101"/>
    </row>
    <row r="67" spans="1:33" x14ac:dyDescent="0.25">
      <c r="S67" s="115" t="s">
        <v>40</v>
      </c>
      <c r="T67" s="115"/>
      <c r="U67" s="112"/>
      <c r="V67" s="112">
        <v>574</v>
      </c>
      <c r="W67" s="112">
        <v>588</v>
      </c>
      <c r="X67" s="112">
        <v>513</v>
      </c>
      <c r="Y67" s="112">
        <v>583</v>
      </c>
      <c r="Z67" s="112">
        <v>633</v>
      </c>
      <c r="AG67" s="101"/>
    </row>
    <row r="68" spans="1:33" x14ac:dyDescent="0.25">
      <c r="S68" s="115" t="s">
        <v>41</v>
      </c>
      <c r="T68" s="115"/>
      <c r="U68" s="112"/>
      <c r="V68" s="112">
        <v>502</v>
      </c>
      <c r="W68" s="112">
        <v>439</v>
      </c>
      <c r="X68" s="112">
        <v>530</v>
      </c>
      <c r="Y68" s="112">
        <v>611</v>
      </c>
      <c r="Z68" s="112">
        <v>585</v>
      </c>
      <c r="AG68" s="101"/>
    </row>
    <row r="69" spans="1:33" x14ac:dyDescent="0.25">
      <c r="S69" s="115" t="s">
        <v>42</v>
      </c>
      <c r="T69" s="115"/>
      <c r="U69" s="112"/>
      <c r="V69" s="112">
        <v>446</v>
      </c>
      <c r="W69" s="112">
        <v>445</v>
      </c>
      <c r="X69" s="112">
        <v>478</v>
      </c>
      <c r="Y69" s="112">
        <v>531</v>
      </c>
      <c r="Z69" s="112">
        <v>599</v>
      </c>
      <c r="AG69" s="101"/>
    </row>
    <row r="70" spans="1:33" x14ac:dyDescent="0.25">
      <c r="S70" s="115" t="s">
        <v>43</v>
      </c>
      <c r="T70" s="115"/>
      <c r="U70" s="112"/>
      <c r="V70" s="112">
        <v>528</v>
      </c>
      <c r="W70" s="112">
        <v>520</v>
      </c>
      <c r="X70" s="112">
        <v>556</v>
      </c>
      <c r="Y70" s="112">
        <v>591</v>
      </c>
      <c r="Z70" s="112">
        <v>596</v>
      </c>
      <c r="AG70" s="101"/>
    </row>
    <row r="71" spans="1:33" x14ac:dyDescent="0.25">
      <c r="S71" s="115" t="s">
        <v>44</v>
      </c>
      <c r="T71" s="115"/>
      <c r="U71" s="112"/>
      <c r="V71" s="112">
        <v>660</v>
      </c>
      <c r="W71" s="112">
        <v>667</v>
      </c>
      <c r="X71" s="112">
        <v>707</v>
      </c>
      <c r="Y71" s="112">
        <v>678</v>
      </c>
      <c r="Z71" s="112">
        <v>671</v>
      </c>
      <c r="AG71" s="101"/>
    </row>
    <row r="72" spans="1:33" x14ac:dyDescent="0.25">
      <c r="S72" s="115" t="s">
        <v>45</v>
      </c>
      <c r="T72" s="115"/>
      <c r="U72" s="112"/>
      <c r="V72" s="112">
        <v>530</v>
      </c>
      <c r="W72" s="112">
        <v>495</v>
      </c>
      <c r="X72" s="112">
        <v>585</v>
      </c>
      <c r="Y72" s="112">
        <v>602</v>
      </c>
      <c r="Z72" s="112">
        <v>642</v>
      </c>
      <c r="AG72" s="101"/>
    </row>
    <row r="73" spans="1:33" x14ac:dyDescent="0.25">
      <c r="S73" s="115" t="s">
        <v>46</v>
      </c>
      <c r="T73" s="115"/>
      <c r="U73" s="112"/>
      <c r="V73" s="112">
        <v>639</v>
      </c>
      <c r="W73" s="112">
        <v>619</v>
      </c>
      <c r="X73" s="112">
        <v>582</v>
      </c>
      <c r="Y73" s="112">
        <v>591</v>
      </c>
      <c r="Z73" s="112">
        <v>560</v>
      </c>
      <c r="AG73" s="101"/>
    </row>
    <row r="74" spans="1:33" x14ac:dyDescent="0.25">
      <c r="S74" s="115" t="s">
        <v>47</v>
      </c>
      <c r="T74" s="115"/>
      <c r="U74" s="112"/>
      <c r="V74" s="112">
        <v>472</v>
      </c>
      <c r="W74" s="112">
        <v>472</v>
      </c>
      <c r="X74" s="112">
        <v>537</v>
      </c>
      <c r="Y74" s="112">
        <v>572</v>
      </c>
      <c r="Z74" s="112">
        <v>596</v>
      </c>
      <c r="AG74" s="101"/>
    </row>
    <row r="75" spans="1:33" x14ac:dyDescent="0.25">
      <c r="S75" s="115" t="s">
        <v>48</v>
      </c>
      <c r="T75" s="115"/>
      <c r="U75" s="112"/>
      <c r="V75" s="112">
        <v>249</v>
      </c>
      <c r="W75" s="112">
        <v>256</v>
      </c>
      <c r="X75" s="112">
        <v>299</v>
      </c>
      <c r="Y75" s="112">
        <v>339</v>
      </c>
      <c r="Z75" s="112">
        <v>341</v>
      </c>
      <c r="AG75" s="101"/>
    </row>
    <row r="76" spans="1:33" x14ac:dyDescent="0.25">
      <c r="S76" s="115" t="s">
        <v>49</v>
      </c>
      <c r="T76" s="115"/>
      <c r="U76" s="112"/>
      <c r="V76" s="112">
        <v>98</v>
      </c>
      <c r="W76" s="112">
        <v>113</v>
      </c>
      <c r="X76" s="112">
        <v>131</v>
      </c>
      <c r="Y76" s="112">
        <v>123</v>
      </c>
      <c r="Z76" s="112">
        <v>120</v>
      </c>
      <c r="AG76" s="101"/>
    </row>
    <row r="77" spans="1:33" x14ac:dyDescent="0.25">
      <c r="S77" s="115" t="s">
        <v>50</v>
      </c>
      <c r="T77" s="115"/>
      <c r="U77" s="112"/>
      <c r="V77" s="112">
        <v>22</v>
      </c>
      <c r="W77" s="112">
        <v>30</v>
      </c>
      <c r="X77" s="112">
        <v>38</v>
      </c>
      <c r="Y77" s="112">
        <v>51</v>
      </c>
      <c r="Z77" s="112">
        <v>59</v>
      </c>
      <c r="AG77" s="101"/>
    </row>
    <row r="78" spans="1:33" x14ac:dyDescent="0.25">
      <c r="S78" s="115" t="s">
        <v>51</v>
      </c>
      <c r="T78" s="115"/>
      <c r="U78" s="112"/>
      <c r="V78" s="112">
        <v>21</v>
      </c>
      <c r="W78" s="112">
        <v>18</v>
      </c>
      <c r="X78" s="112">
        <v>26</v>
      </c>
      <c r="Y78" s="112">
        <v>25</v>
      </c>
      <c r="Z78" s="112">
        <v>22</v>
      </c>
      <c r="AG78" s="101"/>
    </row>
    <row r="79" spans="1:33" x14ac:dyDescent="0.25">
      <c r="S79" s="115" t="s">
        <v>52</v>
      </c>
      <c r="T79" s="115"/>
      <c r="U79" s="112"/>
      <c r="V79" s="112">
        <v>14</v>
      </c>
      <c r="W79" s="112">
        <v>9</v>
      </c>
      <c r="X79" s="112">
        <v>11</v>
      </c>
      <c r="Y79" s="112">
        <v>13</v>
      </c>
      <c r="Z79" s="112">
        <v>15</v>
      </c>
      <c r="AG79" s="101"/>
    </row>
    <row r="80" spans="1:33" x14ac:dyDescent="0.25">
      <c r="S80" s="118" t="s">
        <v>53</v>
      </c>
      <c r="T80" s="118"/>
      <c r="U80" s="112"/>
      <c r="V80" s="112">
        <v>5774</v>
      </c>
      <c r="W80" s="112">
        <v>5670</v>
      </c>
      <c r="X80" s="112">
        <v>6069</v>
      </c>
      <c r="Y80" s="112">
        <v>6458</v>
      </c>
      <c r="Z80" s="112">
        <v>6582</v>
      </c>
      <c r="AG80" s="101"/>
    </row>
    <row r="81" spans="1:33" x14ac:dyDescent="0.25">
      <c r="S81" s="128" t="s">
        <v>55</v>
      </c>
      <c r="T81" s="128"/>
      <c r="Y81" s="123"/>
      <c r="Z81" s="123"/>
      <c r="AG81" s="101"/>
    </row>
    <row r="82" spans="1:33" x14ac:dyDescent="0.25">
      <c r="S82" s="129" t="s">
        <v>35</v>
      </c>
      <c r="T82" s="129"/>
      <c r="AG82" s="101"/>
    </row>
    <row r="83" spans="1:33" ht="15.75" customHeight="1" x14ac:dyDescent="0.25">
      <c r="A83" s="46"/>
      <c r="B83" s="46"/>
      <c r="C83" s="143" t="str">
        <f>S1</f>
        <v>Alpine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437</v>
      </c>
      <c r="W83" s="112">
        <v>476</v>
      </c>
      <c r="X83" s="112">
        <v>471</v>
      </c>
      <c r="Y83" s="112">
        <v>509</v>
      </c>
      <c r="Z83" s="112">
        <v>502</v>
      </c>
      <c r="AD83" s="117"/>
      <c r="AG83" s="101"/>
    </row>
    <row r="84" spans="1:33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357</v>
      </c>
      <c r="W84" s="112">
        <v>375</v>
      </c>
      <c r="X84" s="112">
        <v>387</v>
      </c>
      <c r="Y84" s="112">
        <v>419</v>
      </c>
      <c r="Z84" s="112">
        <v>450</v>
      </c>
      <c r="AG84" s="101"/>
    </row>
    <row r="85" spans="1:33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624</v>
      </c>
      <c r="W85" s="112">
        <v>639</v>
      </c>
      <c r="X85" s="112">
        <v>641</v>
      </c>
      <c r="Y85" s="112">
        <v>682</v>
      </c>
      <c r="Z85" s="112">
        <v>656</v>
      </c>
      <c r="AG85" s="101"/>
    </row>
    <row r="86" spans="1:33" ht="15" customHeight="1" x14ac:dyDescent="0.25">
      <c r="A86" s="49" t="s">
        <v>3</v>
      </c>
      <c r="B86" s="49"/>
      <c r="C86" s="57" t="str">
        <f t="shared" ref="C86:C91" si="3">AB4</f>
        <v>12,875</v>
      </c>
      <c r="D86" s="96">
        <f t="shared" ref="D86:D91" si="4">AD4</f>
        <v>2.2718246087854554E-2</v>
      </c>
      <c r="E86" s="97">
        <f t="shared" ref="E86:E91" si="5">AD4</f>
        <v>2.2718246087854554E-2</v>
      </c>
      <c r="F86" s="96">
        <f t="shared" ref="F86:F91" si="6">AF4</f>
        <v>0.15150702083892309</v>
      </c>
      <c r="G86" s="97">
        <f t="shared" ref="G86:G91" si="7">AF4</f>
        <v>0.15150702083892309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248</v>
      </c>
      <c r="W86" s="112">
        <v>267</v>
      </c>
      <c r="X86" s="112">
        <v>265</v>
      </c>
      <c r="Y86" s="112">
        <v>265</v>
      </c>
      <c r="Z86" s="112">
        <v>283</v>
      </c>
      <c r="AG86" s="101"/>
    </row>
    <row r="87" spans="1:33" ht="15" customHeight="1" x14ac:dyDescent="0.25">
      <c r="A87" s="98" t="s">
        <v>4</v>
      </c>
      <c r="B87" s="49"/>
      <c r="C87" s="57" t="str">
        <f t="shared" si="3"/>
        <v>6,280</v>
      </c>
      <c r="D87" s="96">
        <f t="shared" si="4"/>
        <v>2.7150801439319583E-2</v>
      </c>
      <c r="E87" s="97">
        <f t="shared" si="5"/>
        <v>2.7150801439319583E-2</v>
      </c>
      <c r="F87" s="96">
        <f t="shared" si="6"/>
        <v>0.16145737007582772</v>
      </c>
      <c r="G87" s="97">
        <f t="shared" si="7"/>
        <v>0.16145737007582772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101</v>
      </c>
      <c r="W87" s="112">
        <v>113</v>
      </c>
      <c r="X87" s="112">
        <v>113</v>
      </c>
      <c r="Y87" s="112">
        <v>112</v>
      </c>
      <c r="Z87" s="112">
        <v>119</v>
      </c>
      <c r="AG87" s="101"/>
    </row>
    <row r="88" spans="1:33" ht="15" customHeight="1" x14ac:dyDescent="0.25">
      <c r="A88" s="98" t="s">
        <v>5</v>
      </c>
      <c r="B88" s="49"/>
      <c r="C88" s="57" t="str">
        <f t="shared" si="3"/>
        <v>6,582</v>
      </c>
      <c r="D88" s="96">
        <f t="shared" si="4"/>
        <v>1.9200991018891278E-2</v>
      </c>
      <c r="E88" s="97">
        <f t="shared" si="5"/>
        <v>1.9200991018891278E-2</v>
      </c>
      <c r="F88" s="96">
        <f t="shared" si="6"/>
        <v>0.1407279029462738</v>
      </c>
      <c r="G88" s="97">
        <f t="shared" si="7"/>
        <v>0.1407279029462738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140</v>
      </c>
      <c r="W88" s="112">
        <v>147</v>
      </c>
      <c r="X88" s="112">
        <v>161</v>
      </c>
      <c r="Y88" s="112">
        <v>155</v>
      </c>
      <c r="Z88" s="112">
        <v>166</v>
      </c>
      <c r="AG88" s="101"/>
    </row>
    <row r="89" spans="1:33" ht="15" customHeight="1" x14ac:dyDescent="0.25">
      <c r="A89" s="49" t="s">
        <v>6</v>
      </c>
      <c r="B89" s="49"/>
      <c r="C89" s="57" t="str">
        <f t="shared" si="3"/>
        <v>8,033</v>
      </c>
      <c r="D89" s="96">
        <f t="shared" si="4"/>
        <v>4.5016881330499636E-3</v>
      </c>
      <c r="E89" s="97">
        <f t="shared" si="5"/>
        <v>4.5016881330499636E-3</v>
      </c>
      <c r="F89" s="96">
        <f t="shared" si="6"/>
        <v>0.11337491337491334</v>
      </c>
      <c r="G89" s="97">
        <f t="shared" si="7"/>
        <v>0.11337491337491334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334</v>
      </c>
      <c r="W89" s="112">
        <v>342</v>
      </c>
      <c r="X89" s="112">
        <v>329</v>
      </c>
      <c r="Y89" s="112">
        <v>343</v>
      </c>
      <c r="Z89" s="112">
        <v>362</v>
      </c>
      <c r="AG89" s="101"/>
    </row>
    <row r="90" spans="1:33" ht="15" customHeight="1" x14ac:dyDescent="0.25">
      <c r="A90" s="49" t="s">
        <v>95</v>
      </c>
      <c r="B90" s="49"/>
      <c r="C90" s="57" t="str">
        <f t="shared" si="3"/>
        <v>$34,996</v>
      </c>
      <c r="D90" s="96">
        <f t="shared" si="4"/>
        <v>4.3799865781820824E-2</v>
      </c>
      <c r="E90" s="97">
        <f t="shared" si="5"/>
        <v>4.3799865781820824E-2</v>
      </c>
      <c r="F90" s="96">
        <f t="shared" si="6"/>
        <v>0.21841761685090089</v>
      </c>
      <c r="G90" s="97">
        <f t="shared" si="7"/>
        <v>0.21841761685090089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499</v>
      </c>
      <c r="W90" s="112">
        <v>511</v>
      </c>
      <c r="X90" s="112">
        <v>532</v>
      </c>
      <c r="Y90" s="112">
        <v>511</v>
      </c>
      <c r="Z90" s="112">
        <v>491</v>
      </c>
      <c r="AG90" s="101"/>
    </row>
    <row r="91" spans="1:33" ht="15" customHeight="1" x14ac:dyDescent="0.25">
      <c r="A91" s="49" t="s">
        <v>7</v>
      </c>
      <c r="B91" s="49"/>
      <c r="C91" s="57" t="str">
        <f t="shared" si="3"/>
        <v>$448.2 mil</v>
      </c>
      <c r="D91" s="96">
        <f t="shared" si="4"/>
        <v>4.5356309588478139E-2</v>
      </c>
      <c r="E91" s="97">
        <f t="shared" si="5"/>
        <v>4.5356309588478139E-2</v>
      </c>
      <c r="F91" s="96">
        <f t="shared" si="6"/>
        <v>0.36458067767141289</v>
      </c>
      <c r="G91" s="97">
        <f t="shared" si="7"/>
        <v>0.36458067767141289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3677</v>
      </c>
      <c r="W91" s="112">
        <v>3882</v>
      </c>
      <c r="X91" s="112">
        <v>3934</v>
      </c>
      <c r="Y91" s="112">
        <v>4053</v>
      </c>
      <c r="Z91" s="112">
        <v>4071</v>
      </c>
      <c r="AG91" s="101"/>
    </row>
    <row r="92" spans="1:33" ht="15" customHeight="1" x14ac:dyDescent="0.25">
      <c r="S92" s="129" t="s">
        <v>54</v>
      </c>
      <c r="T92" s="129"/>
      <c r="AG92" s="101"/>
    </row>
    <row r="93" spans="1:33" ht="15" customHeight="1" x14ac:dyDescent="0.25">
      <c r="A93" s="134" t="s">
        <v>198</v>
      </c>
      <c r="S93" s="115" t="s">
        <v>56</v>
      </c>
      <c r="T93" s="115"/>
      <c r="U93" s="112"/>
      <c r="V93" s="112">
        <v>320</v>
      </c>
      <c r="W93" s="112">
        <v>371</v>
      </c>
      <c r="X93" s="112">
        <v>378</v>
      </c>
      <c r="Y93" s="112">
        <v>414</v>
      </c>
      <c r="Z93" s="112">
        <v>424</v>
      </c>
      <c r="AG93" s="101"/>
    </row>
    <row r="94" spans="1:33" ht="15" customHeight="1" x14ac:dyDescent="0.25">
      <c r="A94" s="135" t="s">
        <v>199</v>
      </c>
      <c r="S94" s="115" t="s">
        <v>57</v>
      </c>
      <c r="T94" s="115"/>
      <c r="U94" s="112"/>
      <c r="V94" s="112">
        <v>671</v>
      </c>
      <c r="W94" s="112">
        <v>652</v>
      </c>
      <c r="X94" s="112">
        <v>694</v>
      </c>
      <c r="Y94" s="112">
        <v>745</v>
      </c>
      <c r="Z94" s="112">
        <v>747</v>
      </c>
      <c r="AG94" s="101"/>
    </row>
    <row r="95" spans="1:33" ht="15" customHeight="1" x14ac:dyDescent="0.25">
      <c r="A95" s="133" t="s">
        <v>282</v>
      </c>
      <c r="S95" s="115" t="s">
        <v>191</v>
      </c>
      <c r="T95" s="115"/>
      <c r="U95" s="112"/>
      <c r="V95" s="112">
        <v>139</v>
      </c>
      <c r="W95" s="112">
        <v>139</v>
      </c>
      <c r="X95" s="112">
        <v>147</v>
      </c>
      <c r="Y95" s="112">
        <v>148</v>
      </c>
      <c r="Z95" s="112">
        <v>151</v>
      </c>
      <c r="AG95" s="101"/>
    </row>
    <row r="96" spans="1:33" ht="15" customHeight="1" x14ac:dyDescent="0.25">
      <c r="A96" s="134" t="s">
        <v>274</v>
      </c>
      <c r="S96" s="115" t="s">
        <v>192</v>
      </c>
      <c r="T96" s="115"/>
      <c r="U96" s="112"/>
      <c r="V96" s="112">
        <v>491</v>
      </c>
      <c r="W96" s="112">
        <v>508</v>
      </c>
      <c r="X96" s="112">
        <v>525</v>
      </c>
      <c r="Y96" s="112">
        <v>575</v>
      </c>
      <c r="Z96" s="112">
        <v>571</v>
      </c>
      <c r="AG96" s="101"/>
    </row>
    <row r="97" spans="1:33" ht="15" customHeight="1" x14ac:dyDescent="0.25">
      <c r="A97" s="133" t="s">
        <v>290</v>
      </c>
      <c r="S97" s="115" t="s">
        <v>193</v>
      </c>
      <c r="T97" s="115"/>
      <c r="U97" s="112"/>
      <c r="V97" s="112">
        <v>499</v>
      </c>
      <c r="W97" s="112">
        <v>497</v>
      </c>
      <c r="X97" s="112">
        <v>502</v>
      </c>
      <c r="Y97" s="112">
        <v>527</v>
      </c>
      <c r="Z97" s="112">
        <v>531</v>
      </c>
      <c r="AG97" s="101"/>
    </row>
    <row r="98" spans="1:33" ht="15" customHeight="1" x14ac:dyDescent="0.25">
      <c r="A98" s="133"/>
      <c r="S98" s="115" t="s">
        <v>194</v>
      </c>
      <c r="T98" s="115"/>
      <c r="U98" s="112"/>
      <c r="V98" s="112">
        <v>354</v>
      </c>
      <c r="W98" s="112">
        <v>348</v>
      </c>
      <c r="X98" s="112">
        <v>346</v>
      </c>
      <c r="Y98" s="112">
        <v>357</v>
      </c>
      <c r="Z98" s="112">
        <v>341</v>
      </c>
      <c r="AG98" s="101"/>
    </row>
    <row r="99" spans="1:33" ht="15" customHeight="1" x14ac:dyDescent="0.25">
      <c r="S99" s="115" t="s">
        <v>195</v>
      </c>
      <c r="T99" s="115"/>
      <c r="U99" s="112"/>
      <c r="V99" s="112">
        <v>41</v>
      </c>
      <c r="W99" s="112">
        <v>44</v>
      </c>
      <c r="X99" s="112">
        <v>40</v>
      </c>
      <c r="Y99" s="112">
        <v>35</v>
      </c>
      <c r="Z99" s="112">
        <v>40</v>
      </c>
      <c r="AG99" s="101"/>
    </row>
    <row r="100" spans="1:33" ht="15" customHeight="1" x14ac:dyDescent="0.25">
      <c r="S100" s="115" t="s">
        <v>58</v>
      </c>
      <c r="T100" s="115"/>
      <c r="U100" s="112"/>
      <c r="V100" s="112">
        <v>324</v>
      </c>
      <c r="W100" s="112">
        <v>321</v>
      </c>
      <c r="X100" s="112">
        <v>339</v>
      </c>
      <c r="Y100" s="112">
        <v>339</v>
      </c>
      <c r="Z100" s="112">
        <v>322</v>
      </c>
      <c r="AG100" s="101"/>
    </row>
    <row r="101" spans="1:33" x14ac:dyDescent="0.25">
      <c r="A101" s="18"/>
      <c r="S101" s="118" t="s">
        <v>53</v>
      </c>
      <c r="T101" s="118"/>
      <c r="U101" s="112"/>
      <c r="V101" s="112">
        <v>3544</v>
      </c>
      <c r="W101" s="112">
        <v>3669</v>
      </c>
      <c r="X101" s="112">
        <v>3779</v>
      </c>
      <c r="Y101" s="112">
        <v>3935</v>
      </c>
      <c r="Z101" s="112">
        <v>3950</v>
      </c>
      <c r="AG101" s="101"/>
    </row>
    <row r="102" spans="1:33" x14ac:dyDescent="0.25">
      <c r="S102" s="115"/>
      <c r="T102" s="115"/>
      <c r="Y102" s="123"/>
      <c r="Z102" s="123"/>
      <c r="AG102" s="101"/>
    </row>
    <row r="103" spans="1:33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  <c r="AG103" s="101"/>
    </row>
    <row r="104" spans="1:33" x14ac:dyDescent="0.25">
      <c r="A104" s="20"/>
      <c r="S104" s="115" t="s">
        <v>14</v>
      </c>
      <c r="T104" s="115"/>
      <c r="U104" s="112"/>
      <c r="V104" s="112">
        <v>7685</v>
      </c>
      <c r="W104" s="112">
        <v>8198</v>
      </c>
      <c r="X104" s="112">
        <v>8313</v>
      </c>
      <c r="Y104" s="112">
        <v>8879</v>
      </c>
      <c r="Z104" s="112">
        <v>9289</v>
      </c>
      <c r="AB104" s="109" t="str">
        <f>TEXT(Z104,"###,###")</f>
        <v>9,289</v>
      </c>
      <c r="AD104" s="130">
        <f>Z104/($Z$4)*100</f>
        <v>72.147572815533977</v>
      </c>
      <c r="AF104" s="109"/>
      <c r="AG104" s="101"/>
    </row>
    <row r="105" spans="1:33" x14ac:dyDescent="0.25">
      <c r="S105" s="115" t="s">
        <v>17</v>
      </c>
      <c r="T105" s="115"/>
      <c r="U105" s="112"/>
      <c r="V105" s="112">
        <v>2090</v>
      </c>
      <c r="W105" s="112">
        <v>1997</v>
      </c>
      <c r="X105" s="112">
        <v>2164</v>
      </c>
      <c r="Y105" s="112">
        <v>2371</v>
      </c>
      <c r="Z105" s="112">
        <v>2347</v>
      </c>
      <c r="AB105" s="109" t="str">
        <f>TEXT(Z105,"###,###")</f>
        <v>2,347</v>
      </c>
      <c r="AD105" s="130">
        <f>Z105/($Z$4)*100</f>
        <v>18.229126213592235</v>
      </c>
      <c r="AF105" s="109"/>
      <c r="AG105" s="101"/>
    </row>
    <row r="106" spans="1:33" x14ac:dyDescent="0.25">
      <c r="S106" s="118" t="s">
        <v>53</v>
      </c>
      <c r="T106" s="118"/>
      <c r="U106" s="120"/>
      <c r="V106" s="120">
        <v>9775</v>
      </c>
      <c r="W106" s="120">
        <v>10195</v>
      </c>
      <c r="X106" s="120">
        <v>10477</v>
      </c>
      <c r="Y106" s="120">
        <v>11250</v>
      </c>
      <c r="Z106" s="120">
        <v>11636</v>
      </c>
      <c r="AB106" s="109"/>
      <c r="AD106" s="130"/>
      <c r="AF106" s="109"/>
      <c r="AG106" s="101"/>
    </row>
    <row r="107" spans="1:33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  <c r="AG107" s="101"/>
    </row>
    <row r="108" spans="1:33" x14ac:dyDescent="0.25">
      <c r="S108" s="115" t="s">
        <v>19</v>
      </c>
      <c r="T108" s="115"/>
      <c r="U108" s="112"/>
      <c r="V108" s="112">
        <v>2246</v>
      </c>
      <c r="W108" s="112">
        <v>2239</v>
      </c>
      <c r="X108" s="112">
        <v>2359</v>
      </c>
      <c r="Y108" s="112">
        <v>2539</v>
      </c>
      <c r="Z108" s="112">
        <v>2402</v>
      </c>
      <c r="AB108" s="109" t="str">
        <f>TEXT(Z108,"###,###")</f>
        <v>2,402</v>
      </c>
      <c r="AD108" s="130">
        <f>Z108/($Z$4)*100</f>
        <v>18.65631067961165</v>
      </c>
      <c r="AF108" s="109"/>
      <c r="AG108" s="101"/>
    </row>
    <row r="109" spans="1:33" x14ac:dyDescent="0.25">
      <c r="S109" s="115" t="s">
        <v>20</v>
      </c>
      <c r="T109" s="115"/>
      <c r="U109" s="112"/>
      <c r="V109" s="112">
        <v>2240</v>
      </c>
      <c r="W109" s="112">
        <v>2057</v>
      </c>
      <c r="X109" s="112">
        <v>2477</v>
      </c>
      <c r="Y109" s="112">
        <v>2576</v>
      </c>
      <c r="Z109" s="112">
        <v>2737</v>
      </c>
      <c r="AB109" s="109" t="str">
        <f>TEXT(Z109,"###,###")</f>
        <v>2,737</v>
      </c>
      <c r="AD109" s="130">
        <f>Z109/($Z$4)*100</f>
        <v>21.258252427184466</v>
      </c>
      <c r="AF109" s="109"/>
      <c r="AG109" s="101"/>
    </row>
    <row r="110" spans="1:33" x14ac:dyDescent="0.25">
      <c r="S110" s="115" t="s">
        <v>21</v>
      </c>
      <c r="T110" s="115"/>
      <c r="U110" s="112"/>
      <c r="V110" s="112">
        <v>2656</v>
      </c>
      <c r="W110" s="112">
        <v>2830</v>
      </c>
      <c r="X110" s="112">
        <v>2634</v>
      </c>
      <c r="Y110" s="112">
        <v>2662</v>
      </c>
      <c r="Z110" s="112">
        <v>2964</v>
      </c>
      <c r="AB110" s="109" t="str">
        <f>TEXT(Z110,"###,###")</f>
        <v>2,964</v>
      </c>
      <c r="AD110" s="130">
        <f>Z110/($Z$4)*100</f>
        <v>23.021359223300973</v>
      </c>
      <c r="AF110" s="109"/>
      <c r="AG110" s="101"/>
    </row>
    <row r="111" spans="1:33" x14ac:dyDescent="0.25">
      <c r="S111" s="115" t="s">
        <v>22</v>
      </c>
      <c r="T111" s="115"/>
      <c r="U111" s="112"/>
      <c r="V111" s="112">
        <v>2709</v>
      </c>
      <c r="W111" s="112">
        <v>2714</v>
      </c>
      <c r="X111" s="112">
        <v>3007</v>
      </c>
      <c r="Y111" s="112">
        <v>3478</v>
      </c>
      <c r="Z111" s="112">
        <v>3529</v>
      </c>
      <c r="AB111" s="109" t="str">
        <f>TEXT(Z111,"###,###")</f>
        <v>3,529</v>
      </c>
      <c r="AD111" s="130">
        <f>Z111/($Z$4)*100</f>
        <v>27.409708737864079</v>
      </c>
      <c r="AF111" s="109"/>
      <c r="AG111" s="101"/>
    </row>
    <row r="112" spans="1:33" x14ac:dyDescent="0.25">
      <c r="S112" s="118" t="s">
        <v>53</v>
      </c>
      <c r="T112" s="118"/>
      <c r="U112" s="112"/>
      <c r="V112" s="112">
        <v>11181</v>
      </c>
      <c r="W112" s="112">
        <v>11239</v>
      </c>
      <c r="X112" s="112">
        <v>11858</v>
      </c>
      <c r="Y112" s="112">
        <v>12590</v>
      </c>
      <c r="Z112" s="112">
        <v>12878</v>
      </c>
      <c r="AG112" s="101"/>
    </row>
    <row r="113" spans="19:33" x14ac:dyDescent="0.25">
      <c r="AB113" s="125" t="s">
        <v>24</v>
      </c>
      <c r="AC113" s="106"/>
      <c r="AD113" s="106" t="s">
        <v>188</v>
      </c>
      <c r="AF113" s="106" t="s">
        <v>189</v>
      </c>
      <c r="AG113" s="101"/>
    </row>
    <row r="114" spans="19:33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  <c r="AG114" s="101"/>
    </row>
    <row r="115" spans="19:33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  <c r="AG115" s="101"/>
    </row>
    <row r="116" spans="19:33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  <c r="AG116" s="101"/>
    </row>
    <row r="117" spans="19:33" x14ac:dyDescent="0.25">
      <c r="AG117" s="101"/>
    </row>
    <row r="118" spans="19:33" x14ac:dyDescent="0.25">
      <c r="S118" s="101" t="s">
        <v>96</v>
      </c>
      <c r="T118" s="131"/>
      <c r="U118" s="131"/>
      <c r="V118" s="131">
        <v>44.57</v>
      </c>
      <c r="W118" s="131">
        <v>44.82</v>
      </c>
      <c r="X118" s="131">
        <v>44.89</v>
      </c>
      <c r="Y118" s="131">
        <v>44.78</v>
      </c>
      <c r="Z118" s="131">
        <v>44.62</v>
      </c>
      <c r="AB118" s="109" t="str">
        <f>TEXT(Z118,"##.0")</f>
        <v>44.6</v>
      </c>
      <c r="AG118" s="101"/>
    </row>
    <row r="119" spans="19:33" x14ac:dyDescent="0.25">
      <c r="AG119" s="101"/>
    </row>
    <row r="120" spans="19:33" x14ac:dyDescent="0.25">
      <c r="S120" s="101" t="s">
        <v>97</v>
      </c>
      <c r="T120" s="112"/>
      <c r="U120" s="112"/>
      <c r="V120" s="112">
        <v>5410</v>
      </c>
      <c r="W120" s="112">
        <v>5643</v>
      </c>
      <c r="X120" s="112">
        <v>5759</v>
      </c>
      <c r="Y120" s="112">
        <v>6020</v>
      </c>
      <c r="Z120" s="112">
        <v>6061</v>
      </c>
      <c r="AB120" s="109" t="str">
        <f>TEXT(Z120,"###,###")</f>
        <v>6,061</v>
      </c>
      <c r="AG120" s="101"/>
    </row>
    <row r="121" spans="19:33" x14ac:dyDescent="0.25">
      <c r="S121" s="101" t="s">
        <v>98</v>
      </c>
      <c r="T121" s="112"/>
      <c r="U121" s="112"/>
      <c r="V121" s="112">
        <v>922</v>
      </c>
      <c r="W121" s="112">
        <v>1015</v>
      </c>
      <c r="X121" s="112">
        <v>1030</v>
      </c>
      <c r="Y121" s="112">
        <v>1001</v>
      </c>
      <c r="Z121" s="112">
        <v>995</v>
      </c>
      <c r="AB121" s="109" t="str">
        <f>TEXT(Z121,"###,###")</f>
        <v>995</v>
      </c>
      <c r="AG121" s="101"/>
    </row>
    <row r="122" spans="19:33" x14ac:dyDescent="0.25">
      <c r="S122" s="101" t="s">
        <v>99</v>
      </c>
      <c r="T122" s="112"/>
      <c r="U122" s="112"/>
      <c r="V122" s="112">
        <v>887</v>
      </c>
      <c r="W122" s="112">
        <v>891</v>
      </c>
      <c r="X122" s="112">
        <v>952</v>
      </c>
      <c r="Y122" s="112">
        <v>984</v>
      </c>
      <c r="Z122" s="112">
        <v>976</v>
      </c>
      <c r="AB122" s="109" t="str">
        <f>TEXT(Z122,"###,###")</f>
        <v>976</v>
      </c>
      <c r="AG122" s="101"/>
    </row>
    <row r="123" spans="19:33" x14ac:dyDescent="0.25">
      <c r="AB123" s="125" t="s">
        <v>24</v>
      </c>
      <c r="AC123" s="106"/>
      <c r="AD123" s="106" t="s">
        <v>32</v>
      </c>
      <c r="AE123" s="106"/>
      <c r="AF123" s="106"/>
      <c r="AG123" s="101"/>
    </row>
    <row r="124" spans="19:33" x14ac:dyDescent="0.25">
      <c r="S124" s="101" t="s">
        <v>100</v>
      </c>
      <c r="T124" s="112"/>
      <c r="U124" s="112"/>
      <c r="V124" s="112">
        <v>6297</v>
      </c>
      <c r="W124" s="112">
        <v>6534</v>
      </c>
      <c r="X124" s="112">
        <v>6711</v>
      </c>
      <c r="Y124" s="112">
        <v>7004</v>
      </c>
      <c r="Z124" s="112">
        <v>7037</v>
      </c>
      <c r="AB124" s="109" t="str">
        <f>TEXT(Z124,"###,###")</f>
        <v>7,037</v>
      </c>
      <c r="AD124" s="127">
        <f>Z124/$Z$7*100</f>
        <v>87.601145275737579</v>
      </c>
      <c r="AG124" s="101"/>
    </row>
    <row r="125" spans="19:33" x14ac:dyDescent="0.25">
      <c r="S125" s="101" t="s">
        <v>101</v>
      </c>
      <c r="T125" s="112"/>
      <c r="U125" s="112"/>
      <c r="V125" s="112">
        <v>1809</v>
      </c>
      <c r="W125" s="112">
        <v>1906</v>
      </c>
      <c r="X125" s="112">
        <v>1982</v>
      </c>
      <c r="Y125" s="112">
        <v>1985</v>
      </c>
      <c r="Z125" s="112">
        <v>1971</v>
      </c>
      <c r="AB125" s="109" t="str">
        <f>TEXT(Z125,"###,###")</f>
        <v>1,971</v>
      </c>
      <c r="AD125" s="127">
        <f>Z125/$Z$7*100</f>
        <v>24.536287812772315</v>
      </c>
      <c r="AG125" s="101"/>
    </row>
    <row r="126" spans="19:33" x14ac:dyDescent="0.25">
      <c r="AG126" s="101"/>
    </row>
    <row r="127" spans="19:33" x14ac:dyDescent="0.25">
      <c r="S127" s="101" t="s">
        <v>102</v>
      </c>
      <c r="T127" s="112"/>
      <c r="U127" s="112"/>
      <c r="V127" s="112">
        <v>3677</v>
      </c>
      <c r="W127" s="112">
        <v>3882</v>
      </c>
      <c r="X127" s="112">
        <v>3934</v>
      </c>
      <c r="Y127" s="112">
        <v>4053</v>
      </c>
      <c r="Z127" s="112">
        <v>4072</v>
      </c>
      <c r="AB127" s="109" t="str">
        <f>TEXT(Z127,"###,###")</f>
        <v>4,072</v>
      </c>
      <c r="AD127" s="127">
        <f>Z127/$Z$7*100</f>
        <v>50.690900037345941</v>
      </c>
      <c r="AG127" s="101"/>
    </row>
    <row r="128" spans="19:33" x14ac:dyDescent="0.25">
      <c r="S128" s="101" t="s">
        <v>103</v>
      </c>
      <c r="T128" s="112"/>
      <c r="U128" s="112"/>
      <c r="V128" s="112">
        <v>3540</v>
      </c>
      <c r="W128" s="112">
        <v>3670</v>
      </c>
      <c r="X128" s="112">
        <v>3780</v>
      </c>
      <c r="Y128" s="112">
        <v>3930</v>
      </c>
      <c r="Z128" s="112">
        <v>3949</v>
      </c>
      <c r="AB128" s="109" t="str">
        <f>TEXT(Z128,"###,###")</f>
        <v>3,949</v>
      </c>
      <c r="AD128" s="127">
        <f>Z128/$Z$7*100</f>
        <v>49.15971617079547</v>
      </c>
      <c r="AG128" s="101"/>
    </row>
    <row r="129" spans="19:33" x14ac:dyDescent="0.25">
      <c r="AG129" s="101"/>
    </row>
    <row r="130" spans="19:33" x14ac:dyDescent="0.25">
      <c r="S130" s="101" t="s">
        <v>278</v>
      </c>
      <c r="T130" s="127">
        <v>75.451263537906129</v>
      </c>
    </row>
    <row r="131" spans="19:33" x14ac:dyDescent="0.25">
      <c r="S131" s="101" t="s">
        <v>279</v>
      </c>
      <c r="T131" s="127">
        <v>12.386406074940869</v>
      </c>
    </row>
    <row r="132" spans="19:33" x14ac:dyDescent="0.25">
      <c r="S132" s="101" t="s">
        <v>280</v>
      </c>
      <c r="T132" s="127">
        <v>12.149881737831446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478066C-FA73-4301-8502-E98716EEB6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28D6D94-4A5C-4FEC-8182-9BD3C77D91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41D2511-7968-4CD6-A087-A67AB1063A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D7BFDBA-C49F-4217-9D77-7D958FF477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4091-153B-406C-9982-FE34967528B3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8.19 East Gippsland,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32340</v>
      </c>
      <c r="W4" s="108">
        <v>33725</v>
      </c>
      <c r="X4" s="108">
        <v>34896</v>
      </c>
      <c r="Y4" s="108">
        <v>37511</v>
      </c>
      <c r="Z4" s="108">
        <v>37736</v>
      </c>
      <c r="AB4" s="109" t="str">
        <f>TEXT(Z4,"###,###")</f>
        <v>37,736</v>
      </c>
      <c r="AD4" s="110">
        <f>Z4/Y4-1</f>
        <v>5.9982405161151942E-3</v>
      </c>
      <c r="AF4" s="110">
        <f>Z4/V4-1</f>
        <v>0.16685219542362395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16042</v>
      </c>
      <c r="W5" s="108">
        <v>17049</v>
      </c>
      <c r="X5" s="108">
        <v>17251</v>
      </c>
      <c r="Y5" s="108">
        <v>18283</v>
      </c>
      <c r="Z5" s="108">
        <v>18347</v>
      </c>
      <c r="AB5" s="109" t="str">
        <f>TEXT(Z5,"###,###")</f>
        <v>18,347</v>
      </c>
      <c r="AD5" s="110">
        <f t="shared" ref="AD5:AD9" si="0">Z5/Y5-1</f>
        <v>3.5005196083792711E-3</v>
      </c>
      <c r="AF5" s="110">
        <f t="shared" ref="AF5:AF9" si="1">Z5/V5-1</f>
        <v>0.1436853260191997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16302</v>
      </c>
      <c r="W6" s="108">
        <v>16679</v>
      </c>
      <c r="X6" s="108">
        <v>17624</v>
      </c>
      <c r="Y6" s="108">
        <v>19203</v>
      </c>
      <c r="Z6" s="108">
        <v>19361</v>
      </c>
      <c r="AB6" s="109" t="str">
        <f>TEXT(Z6,"###,###")</f>
        <v>19,361</v>
      </c>
      <c r="AD6" s="110">
        <f t="shared" si="0"/>
        <v>8.2278810602509633E-3</v>
      </c>
      <c r="AF6" s="110">
        <f t="shared" si="1"/>
        <v>0.18764568764568756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23080</v>
      </c>
      <c r="W7" s="108">
        <v>24051</v>
      </c>
      <c r="X7" s="108">
        <v>24525</v>
      </c>
      <c r="Y7" s="108">
        <v>25270</v>
      </c>
      <c r="Z7" s="108">
        <v>25714</v>
      </c>
      <c r="AB7" s="109" t="str">
        <f>TEXT(Z7,"###,###")</f>
        <v>25,714</v>
      </c>
      <c r="AD7" s="110">
        <f t="shared" si="0"/>
        <v>1.7570241392956154E-2</v>
      </c>
      <c r="AF7" s="110">
        <f t="shared" si="1"/>
        <v>0.11412478336221832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37,736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25,714</v>
      </c>
      <c r="P8" s="67"/>
      <c r="S8" s="107" t="s">
        <v>82</v>
      </c>
      <c r="T8" s="108"/>
      <c r="U8" s="108"/>
      <c r="V8" s="108">
        <v>35840.82</v>
      </c>
      <c r="W8" s="108">
        <v>36816.18</v>
      </c>
      <c r="X8" s="108">
        <v>38499.17</v>
      </c>
      <c r="Y8" s="108">
        <v>38446.67</v>
      </c>
      <c r="Z8" s="108">
        <v>40873</v>
      </c>
      <c r="AB8" s="109" t="str">
        <f>TEXT(Z8,"$###,###")</f>
        <v>$40,873</v>
      </c>
      <c r="AD8" s="110">
        <f t="shared" si="0"/>
        <v>6.3108976668200478E-2</v>
      </c>
      <c r="AF8" s="110">
        <f t="shared" si="1"/>
        <v>0.14040359567666139</v>
      </c>
    </row>
    <row r="9" spans="1:32" x14ac:dyDescent="0.25">
      <c r="A9" s="30" t="s">
        <v>14</v>
      </c>
      <c r="B9" s="71"/>
      <c r="C9" s="72"/>
      <c r="D9" s="73">
        <f>AD104</f>
        <v>72.259910960356152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50.583339814886827</v>
      </c>
      <c r="P9" s="74" t="s">
        <v>83</v>
      </c>
      <c r="S9" s="107" t="s">
        <v>7</v>
      </c>
      <c r="T9" s="108"/>
      <c r="U9" s="108"/>
      <c r="V9" s="108">
        <v>1038882639</v>
      </c>
      <c r="W9" s="108">
        <v>1138542585</v>
      </c>
      <c r="X9" s="108">
        <v>1214893513</v>
      </c>
      <c r="Y9" s="108">
        <v>1290828391</v>
      </c>
      <c r="Z9" s="108">
        <v>1369005037</v>
      </c>
      <c r="AB9" s="109" t="str">
        <f>TEXT(Z9/1000000,"$#,###.0")&amp;" mil"</f>
        <v>$1,369.0 mil</v>
      </c>
      <c r="AD9" s="110">
        <f t="shared" si="0"/>
        <v>6.0563159708190817E-2</v>
      </c>
      <c r="AF9" s="110">
        <f t="shared" si="1"/>
        <v>0.31776678674481151</v>
      </c>
    </row>
    <row r="10" spans="1:32" x14ac:dyDescent="0.25">
      <c r="A10" s="30" t="s">
        <v>17</v>
      </c>
      <c r="B10" s="71"/>
      <c r="C10" s="72"/>
      <c r="D10" s="73">
        <f>AD105</f>
        <v>17.916578333686665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49.334992611029008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78.116979077545295</v>
      </c>
      <c r="P11" s="74" t="s">
        <v>83</v>
      </c>
      <c r="S11" s="107" t="s">
        <v>29</v>
      </c>
      <c r="T11" s="112"/>
      <c r="U11" s="112"/>
      <c r="V11" s="112">
        <v>27232</v>
      </c>
      <c r="W11" s="112">
        <v>28358</v>
      </c>
      <c r="X11" s="112">
        <v>29392</v>
      </c>
      <c r="Y11" s="112">
        <v>31791</v>
      </c>
      <c r="Z11" s="112">
        <v>32111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12.335692618806876</v>
      </c>
      <c r="P12" s="74" t="s">
        <v>83</v>
      </c>
      <c r="S12" s="107" t="s">
        <v>30</v>
      </c>
      <c r="T12" s="112"/>
      <c r="U12" s="112"/>
      <c r="V12" s="112">
        <v>5109</v>
      </c>
      <c r="W12" s="112">
        <v>5370</v>
      </c>
      <c r="X12" s="112">
        <v>5504</v>
      </c>
      <c r="Y12" s="112">
        <v>5717</v>
      </c>
      <c r="Z12" s="112">
        <v>5618</v>
      </c>
    </row>
    <row r="13" spans="1:32" ht="15" customHeight="1" x14ac:dyDescent="0.25">
      <c r="A13" s="30" t="s">
        <v>19</v>
      </c>
      <c r="B13" s="72"/>
      <c r="C13" s="72"/>
      <c r="D13" s="73">
        <f>AD108</f>
        <v>16.607483570065721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9.523994711052346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18.136527453890182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22.098261606953574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18.199494458487266</v>
      </c>
      <c r="P15" s="74" t="s">
        <v>83</v>
      </c>
      <c r="S15" s="115" t="s">
        <v>59</v>
      </c>
      <c r="T15" s="115"/>
      <c r="U15" s="116"/>
      <c r="V15" s="116">
        <v>2150</v>
      </c>
      <c r="W15" s="116">
        <v>2321</v>
      </c>
      <c r="X15" s="116">
        <v>2315</v>
      </c>
      <c r="Y15" s="112">
        <v>2361</v>
      </c>
      <c r="Z15" s="112">
        <v>2417</v>
      </c>
      <c r="AB15" s="117">
        <f t="shared" ref="AB15:AB34" si="2">IF(Z15="np",0,Z15/$Z$34)</f>
        <v>6.4048546519331159E-2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33.336866652533395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81.800505541512734</v>
      </c>
      <c r="P16" s="37" t="s">
        <v>83</v>
      </c>
      <c r="S16" s="115" t="s">
        <v>60</v>
      </c>
      <c r="T16" s="115"/>
      <c r="U16" s="116"/>
      <c r="V16" s="116">
        <v>184</v>
      </c>
      <c r="W16" s="116">
        <v>175</v>
      </c>
      <c r="X16" s="116">
        <v>184</v>
      </c>
      <c r="Y16" s="112">
        <v>181</v>
      </c>
      <c r="Z16" s="112">
        <v>186</v>
      </c>
      <c r="AB16" s="117">
        <f t="shared" si="2"/>
        <v>4.928849670085062E-3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1995</v>
      </c>
      <c r="W17" s="116">
        <v>2077</v>
      </c>
      <c r="X17" s="116">
        <v>2093</v>
      </c>
      <c r="Y17" s="112">
        <v>2397</v>
      </c>
      <c r="Z17" s="112">
        <v>2564</v>
      </c>
      <c r="AB17" s="117">
        <f t="shared" si="2"/>
        <v>6.7943927710204841E-2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284</v>
      </c>
      <c r="W18" s="116">
        <v>301</v>
      </c>
      <c r="X18" s="116">
        <v>275</v>
      </c>
      <c r="Y18" s="112">
        <v>275</v>
      </c>
      <c r="Z18" s="112">
        <v>292</v>
      </c>
      <c r="AB18" s="117">
        <f t="shared" si="2"/>
        <v>7.7377639981980545E-3</v>
      </c>
    </row>
    <row r="19" spans="1:28" x14ac:dyDescent="0.25">
      <c r="A19" s="63" t="str">
        <f>$S$1&amp;" ("&amp;$V$2&amp;" to "&amp;$Z$2&amp;")"</f>
        <v>East Gippsland (2018-19 to 2022-23)</v>
      </c>
      <c r="B19" s="63"/>
      <c r="C19" s="63"/>
      <c r="D19" s="63"/>
      <c r="E19" s="63"/>
      <c r="F19" s="63"/>
      <c r="G19" s="63" t="str">
        <f>$S$1&amp;" ("&amp;$V$2&amp;" to "&amp;$Z$2&amp;")"</f>
        <v>East Gippsland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2453</v>
      </c>
      <c r="W19" s="116">
        <v>2661</v>
      </c>
      <c r="X19" s="116">
        <v>2806</v>
      </c>
      <c r="Y19" s="112">
        <v>2899</v>
      </c>
      <c r="Z19" s="112">
        <v>2896</v>
      </c>
      <c r="AB19" s="117">
        <f t="shared" si="2"/>
        <v>7.6741659379388927E-2</v>
      </c>
    </row>
    <row r="20" spans="1:28" x14ac:dyDescent="0.25">
      <c r="S20" s="115" t="s">
        <v>64</v>
      </c>
      <c r="T20" s="115"/>
      <c r="U20" s="116"/>
      <c r="V20" s="116">
        <v>726</v>
      </c>
      <c r="W20" s="116">
        <v>758</v>
      </c>
      <c r="X20" s="116">
        <v>787</v>
      </c>
      <c r="Y20" s="112">
        <v>894</v>
      </c>
      <c r="Z20" s="112">
        <v>863</v>
      </c>
      <c r="AB20" s="117">
        <f t="shared" si="2"/>
        <v>2.2868802501523705E-2</v>
      </c>
    </row>
    <row r="21" spans="1:28" x14ac:dyDescent="0.25">
      <c r="S21" s="115" t="s">
        <v>65</v>
      </c>
      <c r="T21" s="115"/>
      <c r="U21" s="116"/>
      <c r="V21" s="116">
        <v>3048</v>
      </c>
      <c r="W21" s="116">
        <v>3391</v>
      </c>
      <c r="X21" s="116">
        <v>3527</v>
      </c>
      <c r="Y21" s="112">
        <v>3948</v>
      </c>
      <c r="Z21" s="112">
        <v>3914</v>
      </c>
      <c r="AB21" s="117">
        <f t="shared" si="2"/>
        <v>0.10371783660598352</v>
      </c>
    </row>
    <row r="22" spans="1:28" x14ac:dyDescent="0.25">
      <c r="S22" s="115" t="s">
        <v>66</v>
      </c>
      <c r="T22" s="115"/>
      <c r="U22" s="116"/>
      <c r="V22" s="116">
        <v>2375</v>
      </c>
      <c r="W22" s="116">
        <v>2662</v>
      </c>
      <c r="X22" s="116">
        <v>2966</v>
      </c>
      <c r="Y22" s="112">
        <v>3207</v>
      </c>
      <c r="Z22" s="112">
        <v>3376</v>
      </c>
      <c r="AB22" s="117">
        <f t="shared" si="2"/>
        <v>8.9461271431221345E-2</v>
      </c>
    </row>
    <row r="23" spans="1:28" x14ac:dyDescent="0.25">
      <c r="S23" s="115" t="s">
        <v>67</v>
      </c>
      <c r="T23" s="115"/>
      <c r="U23" s="116"/>
      <c r="V23" s="116">
        <v>1112</v>
      </c>
      <c r="W23" s="116">
        <v>1066</v>
      </c>
      <c r="X23" s="116">
        <v>1108</v>
      </c>
      <c r="Y23" s="112">
        <v>1193</v>
      </c>
      <c r="Z23" s="112">
        <v>1168</v>
      </c>
      <c r="AB23" s="117">
        <f t="shared" si="2"/>
        <v>3.0951055992792218E-2</v>
      </c>
    </row>
    <row r="24" spans="1:28" x14ac:dyDescent="0.25">
      <c r="S24" s="115" t="s">
        <v>68</v>
      </c>
      <c r="T24" s="115"/>
      <c r="U24" s="116"/>
      <c r="V24" s="116">
        <v>199</v>
      </c>
      <c r="W24" s="116">
        <v>176</v>
      </c>
      <c r="X24" s="116">
        <v>163</v>
      </c>
      <c r="Y24" s="112">
        <v>198</v>
      </c>
      <c r="Z24" s="112">
        <v>218</v>
      </c>
      <c r="AB24" s="117">
        <f t="shared" si="2"/>
        <v>5.7768238068738901E-3</v>
      </c>
    </row>
    <row r="25" spans="1:28" x14ac:dyDescent="0.25">
      <c r="S25" s="115" t="s">
        <v>69</v>
      </c>
      <c r="T25" s="115"/>
      <c r="U25" s="116"/>
      <c r="V25" s="116">
        <v>813</v>
      </c>
      <c r="W25" s="116">
        <v>868</v>
      </c>
      <c r="X25" s="116">
        <v>861</v>
      </c>
      <c r="Y25" s="112">
        <v>922</v>
      </c>
      <c r="Z25" s="112">
        <v>932</v>
      </c>
      <c r="AB25" s="117">
        <f t="shared" si="2"/>
        <v>2.4697246733974613E-2</v>
      </c>
    </row>
    <row r="26" spans="1:28" x14ac:dyDescent="0.25">
      <c r="S26" s="115" t="s">
        <v>70</v>
      </c>
      <c r="T26" s="115"/>
      <c r="U26" s="116"/>
      <c r="V26" s="116">
        <v>635</v>
      </c>
      <c r="W26" s="116">
        <v>627</v>
      </c>
      <c r="X26" s="116">
        <v>662</v>
      </c>
      <c r="Y26" s="112">
        <v>673</v>
      </c>
      <c r="Z26" s="112">
        <v>681</v>
      </c>
      <c r="AB26" s="117">
        <f t="shared" si="2"/>
        <v>1.8045949598537246E-2</v>
      </c>
    </row>
    <row r="27" spans="1:28" x14ac:dyDescent="0.25">
      <c r="S27" s="115" t="s">
        <v>71</v>
      </c>
      <c r="T27" s="115"/>
      <c r="U27" s="116"/>
      <c r="V27" s="116">
        <v>1260</v>
      </c>
      <c r="W27" s="116">
        <v>1251</v>
      </c>
      <c r="X27" s="116">
        <v>1343</v>
      </c>
      <c r="Y27" s="112">
        <v>1467</v>
      </c>
      <c r="Z27" s="112">
        <v>1478</v>
      </c>
      <c r="AB27" s="117">
        <f t="shared" si="2"/>
        <v>3.9165805442933993E-2</v>
      </c>
    </row>
    <row r="28" spans="1:28" x14ac:dyDescent="0.25">
      <c r="S28" s="115" t="s">
        <v>72</v>
      </c>
      <c r="T28" s="115"/>
      <c r="U28" s="116"/>
      <c r="V28" s="116">
        <v>1927</v>
      </c>
      <c r="W28" s="116">
        <v>2094</v>
      </c>
      <c r="X28" s="116">
        <v>2152</v>
      </c>
      <c r="Y28" s="112">
        <v>2215</v>
      </c>
      <c r="Z28" s="112">
        <v>2066</v>
      </c>
      <c r="AB28" s="117">
        <f t="shared" si="2"/>
        <v>5.4747330206428704E-2</v>
      </c>
    </row>
    <row r="29" spans="1:28" x14ac:dyDescent="0.25">
      <c r="S29" s="115" t="s">
        <v>73</v>
      </c>
      <c r="T29" s="115"/>
      <c r="U29" s="116"/>
      <c r="V29" s="116">
        <v>2866</v>
      </c>
      <c r="W29" s="116">
        <v>1843</v>
      </c>
      <c r="X29" s="116">
        <v>1893</v>
      </c>
      <c r="Y29" s="112">
        <v>2232</v>
      </c>
      <c r="Z29" s="112">
        <v>2166</v>
      </c>
      <c r="AB29" s="117">
        <f t="shared" si="2"/>
        <v>5.7397249383893789E-2</v>
      </c>
    </row>
    <row r="30" spans="1:28" x14ac:dyDescent="0.25">
      <c r="S30" s="115" t="s">
        <v>74</v>
      </c>
      <c r="T30" s="115"/>
      <c r="U30" s="116"/>
      <c r="V30" s="116">
        <v>1738</v>
      </c>
      <c r="W30" s="116">
        <v>2599</v>
      </c>
      <c r="X30" s="116">
        <v>2547</v>
      </c>
      <c r="Y30" s="112">
        <v>2775</v>
      </c>
      <c r="Z30" s="112">
        <v>2782</v>
      </c>
      <c r="AB30" s="117">
        <f t="shared" si="2"/>
        <v>7.3720751517078728E-2</v>
      </c>
    </row>
    <row r="31" spans="1:28" x14ac:dyDescent="0.25">
      <c r="S31" s="115" t="s">
        <v>75</v>
      </c>
      <c r="T31" s="115"/>
      <c r="U31" s="116"/>
      <c r="V31" s="116">
        <v>4347</v>
      </c>
      <c r="W31" s="116">
        <v>4647</v>
      </c>
      <c r="X31" s="116">
        <v>4950</v>
      </c>
      <c r="Y31" s="112">
        <v>5349</v>
      </c>
      <c r="Z31" s="112">
        <v>5512</v>
      </c>
      <c r="AB31" s="117">
        <f t="shared" si="2"/>
        <v>0.1460635450618756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441</v>
      </c>
      <c r="W32" s="116">
        <v>489</v>
      </c>
      <c r="X32" s="116">
        <v>556</v>
      </c>
      <c r="Y32" s="112">
        <v>632</v>
      </c>
      <c r="Z32" s="112">
        <v>724</v>
      </c>
      <c r="AB32" s="117">
        <f t="shared" si="2"/>
        <v>1.9185414844847232E-2</v>
      </c>
    </row>
    <row r="33" spans="19:32" x14ac:dyDescent="0.25">
      <c r="S33" s="115" t="s">
        <v>77</v>
      </c>
      <c r="T33" s="115"/>
      <c r="U33" s="116"/>
      <c r="V33" s="116">
        <v>1156</v>
      </c>
      <c r="W33" s="116">
        <v>1189</v>
      </c>
      <c r="X33" s="116">
        <v>1333</v>
      </c>
      <c r="Y33" s="112">
        <v>1566</v>
      </c>
      <c r="Z33" s="112">
        <v>1531</v>
      </c>
      <c r="AB33" s="117">
        <f t="shared" si="2"/>
        <v>4.0570262606990488E-2</v>
      </c>
    </row>
    <row r="34" spans="19:32" x14ac:dyDescent="0.25">
      <c r="S34" s="118" t="s">
        <v>53</v>
      </c>
      <c r="T34" s="118"/>
      <c r="U34" s="119"/>
      <c r="V34" s="119">
        <v>32339</v>
      </c>
      <c r="W34" s="119">
        <v>33726</v>
      </c>
      <c r="X34" s="119">
        <v>34896</v>
      </c>
      <c r="Y34" s="120">
        <v>37508</v>
      </c>
      <c r="Z34" s="120">
        <v>37737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19396</v>
      </c>
      <c r="W37" s="112">
        <v>20040</v>
      </c>
      <c r="X37" s="112">
        <v>20482</v>
      </c>
      <c r="Y37" s="112">
        <v>20597</v>
      </c>
      <c r="Z37" s="112">
        <v>21035</v>
      </c>
      <c r="AB37" s="132">
        <f>Z37/Z40*100</f>
        <v>81.800505541512734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3679</v>
      </c>
      <c r="W38" s="112">
        <v>4016</v>
      </c>
      <c r="X38" s="112">
        <v>4044</v>
      </c>
      <c r="Y38" s="112">
        <v>4671</v>
      </c>
      <c r="Z38" s="112">
        <v>4680</v>
      </c>
      <c r="AB38" s="132">
        <f>Z38/Z40*100</f>
        <v>18.199494458487266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23075</v>
      </c>
      <c r="W40" s="112">
        <v>24056</v>
      </c>
      <c r="X40" s="112">
        <v>24526</v>
      </c>
      <c r="Y40" s="112">
        <v>25268</v>
      </c>
      <c r="Z40" s="112">
        <v>25715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11</v>
      </c>
      <c r="X44" s="112">
        <v>22</v>
      </c>
      <c r="Y44" s="112">
        <v>16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429</v>
      </c>
      <c r="W45" s="112">
        <v>490</v>
      </c>
      <c r="X45" s="112">
        <v>552</v>
      </c>
      <c r="Y45" s="112">
        <v>589</v>
      </c>
      <c r="Z45" s="112">
        <v>638</v>
      </c>
    </row>
    <row r="46" spans="19:32" x14ac:dyDescent="0.25">
      <c r="S46" s="115" t="s">
        <v>38</v>
      </c>
      <c r="T46" s="115"/>
      <c r="U46" s="112"/>
      <c r="V46" s="112">
        <v>952</v>
      </c>
      <c r="W46" s="112">
        <v>955</v>
      </c>
      <c r="X46" s="112">
        <v>995</v>
      </c>
      <c r="Y46" s="112">
        <v>1193</v>
      </c>
      <c r="Z46" s="112">
        <v>1147</v>
      </c>
    </row>
    <row r="47" spans="19:32" x14ac:dyDescent="0.25">
      <c r="S47" s="115" t="s">
        <v>39</v>
      </c>
      <c r="T47" s="115"/>
      <c r="U47" s="112"/>
      <c r="V47" s="112">
        <v>1209</v>
      </c>
      <c r="W47" s="112">
        <v>1236</v>
      </c>
      <c r="X47" s="112">
        <v>1292</v>
      </c>
      <c r="Y47" s="112">
        <v>1391</v>
      </c>
      <c r="Z47" s="112">
        <v>1407</v>
      </c>
    </row>
    <row r="48" spans="19:32" x14ac:dyDescent="0.25">
      <c r="S48" s="115" t="s">
        <v>40</v>
      </c>
      <c r="T48" s="115"/>
      <c r="U48" s="112"/>
      <c r="V48" s="112">
        <v>1566</v>
      </c>
      <c r="W48" s="112">
        <v>1637</v>
      </c>
      <c r="X48" s="112">
        <v>1657</v>
      </c>
      <c r="Y48" s="112">
        <v>1808</v>
      </c>
      <c r="Z48" s="112">
        <v>1788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1384</v>
      </c>
      <c r="W49" s="112">
        <v>1555</v>
      </c>
      <c r="X49" s="112">
        <v>1622</v>
      </c>
      <c r="Y49" s="112">
        <v>1712</v>
      </c>
      <c r="Z49" s="112">
        <v>1755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East Gippsland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1242</v>
      </c>
      <c r="W50" s="112">
        <v>1375</v>
      </c>
      <c r="X50" s="112">
        <v>1395</v>
      </c>
      <c r="Y50" s="112">
        <v>1525</v>
      </c>
      <c r="Z50" s="112">
        <v>1585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1281</v>
      </c>
      <c r="W51" s="112">
        <v>1325</v>
      </c>
      <c r="X51" s="112">
        <v>1288</v>
      </c>
      <c r="Y51" s="112">
        <v>1338</v>
      </c>
      <c r="Z51" s="112">
        <v>1369</v>
      </c>
    </row>
    <row r="52" spans="1:26" ht="15" customHeight="1" x14ac:dyDescent="0.25">
      <c r="S52" s="115" t="s">
        <v>44</v>
      </c>
      <c r="T52" s="115"/>
      <c r="U52" s="112"/>
      <c r="V52" s="112">
        <v>1443</v>
      </c>
      <c r="W52" s="112">
        <v>1488</v>
      </c>
      <c r="X52" s="112">
        <v>1445</v>
      </c>
      <c r="Y52" s="112">
        <v>1511</v>
      </c>
      <c r="Z52" s="112">
        <v>1484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1448</v>
      </c>
      <c r="W53" s="112">
        <v>1525</v>
      </c>
      <c r="X53" s="112">
        <v>1547</v>
      </c>
      <c r="Y53" s="112">
        <v>1632</v>
      </c>
      <c r="Z53" s="112">
        <v>1645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1713</v>
      </c>
      <c r="W54" s="112">
        <v>1773</v>
      </c>
      <c r="X54" s="112">
        <v>1711</v>
      </c>
      <c r="Y54" s="112">
        <v>1691</v>
      </c>
      <c r="Z54" s="112">
        <v>1630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1571</v>
      </c>
      <c r="W55" s="112">
        <v>1716</v>
      </c>
      <c r="X55" s="112">
        <v>1700</v>
      </c>
      <c r="Y55" s="112">
        <v>1761</v>
      </c>
      <c r="Z55" s="112">
        <v>1706</v>
      </c>
    </row>
    <row r="56" spans="1:26" ht="15" customHeight="1" x14ac:dyDescent="0.25">
      <c r="S56" s="115" t="s">
        <v>48</v>
      </c>
      <c r="T56" s="115"/>
      <c r="U56" s="112"/>
      <c r="V56" s="112">
        <v>975</v>
      </c>
      <c r="W56" s="112">
        <v>1045</v>
      </c>
      <c r="X56" s="112">
        <v>1071</v>
      </c>
      <c r="Y56" s="112">
        <v>1136</v>
      </c>
      <c r="Z56" s="112">
        <v>1189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473</v>
      </c>
      <c r="W57" s="112">
        <v>517</v>
      </c>
      <c r="X57" s="112">
        <v>523</v>
      </c>
      <c r="Y57" s="112">
        <v>537</v>
      </c>
      <c r="Z57" s="112">
        <v>530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201</v>
      </c>
      <c r="W58" s="112">
        <v>230</v>
      </c>
      <c r="X58" s="112">
        <v>241</v>
      </c>
      <c r="Y58" s="112">
        <v>242</v>
      </c>
      <c r="Z58" s="112">
        <v>271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90</v>
      </c>
      <c r="W59" s="112">
        <v>102</v>
      </c>
      <c r="X59" s="112">
        <v>112</v>
      </c>
      <c r="Y59" s="112">
        <v>120</v>
      </c>
      <c r="Z59" s="112">
        <v>120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62</v>
      </c>
      <c r="W60" s="112">
        <v>77</v>
      </c>
      <c r="X60" s="112">
        <v>78</v>
      </c>
      <c r="Y60" s="112">
        <v>78</v>
      </c>
      <c r="Z60" s="112">
        <v>79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16037</v>
      </c>
      <c r="W61" s="112">
        <v>17051</v>
      </c>
      <c r="X61" s="112">
        <v>17251</v>
      </c>
      <c r="Y61" s="112">
        <v>18286</v>
      </c>
      <c r="Z61" s="112">
        <v>18348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15</v>
      </c>
      <c r="X63" s="112">
        <v>23</v>
      </c>
      <c r="Y63" s="112">
        <v>23</v>
      </c>
      <c r="Z63" s="112">
        <v>31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472</v>
      </c>
      <c r="W64" s="112">
        <v>477</v>
      </c>
      <c r="X64" s="112">
        <v>610</v>
      </c>
      <c r="Y64" s="112">
        <v>643</v>
      </c>
      <c r="Z64" s="112">
        <v>699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East Gippsland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920</v>
      </c>
      <c r="W65" s="112">
        <v>912</v>
      </c>
      <c r="X65" s="112">
        <v>1078</v>
      </c>
      <c r="Y65" s="112">
        <v>1311</v>
      </c>
      <c r="Z65" s="112">
        <v>1247</v>
      </c>
    </row>
    <row r="66" spans="1:26" x14ac:dyDescent="0.25">
      <c r="S66" s="115" t="s">
        <v>39</v>
      </c>
      <c r="T66" s="115"/>
      <c r="U66" s="112"/>
      <c r="V66" s="112">
        <v>1153</v>
      </c>
      <c r="W66" s="112">
        <v>1121</v>
      </c>
      <c r="X66" s="112">
        <v>1208</v>
      </c>
      <c r="Y66" s="112">
        <v>1406</v>
      </c>
      <c r="Z66" s="112">
        <v>1466</v>
      </c>
    </row>
    <row r="67" spans="1:26" x14ac:dyDescent="0.25">
      <c r="S67" s="115" t="s">
        <v>40</v>
      </c>
      <c r="T67" s="115"/>
      <c r="U67" s="112"/>
      <c r="V67" s="112">
        <v>1560</v>
      </c>
      <c r="W67" s="112">
        <v>1589</v>
      </c>
      <c r="X67" s="112">
        <v>1536</v>
      </c>
      <c r="Y67" s="112">
        <v>1541</v>
      </c>
      <c r="Z67" s="112">
        <v>1643</v>
      </c>
    </row>
    <row r="68" spans="1:26" x14ac:dyDescent="0.25">
      <c r="S68" s="115" t="s">
        <v>41</v>
      </c>
      <c r="T68" s="115"/>
      <c r="U68" s="112"/>
      <c r="V68" s="112">
        <v>1314</v>
      </c>
      <c r="W68" s="112">
        <v>1396</v>
      </c>
      <c r="X68" s="112">
        <v>1518</v>
      </c>
      <c r="Y68" s="112">
        <v>1670</v>
      </c>
      <c r="Z68" s="112">
        <v>1762</v>
      </c>
    </row>
    <row r="69" spans="1:26" x14ac:dyDescent="0.25">
      <c r="S69" s="115" t="s">
        <v>42</v>
      </c>
      <c r="T69" s="115"/>
      <c r="U69" s="112"/>
      <c r="V69" s="112">
        <v>1328</v>
      </c>
      <c r="W69" s="112">
        <v>1416</v>
      </c>
      <c r="X69" s="112">
        <v>1476</v>
      </c>
      <c r="Y69" s="112">
        <v>1617</v>
      </c>
      <c r="Z69" s="112">
        <v>1751</v>
      </c>
    </row>
    <row r="70" spans="1:26" x14ac:dyDescent="0.25">
      <c r="S70" s="115" t="s">
        <v>43</v>
      </c>
      <c r="T70" s="115"/>
      <c r="U70" s="112"/>
      <c r="V70" s="112">
        <v>1337</v>
      </c>
      <c r="W70" s="112">
        <v>1389</v>
      </c>
      <c r="X70" s="112">
        <v>1493</v>
      </c>
      <c r="Y70" s="112">
        <v>1707</v>
      </c>
      <c r="Z70" s="112">
        <v>1658</v>
      </c>
    </row>
    <row r="71" spans="1:26" x14ac:dyDescent="0.25">
      <c r="S71" s="115" t="s">
        <v>44</v>
      </c>
      <c r="T71" s="115"/>
      <c r="U71" s="112"/>
      <c r="V71" s="112">
        <v>1675</v>
      </c>
      <c r="W71" s="112">
        <v>1696</v>
      </c>
      <c r="X71" s="112">
        <v>1659</v>
      </c>
      <c r="Y71" s="112">
        <v>1698</v>
      </c>
      <c r="Z71" s="112">
        <v>1632</v>
      </c>
    </row>
    <row r="72" spans="1:26" x14ac:dyDescent="0.25">
      <c r="S72" s="115" t="s">
        <v>45</v>
      </c>
      <c r="T72" s="115"/>
      <c r="U72" s="112"/>
      <c r="V72" s="112">
        <v>1805</v>
      </c>
      <c r="W72" s="112">
        <v>1808</v>
      </c>
      <c r="X72" s="112">
        <v>1899</v>
      </c>
      <c r="Y72" s="112">
        <v>2064</v>
      </c>
      <c r="Z72" s="112">
        <v>1978</v>
      </c>
    </row>
    <row r="73" spans="1:26" x14ac:dyDescent="0.25">
      <c r="S73" s="115" t="s">
        <v>46</v>
      </c>
      <c r="T73" s="115"/>
      <c r="U73" s="112"/>
      <c r="V73" s="112">
        <v>1822</v>
      </c>
      <c r="W73" s="112">
        <v>1828</v>
      </c>
      <c r="X73" s="112">
        <v>1922</v>
      </c>
      <c r="Y73" s="112">
        <v>2018</v>
      </c>
      <c r="Z73" s="112">
        <v>1906</v>
      </c>
    </row>
    <row r="74" spans="1:26" x14ac:dyDescent="0.25">
      <c r="S74" s="115" t="s">
        <v>47</v>
      </c>
      <c r="T74" s="115"/>
      <c r="U74" s="112"/>
      <c r="V74" s="112">
        <v>1535</v>
      </c>
      <c r="W74" s="112">
        <v>1536</v>
      </c>
      <c r="X74" s="112">
        <v>1608</v>
      </c>
      <c r="Y74" s="112">
        <v>1764</v>
      </c>
      <c r="Z74" s="112">
        <v>1793</v>
      </c>
    </row>
    <row r="75" spans="1:26" x14ac:dyDescent="0.25">
      <c r="S75" s="115" t="s">
        <v>48</v>
      </c>
      <c r="T75" s="115"/>
      <c r="U75" s="112"/>
      <c r="V75" s="112">
        <v>802</v>
      </c>
      <c r="W75" s="112">
        <v>866</v>
      </c>
      <c r="X75" s="112">
        <v>912</v>
      </c>
      <c r="Y75" s="112">
        <v>990</v>
      </c>
      <c r="Z75" s="112">
        <v>1044</v>
      </c>
    </row>
    <row r="76" spans="1:26" x14ac:dyDescent="0.25">
      <c r="S76" s="115" t="s">
        <v>49</v>
      </c>
      <c r="T76" s="115"/>
      <c r="U76" s="112"/>
      <c r="V76" s="112">
        <v>315</v>
      </c>
      <c r="W76" s="112">
        <v>358</v>
      </c>
      <c r="X76" s="112">
        <v>393</v>
      </c>
      <c r="Y76" s="112">
        <v>446</v>
      </c>
      <c r="Z76" s="112">
        <v>443</v>
      </c>
    </row>
    <row r="77" spans="1:26" x14ac:dyDescent="0.25">
      <c r="S77" s="115" t="s">
        <v>50</v>
      </c>
      <c r="T77" s="115"/>
      <c r="U77" s="112"/>
      <c r="V77" s="112">
        <v>127</v>
      </c>
      <c r="W77" s="112">
        <v>140</v>
      </c>
      <c r="X77" s="112">
        <v>145</v>
      </c>
      <c r="Y77" s="112">
        <v>152</v>
      </c>
      <c r="Z77" s="112">
        <v>169</v>
      </c>
    </row>
    <row r="78" spans="1:26" x14ac:dyDescent="0.25">
      <c r="S78" s="115" t="s">
        <v>51</v>
      </c>
      <c r="T78" s="115"/>
      <c r="U78" s="112"/>
      <c r="V78" s="112">
        <v>81</v>
      </c>
      <c r="W78" s="112">
        <v>95</v>
      </c>
      <c r="X78" s="112">
        <v>83</v>
      </c>
      <c r="Y78" s="112">
        <v>85</v>
      </c>
      <c r="Z78" s="112">
        <v>78</v>
      </c>
    </row>
    <row r="79" spans="1:26" x14ac:dyDescent="0.25">
      <c r="S79" s="115" t="s">
        <v>52</v>
      </c>
      <c r="T79" s="115"/>
      <c r="U79" s="112"/>
      <c r="V79" s="112">
        <v>49</v>
      </c>
      <c r="W79" s="112">
        <v>50</v>
      </c>
      <c r="X79" s="112">
        <v>61</v>
      </c>
      <c r="Y79" s="112">
        <v>58</v>
      </c>
      <c r="Z79" s="112">
        <v>56</v>
      </c>
    </row>
    <row r="80" spans="1:26" x14ac:dyDescent="0.25">
      <c r="S80" s="118" t="s">
        <v>53</v>
      </c>
      <c r="T80" s="118"/>
      <c r="U80" s="112"/>
      <c r="V80" s="112">
        <v>16299</v>
      </c>
      <c r="W80" s="112">
        <v>16674</v>
      </c>
      <c r="X80" s="112">
        <v>17624</v>
      </c>
      <c r="Y80" s="112">
        <v>19205</v>
      </c>
      <c r="Z80" s="112">
        <v>19365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East Gippsland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1141</v>
      </c>
      <c r="W83" s="112">
        <v>1211</v>
      </c>
      <c r="X83" s="112">
        <v>1258</v>
      </c>
      <c r="Y83" s="112">
        <v>1271</v>
      </c>
      <c r="Z83" s="112">
        <v>1270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1002</v>
      </c>
      <c r="W84" s="112">
        <v>1048</v>
      </c>
      <c r="X84" s="112">
        <v>1047</v>
      </c>
      <c r="Y84" s="112">
        <v>1083</v>
      </c>
      <c r="Z84" s="112">
        <v>1110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1854</v>
      </c>
      <c r="W85" s="112">
        <v>1928</v>
      </c>
      <c r="X85" s="112">
        <v>2025</v>
      </c>
      <c r="Y85" s="112">
        <v>2096</v>
      </c>
      <c r="Z85" s="112">
        <v>2052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37,736</v>
      </c>
      <c r="D86" s="96">
        <f t="shared" ref="D86:D91" si="4">AD4</f>
        <v>5.9982405161151942E-3</v>
      </c>
      <c r="E86" s="97">
        <f t="shared" ref="E86:E91" si="5">AD4</f>
        <v>5.9982405161151942E-3</v>
      </c>
      <c r="F86" s="96">
        <f t="shared" ref="F86:F91" si="6">AF4</f>
        <v>0.16685219542362395</v>
      </c>
      <c r="G86" s="97">
        <f t="shared" ref="G86:G91" si="7">AF4</f>
        <v>0.16685219542362395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735</v>
      </c>
      <c r="W86" s="112">
        <v>797</v>
      </c>
      <c r="X86" s="112">
        <v>796</v>
      </c>
      <c r="Y86" s="112">
        <v>853</v>
      </c>
      <c r="Z86" s="112">
        <v>879</v>
      </c>
    </row>
    <row r="87" spans="1:30" ht="15" customHeight="1" x14ac:dyDescent="0.25">
      <c r="A87" s="98" t="s">
        <v>4</v>
      </c>
      <c r="B87" s="49"/>
      <c r="C87" s="57" t="str">
        <f t="shared" si="3"/>
        <v>18,347</v>
      </c>
      <c r="D87" s="96">
        <f t="shared" si="4"/>
        <v>3.5005196083792711E-3</v>
      </c>
      <c r="E87" s="97">
        <f t="shared" si="5"/>
        <v>3.5005196083792711E-3</v>
      </c>
      <c r="F87" s="96">
        <f t="shared" si="6"/>
        <v>0.1436853260191997</v>
      </c>
      <c r="G87" s="97">
        <f t="shared" si="7"/>
        <v>0.1436853260191997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346</v>
      </c>
      <c r="W87" s="112">
        <v>328</v>
      </c>
      <c r="X87" s="112">
        <v>347</v>
      </c>
      <c r="Y87" s="112">
        <v>363</v>
      </c>
      <c r="Z87" s="112">
        <v>355</v>
      </c>
    </row>
    <row r="88" spans="1:30" ht="15" customHeight="1" x14ac:dyDescent="0.25">
      <c r="A88" s="98" t="s">
        <v>5</v>
      </c>
      <c r="B88" s="49"/>
      <c r="C88" s="57" t="str">
        <f t="shared" si="3"/>
        <v>19,361</v>
      </c>
      <c r="D88" s="96">
        <f t="shared" si="4"/>
        <v>8.2278810602509633E-3</v>
      </c>
      <c r="E88" s="97">
        <f t="shared" si="5"/>
        <v>8.2278810602509633E-3</v>
      </c>
      <c r="F88" s="96">
        <f t="shared" si="6"/>
        <v>0.18764568764568756</v>
      </c>
      <c r="G88" s="97">
        <f t="shared" si="7"/>
        <v>0.18764568764568756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640</v>
      </c>
      <c r="W88" s="112">
        <v>685</v>
      </c>
      <c r="X88" s="112">
        <v>688</v>
      </c>
      <c r="Y88" s="112">
        <v>719</v>
      </c>
      <c r="Z88" s="112">
        <v>760</v>
      </c>
    </row>
    <row r="89" spans="1:30" ht="15" customHeight="1" x14ac:dyDescent="0.25">
      <c r="A89" s="49" t="s">
        <v>6</v>
      </c>
      <c r="B89" s="49"/>
      <c r="C89" s="57" t="str">
        <f t="shared" si="3"/>
        <v>25,714</v>
      </c>
      <c r="D89" s="96">
        <f t="shared" si="4"/>
        <v>1.7570241392956154E-2</v>
      </c>
      <c r="E89" s="97">
        <f t="shared" si="5"/>
        <v>1.7570241392956154E-2</v>
      </c>
      <c r="F89" s="96">
        <f t="shared" si="6"/>
        <v>0.11412478336221832</v>
      </c>
      <c r="G89" s="97">
        <f t="shared" si="7"/>
        <v>0.11412478336221832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1101</v>
      </c>
      <c r="W89" s="112">
        <v>1104</v>
      </c>
      <c r="X89" s="112">
        <v>1127</v>
      </c>
      <c r="Y89" s="112">
        <v>1181</v>
      </c>
      <c r="Z89" s="112">
        <v>1257</v>
      </c>
    </row>
    <row r="90" spans="1:30" ht="15" customHeight="1" x14ac:dyDescent="0.25">
      <c r="A90" s="49" t="s">
        <v>95</v>
      </c>
      <c r="B90" s="49"/>
      <c r="C90" s="57" t="str">
        <f t="shared" si="3"/>
        <v>$40,873</v>
      </c>
      <c r="D90" s="96">
        <f t="shared" si="4"/>
        <v>6.3108976668200478E-2</v>
      </c>
      <c r="E90" s="97">
        <f t="shared" si="5"/>
        <v>6.3108976668200478E-2</v>
      </c>
      <c r="F90" s="96">
        <f t="shared" si="6"/>
        <v>0.14040359567666139</v>
      </c>
      <c r="G90" s="97">
        <f t="shared" si="7"/>
        <v>0.14040359567666139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1922</v>
      </c>
      <c r="W90" s="112">
        <v>2001</v>
      </c>
      <c r="X90" s="112">
        <v>1959</v>
      </c>
      <c r="Y90" s="112">
        <v>1992</v>
      </c>
      <c r="Z90" s="112">
        <v>1905</v>
      </c>
    </row>
    <row r="91" spans="1:30" ht="15" customHeight="1" x14ac:dyDescent="0.25">
      <c r="A91" s="49" t="s">
        <v>7</v>
      </c>
      <c r="B91" s="49"/>
      <c r="C91" s="57" t="str">
        <f t="shared" si="3"/>
        <v>$1,369.0 mil</v>
      </c>
      <c r="D91" s="96">
        <f t="shared" si="4"/>
        <v>6.0563159708190817E-2</v>
      </c>
      <c r="E91" s="97">
        <f t="shared" si="5"/>
        <v>6.0563159708190817E-2</v>
      </c>
      <c r="F91" s="96">
        <f t="shared" si="6"/>
        <v>0.31776678674481151</v>
      </c>
      <c r="G91" s="97">
        <f t="shared" si="7"/>
        <v>0.31776678674481151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11803</v>
      </c>
      <c r="W91" s="112">
        <v>12405</v>
      </c>
      <c r="X91" s="112">
        <v>12508</v>
      </c>
      <c r="Y91" s="112">
        <v>12797</v>
      </c>
      <c r="Z91" s="112">
        <v>13002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774</v>
      </c>
      <c r="W93" s="112">
        <v>847</v>
      </c>
      <c r="X93" s="112">
        <v>885</v>
      </c>
      <c r="Y93" s="112">
        <v>919</v>
      </c>
      <c r="Z93" s="112">
        <v>957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1986</v>
      </c>
      <c r="W94" s="112">
        <v>2058</v>
      </c>
      <c r="X94" s="112">
        <v>2067</v>
      </c>
      <c r="Y94" s="112">
        <v>2154</v>
      </c>
      <c r="Z94" s="112">
        <v>2150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374</v>
      </c>
      <c r="W95" s="112">
        <v>378</v>
      </c>
      <c r="X95" s="112">
        <v>409</v>
      </c>
      <c r="Y95" s="112">
        <v>416</v>
      </c>
      <c r="Z95" s="112">
        <v>430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2000</v>
      </c>
      <c r="W96" s="112">
        <v>2096</v>
      </c>
      <c r="X96" s="112">
        <v>2184</v>
      </c>
      <c r="Y96" s="112">
        <v>2266</v>
      </c>
      <c r="Z96" s="112">
        <v>2340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1614</v>
      </c>
      <c r="W97" s="112">
        <v>1612</v>
      </c>
      <c r="X97" s="112">
        <v>1679</v>
      </c>
      <c r="Y97" s="112">
        <v>1728</v>
      </c>
      <c r="Z97" s="112">
        <v>1700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1172</v>
      </c>
      <c r="W98" s="112">
        <v>1181</v>
      </c>
      <c r="X98" s="112">
        <v>1231</v>
      </c>
      <c r="Y98" s="112">
        <v>1275</v>
      </c>
      <c r="Z98" s="112">
        <v>1281</v>
      </c>
    </row>
    <row r="99" spans="1:32" ht="15" customHeight="1" x14ac:dyDescent="0.25">
      <c r="S99" s="115" t="s">
        <v>195</v>
      </c>
      <c r="T99" s="115"/>
      <c r="U99" s="112"/>
      <c r="V99" s="112">
        <v>74</v>
      </c>
      <c r="W99" s="112">
        <v>78</v>
      </c>
      <c r="X99" s="112">
        <v>78</v>
      </c>
      <c r="Y99" s="112">
        <v>94</v>
      </c>
      <c r="Z99" s="112">
        <v>127</v>
      </c>
    </row>
    <row r="100" spans="1:32" ht="15" customHeight="1" x14ac:dyDescent="0.25">
      <c r="S100" s="115" t="s">
        <v>58</v>
      </c>
      <c r="T100" s="115"/>
      <c r="U100" s="112"/>
      <c r="V100" s="112">
        <v>1119</v>
      </c>
      <c r="W100" s="112">
        <v>1154</v>
      </c>
      <c r="X100" s="112">
        <v>1225</v>
      </c>
      <c r="Y100" s="112">
        <v>1209</v>
      </c>
      <c r="Z100" s="112">
        <v>1151</v>
      </c>
    </row>
    <row r="101" spans="1:32" x14ac:dyDescent="0.25">
      <c r="A101" s="18"/>
      <c r="S101" s="118" t="s">
        <v>53</v>
      </c>
      <c r="T101" s="118"/>
      <c r="U101" s="112"/>
      <c r="V101" s="112">
        <v>11280</v>
      </c>
      <c r="W101" s="112">
        <v>11647</v>
      </c>
      <c r="X101" s="112">
        <v>12000</v>
      </c>
      <c r="Y101" s="112">
        <v>12446</v>
      </c>
      <c r="Z101" s="112">
        <v>12684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21909</v>
      </c>
      <c r="W104" s="112">
        <v>24185</v>
      </c>
      <c r="X104" s="112">
        <v>24589</v>
      </c>
      <c r="Y104" s="112">
        <v>26658</v>
      </c>
      <c r="Z104" s="112">
        <v>27268</v>
      </c>
      <c r="AB104" s="109" t="str">
        <f>TEXT(Z104,"###,###")</f>
        <v>27,268</v>
      </c>
      <c r="AD104" s="130">
        <f>Z104/($Z$4)*100</f>
        <v>72.259910960356152</v>
      </c>
      <c r="AF104" s="109"/>
    </row>
    <row r="105" spans="1:32" x14ac:dyDescent="0.25">
      <c r="S105" s="115" t="s">
        <v>17</v>
      </c>
      <c r="T105" s="115"/>
      <c r="U105" s="112"/>
      <c r="V105" s="112">
        <v>6824</v>
      </c>
      <c r="W105" s="112">
        <v>6696</v>
      </c>
      <c r="X105" s="112">
        <v>6409</v>
      </c>
      <c r="Y105" s="112">
        <v>6932</v>
      </c>
      <c r="Z105" s="112">
        <v>6761</v>
      </c>
      <c r="AB105" s="109" t="str">
        <f>TEXT(Z105,"###,###")</f>
        <v>6,761</v>
      </c>
      <c r="AD105" s="130">
        <f>Z105/($Z$4)*100</f>
        <v>17.916578333686665</v>
      </c>
      <c r="AF105" s="109"/>
    </row>
    <row r="106" spans="1:32" x14ac:dyDescent="0.25">
      <c r="S106" s="118" t="s">
        <v>53</v>
      </c>
      <c r="T106" s="118"/>
      <c r="U106" s="120"/>
      <c r="V106" s="120">
        <v>28733</v>
      </c>
      <c r="W106" s="120">
        <v>30881</v>
      </c>
      <c r="X106" s="120">
        <v>30998</v>
      </c>
      <c r="Y106" s="120">
        <v>33590</v>
      </c>
      <c r="Z106" s="120">
        <v>34029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5481</v>
      </c>
      <c r="W108" s="112">
        <v>5870</v>
      </c>
      <c r="X108" s="112">
        <v>6079</v>
      </c>
      <c r="Y108" s="112">
        <v>6247</v>
      </c>
      <c r="Z108" s="112">
        <v>6267</v>
      </c>
      <c r="AB108" s="109" t="str">
        <f>TEXT(Z108,"###,###")</f>
        <v>6,267</v>
      </c>
      <c r="AD108" s="130">
        <f>Z108/($Z$4)*100</f>
        <v>16.607483570065721</v>
      </c>
      <c r="AF108" s="109"/>
    </row>
    <row r="109" spans="1:32" x14ac:dyDescent="0.25">
      <c r="S109" s="115" t="s">
        <v>20</v>
      </c>
      <c r="T109" s="115"/>
      <c r="U109" s="112"/>
      <c r="V109" s="112">
        <v>5361</v>
      </c>
      <c r="W109" s="112">
        <v>5836</v>
      </c>
      <c r="X109" s="112">
        <v>6612</v>
      </c>
      <c r="Y109" s="112">
        <v>6949</v>
      </c>
      <c r="Z109" s="112">
        <v>6844</v>
      </c>
      <c r="AB109" s="109" t="str">
        <f>TEXT(Z109,"###,###")</f>
        <v>6,844</v>
      </c>
      <c r="AD109" s="130">
        <f>Z109/($Z$4)*100</f>
        <v>18.136527453890182</v>
      </c>
      <c r="AF109" s="109"/>
    </row>
    <row r="110" spans="1:32" x14ac:dyDescent="0.25">
      <c r="S110" s="115" t="s">
        <v>21</v>
      </c>
      <c r="T110" s="115"/>
      <c r="U110" s="112"/>
      <c r="V110" s="112">
        <v>6824</v>
      </c>
      <c r="W110" s="112">
        <v>6703</v>
      </c>
      <c r="X110" s="112">
        <v>6895</v>
      </c>
      <c r="Y110" s="112">
        <v>7833</v>
      </c>
      <c r="Z110" s="112">
        <v>8339</v>
      </c>
      <c r="AB110" s="109" t="str">
        <f>TEXT(Z110,"###,###")</f>
        <v>8,339</v>
      </c>
      <c r="AD110" s="130">
        <f>Z110/($Z$4)*100</f>
        <v>22.098261606953574</v>
      </c>
      <c r="AF110" s="109"/>
    </row>
    <row r="111" spans="1:32" x14ac:dyDescent="0.25">
      <c r="S111" s="115" t="s">
        <v>22</v>
      </c>
      <c r="T111" s="115"/>
      <c r="U111" s="112"/>
      <c r="V111" s="112">
        <v>10669</v>
      </c>
      <c r="W111" s="112">
        <v>11292</v>
      </c>
      <c r="X111" s="112">
        <v>11412</v>
      </c>
      <c r="Y111" s="112">
        <v>12563</v>
      </c>
      <c r="Z111" s="112">
        <v>12580</v>
      </c>
      <c r="AB111" s="109" t="str">
        <f>TEXT(Z111,"###,###")</f>
        <v>12,580</v>
      </c>
      <c r="AD111" s="130">
        <f>Z111/($Z$4)*100</f>
        <v>33.336866652533395</v>
      </c>
      <c r="AF111" s="109"/>
    </row>
    <row r="112" spans="1:32" x14ac:dyDescent="0.25">
      <c r="S112" s="118" t="s">
        <v>53</v>
      </c>
      <c r="T112" s="118"/>
      <c r="U112" s="112"/>
      <c r="V112" s="112">
        <v>32337</v>
      </c>
      <c r="W112" s="112">
        <v>33727</v>
      </c>
      <c r="X112" s="112">
        <v>34896</v>
      </c>
      <c r="Y112" s="112">
        <v>37512</v>
      </c>
      <c r="Z112" s="112">
        <v>37734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44.76</v>
      </c>
      <c r="W118" s="131">
        <v>45.05</v>
      </c>
      <c r="X118" s="131">
        <v>45.02</v>
      </c>
      <c r="Y118" s="131">
        <v>44.94</v>
      </c>
      <c r="Z118" s="131">
        <v>44.74</v>
      </c>
      <c r="AB118" s="109" t="str">
        <f>TEXT(Z118,"##.0")</f>
        <v>44.7</v>
      </c>
    </row>
    <row r="120" spans="19:32" x14ac:dyDescent="0.25">
      <c r="S120" s="101" t="s">
        <v>97</v>
      </c>
      <c r="T120" s="112"/>
      <c r="U120" s="112"/>
      <c r="V120" s="112">
        <v>17972</v>
      </c>
      <c r="W120" s="112">
        <v>18685</v>
      </c>
      <c r="X120" s="112">
        <v>19026</v>
      </c>
      <c r="Y120" s="112">
        <v>19551</v>
      </c>
      <c r="Z120" s="112">
        <v>20087</v>
      </c>
      <c r="AB120" s="109" t="str">
        <f>TEXT(Z120,"###,###")</f>
        <v>20,087</v>
      </c>
    </row>
    <row r="121" spans="19:32" x14ac:dyDescent="0.25">
      <c r="S121" s="101" t="s">
        <v>98</v>
      </c>
      <c r="T121" s="112"/>
      <c r="U121" s="112"/>
      <c r="V121" s="112">
        <v>2835</v>
      </c>
      <c r="W121" s="112">
        <v>3045</v>
      </c>
      <c r="X121" s="112">
        <v>3093</v>
      </c>
      <c r="Y121" s="112">
        <v>3066</v>
      </c>
      <c r="Z121" s="112">
        <v>3172</v>
      </c>
      <c r="AB121" s="109" t="str">
        <f>TEXT(Z121,"###,###")</f>
        <v>3,172</v>
      </c>
    </row>
    <row r="122" spans="19:32" x14ac:dyDescent="0.25">
      <c r="S122" s="101" t="s">
        <v>99</v>
      </c>
      <c r="T122" s="112"/>
      <c r="U122" s="112"/>
      <c r="V122" s="112">
        <v>2273</v>
      </c>
      <c r="W122" s="112">
        <v>2323</v>
      </c>
      <c r="X122" s="112">
        <v>2411</v>
      </c>
      <c r="Y122" s="112">
        <v>2652</v>
      </c>
      <c r="Z122" s="112">
        <v>2449</v>
      </c>
      <c r="AB122" s="109" t="str">
        <f>TEXT(Z122,"###,###")</f>
        <v>2,449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20245</v>
      </c>
      <c r="W124" s="112">
        <v>21008</v>
      </c>
      <c r="X124" s="112">
        <v>21437</v>
      </c>
      <c r="Y124" s="112">
        <v>22203</v>
      </c>
      <c r="Z124" s="112">
        <v>22536</v>
      </c>
      <c r="AB124" s="109" t="str">
        <f>TEXT(Z124,"###,###")</f>
        <v>22,536</v>
      </c>
      <c r="AD124" s="127">
        <f>Z124/$Z$7*100</f>
        <v>87.640973788597648</v>
      </c>
    </row>
    <row r="125" spans="19:32" x14ac:dyDescent="0.25">
      <c r="S125" s="101" t="s">
        <v>101</v>
      </c>
      <c r="T125" s="112"/>
      <c r="U125" s="112"/>
      <c r="V125" s="112">
        <v>5108</v>
      </c>
      <c r="W125" s="112">
        <v>5368</v>
      </c>
      <c r="X125" s="112">
        <v>5504</v>
      </c>
      <c r="Y125" s="112">
        <v>5718</v>
      </c>
      <c r="Z125" s="112">
        <v>5621</v>
      </c>
      <c r="AB125" s="109" t="str">
        <f>TEXT(Z125,"###,###")</f>
        <v>5,621</v>
      </c>
      <c r="AD125" s="127">
        <f>Z125/$Z$7*100</f>
        <v>21.85968732985922</v>
      </c>
    </row>
    <row r="127" spans="19:32" x14ac:dyDescent="0.25">
      <c r="S127" s="101" t="s">
        <v>102</v>
      </c>
      <c r="T127" s="112"/>
      <c r="U127" s="112"/>
      <c r="V127" s="112">
        <v>11801</v>
      </c>
      <c r="W127" s="112">
        <v>12403</v>
      </c>
      <c r="X127" s="112">
        <v>12511</v>
      </c>
      <c r="Y127" s="112">
        <v>12795</v>
      </c>
      <c r="Z127" s="112">
        <v>13007</v>
      </c>
      <c r="AB127" s="109" t="str">
        <f>TEXT(Z127,"###,###")</f>
        <v>13,007</v>
      </c>
      <c r="AD127" s="127">
        <f>Z127/$Z$7*100</f>
        <v>50.583339814886827</v>
      </c>
    </row>
    <row r="128" spans="19:32" x14ac:dyDescent="0.25">
      <c r="S128" s="101" t="s">
        <v>103</v>
      </c>
      <c r="T128" s="112"/>
      <c r="U128" s="112"/>
      <c r="V128" s="112">
        <v>11279</v>
      </c>
      <c r="W128" s="112">
        <v>11646</v>
      </c>
      <c r="X128" s="112">
        <v>12001</v>
      </c>
      <c r="Y128" s="112">
        <v>12452</v>
      </c>
      <c r="Z128" s="112">
        <v>12686</v>
      </c>
      <c r="AB128" s="109" t="str">
        <f>TEXT(Z128,"###,###")</f>
        <v>12,686</v>
      </c>
      <c r="AD128" s="127">
        <f>Z128/$Z$7*100</f>
        <v>49.334992611029008</v>
      </c>
    </row>
    <row r="130" spans="19:20" x14ac:dyDescent="0.25">
      <c r="S130" s="101" t="s">
        <v>278</v>
      </c>
      <c r="T130" s="127">
        <v>78.116979077545295</v>
      </c>
    </row>
    <row r="131" spans="19:20" x14ac:dyDescent="0.25">
      <c r="S131" s="101" t="s">
        <v>279</v>
      </c>
      <c r="T131" s="127">
        <v>12.335692618806876</v>
      </c>
    </row>
    <row r="132" spans="19:20" x14ac:dyDescent="0.25">
      <c r="S132" s="101" t="s">
        <v>280</v>
      </c>
      <c r="T132" s="127">
        <v>9.523994711052346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101325-F128-40EE-8739-3B170F3BC4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291EAD6-B6D6-4165-AC57-FCF37C895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8BE7E-19A2-4E94-A510-76D6F8389B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6BF7EFF-38FB-4167-BB89-302496FFC1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AB7FD-4A15-455D-9471-EA0C1F555DB5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125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125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8.20 Frankston,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111510</v>
      </c>
      <c r="W4" s="108">
        <v>109159</v>
      </c>
      <c r="X4" s="108">
        <v>109287</v>
      </c>
      <c r="Y4" s="108">
        <v>119424</v>
      </c>
      <c r="Z4" s="108">
        <v>121319</v>
      </c>
      <c r="AB4" s="109" t="str">
        <f>TEXT(Z4,"###,###")</f>
        <v>121,319</v>
      </c>
      <c r="AD4" s="110">
        <f>Z4/Y4-1</f>
        <v>1.5867832261521997E-2</v>
      </c>
      <c r="AF4" s="110">
        <f>Z4/V4-1</f>
        <v>8.7965204914357553E-2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56011</v>
      </c>
      <c r="W5" s="108">
        <v>54882</v>
      </c>
      <c r="X5" s="108">
        <v>54411</v>
      </c>
      <c r="Y5" s="108">
        <v>58311</v>
      </c>
      <c r="Z5" s="108">
        <v>59207</v>
      </c>
      <c r="AB5" s="109" t="str">
        <f>TEXT(Z5,"###,###")</f>
        <v>59,207</v>
      </c>
      <c r="AD5" s="110">
        <f t="shared" ref="AD5:AD9" si="0">Z5/Y5-1</f>
        <v>1.5365882938039199E-2</v>
      </c>
      <c r="AF5" s="110">
        <f t="shared" ref="AF5:AF9" si="1">Z5/V5-1</f>
        <v>5.7060220313866816E-2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55496</v>
      </c>
      <c r="W6" s="108">
        <v>54282</v>
      </c>
      <c r="X6" s="108">
        <v>54816</v>
      </c>
      <c r="Y6" s="108">
        <v>61037</v>
      </c>
      <c r="Z6" s="108">
        <v>62040</v>
      </c>
      <c r="AB6" s="109" t="str">
        <f>TEXT(Z6,"###,###")</f>
        <v>62,040</v>
      </c>
      <c r="AD6" s="110">
        <f t="shared" si="0"/>
        <v>1.643265560233953E-2</v>
      </c>
      <c r="AF6" s="110">
        <f t="shared" si="1"/>
        <v>0.11791840853394842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79467</v>
      </c>
      <c r="W7" s="108">
        <v>79502</v>
      </c>
      <c r="X7" s="108">
        <v>79063</v>
      </c>
      <c r="Y7" s="108">
        <v>81050</v>
      </c>
      <c r="Z7" s="108">
        <v>82326</v>
      </c>
      <c r="AB7" s="109" t="str">
        <f>TEXT(Z7,"###,###")</f>
        <v>82,326</v>
      </c>
      <c r="AD7" s="110">
        <f t="shared" si="0"/>
        <v>1.5743368291178284E-2</v>
      </c>
      <c r="AF7" s="110">
        <f t="shared" si="1"/>
        <v>3.5977198082222772E-2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121,319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82,326</v>
      </c>
      <c r="P8" s="67"/>
      <c r="S8" s="107" t="s">
        <v>82</v>
      </c>
      <c r="T8" s="108"/>
      <c r="U8" s="108"/>
      <c r="V8" s="108">
        <v>46384</v>
      </c>
      <c r="W8" s="108">
        <v>47499.86</v>
      </c>
      <c r="X8" s="108">
        <v>49630.879999999997</v>
      </c>
      <c r="Y8" s="108">
        <v>48966</v>
      </c>
      <c r="Z8" s="108">
        <v>52852</v>
      </c>
      <c r="AB8" s="109" t="str">
        <f>TEXT(Z8,"$###,###")</f>
        <v>$52,852</v>
      </c>
      <c r="AD8" s="110">
        <f t="shared" si="0"/>
        <v>7.9361189396724319E-2</v>
      </c>
      <c r="AF8" s="110">
        <f t="shared" si="1"/>
        <v>0.13944463608140745</v>
      </c>
    </row>
    <row r="9" spans="1:32" x14ac:dyDescent="0.25">
      <c r="A9" s="30" t="s">
        <v>14</v>
      </c>
      <c r="B9" s="71"/>
      <c r="C9" s="72"/>
      <c r="D9" s="73">
        <f>AD104</f>
        <v>81.054904837659393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50.336467215703415</v>
      </c>
      <c r="P9" s="74" t="s">
        <v>83</v>
      </c>
      <c r="S9" s="107" t="s">
        <v>7</v>
      </c>
      <c r="T9" s="108"/>
      <c r="U9" s="108"/>
      <c r="V9" s="108">
        <v>4614480521</v>
      </c>
      <c r="W9" s="108">
        <v>4784650940</v>
      </c>
      <c r="X9" s="108">
        <v>4949376499</v>
      </c>
      <c r="Y9" s="108">
        <v>5255719204</v>
      </c>
      <c r="Z9" s="108">
        <v>5741537008</v>
      </c>
      <c r="AB9" s="109" t="str">
        <f>TEXT(Z9/1000000,"$#,###.0")&amp;" mil"</f>
        <v>$5,741.5 mil</v>
      </c>
      <c r="AD9" s="110">
        <f t="shared" si="0"/>
        <v>9.2436027333852921E-2</v>
      </c>
      <c r="AF9" s="110">
        <f t="shared" si="1"/>
        <v>0.24424341632192137</v>
      </c>
    </row>
    <row r="10" spans="1:32" x14ac:dyDescent="0.25">
      <c r="A10" s="30" t="s">
        <v>17</v>
      </c>
      <c r="B10" s="71"/>
      <c r="C10" s="72"/>
      <c r="D10" s="73">
        <f>AD105</f>
        <v>14.15194652115497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49.591866482034838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87.384301435755404</v>
      </c>
      <c r="P11" s="74" t="s">
        <v>83</v>
      </c>
      <c r="S11" s="107" t="s">
        <v>29</v>
      </c>
      <c r="T11" s="112"/>
      <c r="U11" s="112"/>
      <c r="V11" s="112">
        <v>101609</v>
      </c>
      <c r="W11" s="112">
        <v>99295</v>
      </c>
      <c r="X11" s="112">
        <v>99226</v>
      </c>
      <c r="Y11" s="112">
        <v>109116</v>
      </c>
      <c r="Z11" s="112">
        <v>110929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5.8778514685518548</v>
      </c>
      <c r="P12" s="74" t="s">
        <v>83</v>
      </c>
      <c r="S12" s="107" t="s">
        <v>30</v>
      </c>
      <c r="T12" s="112"/>
      <c r="U12" s="112"/>
      <c r="V12" s="112">
        <v>9897</v>
      </c>
      <c r="W12" s="112">
        <v>9866</v>
      </c>
      <c r="X12" s="112">
        <v>10061</v>
      </c>
      <c r="Y12" s="112">
        <v>10307</v>
      </c>
      <c r="Z12" s="112">
        <v>10387</v>
      </c>
    </row>
    <row r="13" spans="1:32" ht="15" customHeight="1" x14ac:dyDescent="0.25">
      <c r="A13" s="30" t="s">
        <v>19</v>
      </c>
      <c r="B13" s="72"/>
      <c r="C13" s="72"/>
      <c r="D13" s="73">
        <f>AD108</f>
        <v>14.334110897715938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6.7427058280494627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15.484796280879335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23.444802545355632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18.458679041290587</v>
      </c>
      <c r="P15" s="74" t="s">
        <v>83</v>
      </c>
      <c r="S15" s="115" t="s">
        <v>59</v>
      </c>
      <c r="T15" s="115"/>
      <c r="U15" s="116"/>
      <c r="V15" s="116">
        <v>574</v>
      </c>
      <c r="W15" s="116">
        <v>553</v>
      </c>
      <c r="X15" s="116">
        <v>596</v>
      </c>
      <c r="Y15" s="112">
        <v>555</v>
      </c>
      <c r="Z15" s="112">
        <v>554</v>
      </c>
      <c r="AB15" s="117">
        <f t="shared" ref="AB15:AB34" si="2">IF(Z15="np",0,Z15/$Z$34)</f>
        <v>4.5665864354248412E-3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41.947263000848999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81.541320958709406</v>
      </c>
      <c r="P16" s="37" t="s">
        <v>83</v>
      </c>
      <c r="S16" s="115" t="s">
        <v>60</v>
      </c>
      <c r="T16" s="115"/>
      <c r="U16" s="116"/>
      <c r="V16" s="116">
        <v>154</v>
      </c>
      <c r="W16" s="116">
        <v>152</v>
      </c>
      <c r="X16" s="116">
        <v>130</v>
      </c>
      <c r="Y16" s="112">
        <v>129</v>
      </c>
      <c r="Z16" s="112">
        <v>167</v>
      </c>
      <c r="AB16" s="117">
        <f t="shared" si="2"/>
        <v>1.3765702792706651E-3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9368</v>
      </c>
      <c r="W17" s="116">
        <v>8728</v>
      </c>
      <c r="X17" s="116">
        <v>8531</v>
      </c>
      <c r="Y17" s="112">
        <v>8858</v>
      </c>
      <c r="Z17" s="112">
        <v>8972</v>
      </c>
      <c r="AB17" s="117">
        <f t="shared" si="2"/>
        <v>7.3955620033631181E-2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871</v>
      </c>
      <c r="W18" s="116">
        <v>878</v>
      </c>
      <c r="X18" s="116">
        <v>911</v>
      </c>
      <c r="Y18" s="112">
        <v>953</v>
      </c>
      <c r="Z18" s="112">
        <v>1052</v>
      </c>
      <c r="AB18" s="117">
        <f t="shared" si="2"/>
        <v>8.6715684658247878E-3</v>
      </c>
    </row>
    <row r="19" spans="1:28" x14ac:dyDescent="0.25">
      <c r="A19" s="63" t="str">
        <f>$S$1&amp;" ("&amp;$V$2&amp;" to "&amp;$Z$2&amp;")"</f>
        <v>Frankston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Frankston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11522</v>
      </c>
      <c r="W19" s="116">
        <v>11335</v>
      </c>
      <c r="X19" s="116">
        <v>11560</v>
      </c>
      <c r="Y19" s="112">
        <v>12332</v>
      </c>
      <c r="Z19" s="112">
        <v>12611</v>
      </c>
      <c r="AB19" s="117">
        <f t="shared" si="2"/>
        <v>0.10395166342444526</v>
      </c>
    </row>
    <row r="20" spans="1:28" x14ac:dyDescent="0.25">
      <c r="S20" s="115" t="s">
        <v>64</v>
      </c>
      <c r="T20" s="115"/>
      <c r="U20" s="116"/>
      <c r="V20" s="116">
        <v>5718</v>
      </c>
      <c r="W20" s="116">
        <v>5354</v>
      </c>
      <c r="X20" s="116">
        <v>5426</v>
      </c>
      <c r="Y20" s="112">
        <v>5753</v>
      </c>
      <c r="Z20" s="112">
        <v>5907</v>
      </c>
      <c r="AB20" s="117">
        <f t="shared" si="2"/>
        <v>4.8691021794322269E-2</v>
      </c>
    </row>
    <row r="21" spans="1:28" x14ac:dyDescent="0.25">
      <c r="S21" s="115" t="s">
        <v>65</v>
      </c>
      <c r="T21" s="115"/>
      <c r="U21" s="116"/>
      <c r="V21" s="116">
        <v>11608</v>
      </c>
      <c r="W21" s="116">
        <v>11654</v>
      </c>
      <c r="X21" s="116">
        <v>11856</v>
      </c>
      <c r="Y21" s="112">
        <v>13270</v>
      </c>
      <c r="Z21" s="112">
        <v>13046</v>
      </c>
      <c r="AB21" s="117">
        <f t="shared" si="2"/>
        <v>0.1075373404991922</v>
      </c>
    </row>
    <row r="22" spans="1:28" x14ac:dyDescent="0.25">
      <c r="S22" s="115" t="s">
        <v>66</v>
      </c>
      <c r="T22" s="115"/>
      <c r="U22" s="116"/>
      <c r="V22" s="116">
        <v>6376</v>
      </c>
      <c r="W22" s="116">
        <v>6383</v>
      </c>
      <c r="X22" s="116">
        <v>6456</v>
      </c>
      <c r="Y22" s="112">
        <v>7920</v>
      </c>
      <c r="Z22" s="112">
        <v>8206</v>
      </c>
      <c r="AB22" s="117">
        <f t="shared" si="2"/>
        <v>6.7641531207754957E-2</v>
      </c>
    </row>
    <row r="23" spans="1:28" x14ac:dyDescent="0.25">
      <c r="S23" s="115" t="s">
        <v>67</v>
      </c>
      <c r="T23" s="115"/>
      <c r="U23" s="116"/>
      <c r="V23" s="116">
        <v>3330</v>
      </c>
      <c r="W23" s="116">
        <v>3239</v>
      </c>
      <c r="X23" s="116">
        <v>3138</v>
      </c>
      <c r="Y23" s="112">
        <v>3398</v>
      </c>
      <c r="Z23" s="112">
        <v>3401</v>
      </c>
      <c r="AB23" s="117">
        <f t="shared" si="2"/>
        <v>2.8034224669458273E-2</v>
      </c>
    </row>
    <row r="24" spans="1:28" x14ac:dyDescent="0.25">
      <c r="S24" s="115" t="s">
        <v>68</v>
      </c>
      <c r="T24" s="115"/>
      <c r="U24" s="116"/>
      <c r="V24" s="116">
        <v>1331</v>
      </c>
      <c r="W24" s="116">
        <v>1305</v>
      </c>
      <c r="X24" s="116">
        <v>1189</v>
      </c>
      <c r="Y24" s="112">
        <v>1393</v>
      </c>
      <c r="Z24" s="112">
        <v>1582</v>
      </c>
      <c r="AB24" s="117">
        <f t="shared" si="2"/>
        <v>1.3040324441953246E-2</v>
      </c>
    </row>
    <row r="25" spans="1:28" x14ac:dyDescent="0.25">
      <c r="S25" s="115" t="s">
        <v>69</v>
      </c>
      <c r="T25" s="115"/>
      <c r="U25" s="116"/>
      <c r="V25" s="116">
        <v>4093</v>
      </c>
      <c r="W25" s="116">
        <v>4151</v>
      </c>
      <c r="X25" s="116">
        <v>4116</v>
      </c>
      <c r="Y25" s="112">
        <v>4417</v>
      </c>
      <c r="Z25" s="112">
        <v>4525</v>
      </c>
      <c r="AB25" s="117">
        <f t="shared" si="2"/>
        <v>3.7299284513172208E-2</v>
      </c>
    </row>
    <row r="26" spans="1:28" x14ac:dyDescent="0.25">
      <c r="S26" s="115" t="s">
        <v>70</v>
      </c>
      <c r="T26" s="115"/>
      <c r="U26" s="116"/>
      <c r="V26" s="116">
        <v>2163</v>
      </c>
      <c r="W26" s="116">
        <v>1988</v>
      </c>
      <c r="X26" s="116">
        <v>2051</v>
      </c>
      <c r="Y26" s="112">
        <v>2196</v>
      </c>
      <c r="Z26" s="112">
        <v>2099</v>
      </c>
      <c r="AB26" s="117">
        <f t="shared" si="2"/>
        <v>1.7301922252629498E-2</v>
      </c>
    </row>
    <row r="27" spans="1:28" x14ac:dyDescent="0.25">
      <c r="S27" s="115" t="s">
        <v>71</v>
      </c>
      <c r="T27" s="115"/>
      <c r="U27" s="116"/>
      <c r="V27" s="116">
        <v>6717</v>
      </c>
      <c r="W27" s="116">
        <v>6758</v>
      </c>
      <c r="X27" s="116">
        <v>6954</v>
      </c>
      <c r="Y27" s="112">
        <v>7532</v>
      </c>
      <c r="Z27" s="112">
        <v>7665</v>
      </c>
      <c r="AB27" s="117">
        <f t="shared" si="2"/>
        <v>6.3182102937782314E-2</v>
      </c>
    </row>
    <row r="28" spans="1:28" x14ac:dyDescent="0.25">
      <c r="S28" s="115" t="s">
        <v>72</v>
      </c>
      <c r="T28" s="115"/>
      <c r="U28" s="116"/>
      <c r="V28" s="116">
        <v>10635</v>
      </c>
      <c r="W28" s="116">
        <v>10405</v>
      </c>
      <c r="X28" s="116">
        <v>9671</v>
      </c>
      <c r="Y28" s="112">
        <v>10692</v>
      </c>
      <c r="Z28" s="112">
        <v>10533</v>
      </c>
      <c r="AB28" s="117">
        <f t="shared" si="2"/>
        <v>8.6822842823700092E-2</v>
      </c>
    </row>
    <row r="29" spans="1:28" x14ac:dyDescent="0.25">
      <c r="S29" s="115" t="s">
        <v>73</v>
      </c>
      <c r="T29" s="115"/>
      <c r="U29" s="116"/>
      <c r="V29" s="116">
        <v>7845</v>
      </c>
      <c r="W29" s="116">
        <v>4635</v>
      </c>
      <c r="X29" s="116">
        <v>4790</v>
      </c>
      <c r="Y29" s="112">
        <v>5399</v>
      </c>
      <c r="Z29" s="112">
        <v>5447</v>
      </c>
      <c r="AB29" s="117">
        <f t="shared" si="2"/>
        <v>4.4899271324474924E-2</v>
      </c>
    </row>
    <row r="30" spans="1:28" x14ac:dyDescent="0.25">
      <c r="S30" s="115" t="s">
        <v>74</v>
      </c>
      <c r="T30" s="115"/>
      <c r="U30" s="116"/>
      <c r="V30" s="116">
        <v>5334</v>
      </c>
      <c r="W30" s="116">
        <v>7744</v>
      </c>
      <c r="X30" s="116">
        <v>7639</v>
      </c>
      <c r="Y30" s="112">
        <v>8396</v>
      </c>
      <c r="Z30" s="112">
        <v>8743</v>
      </c>
      <c r="AB30" s="117">
        <f t="shared" si="2"/>
        <v>7.2067987734511521E-2</v>
      </c>
    </row>
    <row r="31" spans="1:28" x14ac:dyDescent="0.25">
      <c r="S31" s="115" t="s">
        <v>75</v>
      </c>
      <c r="T31" s="115"/>
      <c r="U31" s="116"/>
      <c r="V31" s="116">
        <v>13781</v>
      </c>
      <c r="W31" s="116">
        <v>14247</v>
      </c>
      <c r="X31" s="116">
        <v>15226</v>
      </c>
      <c r="Y31" s="112">
        <v>16793</v>
      </c>
      <c r="Z31" s="112">
        <v>17610</v>
      </c>
      <c r="AB31" s="117">
        <f t="shared" si="2"/>
        <v>0.14515809950872102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2560</v>
      </c>
      <c r="W32" s="116">
        <v>2561</v>
      </c>
      <c r="X32" s="116">
        <v>2488</v>
      </c>
      <c r="Y32" s="112">
        <v>2833</v>
      </c>
      <c r="Z32" s="112">
        <v>2933</v>
      </c>
      <c r="AB32" s="117">
        <f t="shared" si="2"/>
        <v>2.4176530713178806E-2</v>
      </c>
    </row>
    <row r="33" spans="19:32" x14ac:dyDescent="0.25">
      <c r="S33" s="115" t="s">
        <v>77</v>
      </c>
      <c r="T33" s="115"/>
      <c r="U33" s="116"/>
      <c r="V33" s="116">
        <v>3954</v>
      </c>
      <c r="W33" s="116">
        <v>4104</v>
      </c>
      <c r="X33" s="116">
        <v>4292</v>
      </c>
      <c r="Y33" s="112">
        <v>4569</v>
      </c>
      <c r="Z33" s="112">
        <v>4612</v>
      </c>
      <c r="AB33" s="117">
        <f t="shared" si="2"/>
        <v>3.8016419928121603E-2</v>
      </c>
    </row>
    <row r="34" spans="19:32" x14ac:dyDescent="0.25">
      <c r="S34" s="118" t="s">
        <v>53</v>
      </c>
      <c r="T34" s="118"/>
      <c r="U34" s="119"/>
      <c r="V34" s="119">
        <v>111504</v>
      </c>
      <c r="W34" s="119">
        <v>109164</v>
      </c>
      <c r="X34" s="119">
        <v>109287</v>
      </c>
      <c r="Y34" s="120">
        <v>119425</v>
      </c>
      <c r="Z34" s="120">
        <v>121316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66484</v>
      </c>
      <c r="W37" s="112">
        <v>66790</v>
      </c>
      <c r="X37" s="112">
        <v>66842</v>
      </c>
      <c r="Y37" s="112">
        <v>66348</v>
      </c>
      <c r="Z37" s="112">
        <v>67124</v>
      </c>
      <c r="AB37" s="132">
        <f>Z37/Z40*100</f>
        <v>81.541320958709406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12985</v>
      </c>
      <c r="W38" s="112">
        <v>12715</v>
      </c>
      <c r="X38" s="112">
        <v>12223</v>
      </c>
      <c r="Y38" s="112">
        <v>14708</v>
      </c>
      <c r="Z38" s="112">
        <v>15195</v>
      </c>
      <c r="AB38" s="132">
        <f>Z38/Z40*100</f>
        <v>18.458679041290587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79469</v>
      </c>
      <c r="W40" s="112">
        <v>79505</v>
      </c>
      <c r="X40" s="112">
        <v>79065</v>
      </c>
      <c r="Y40" s="112">
        <v>81056</v>
      </c>
      <c r="Z40" s="112">
        <v>82319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</v>
      </c>
      <c r="W44" s="112">
        <v>21</v>
      </c>
      <c r="X44" s="112">
        <v>12</v>
      </c>
      <c r="Y44" s="112">
        <v>15</v>
      </c>
      <c r="Z44" s="112">
        <v>30</v>
      </c>
    </row>
    <row r="45" spans="19:32" x14ac:dyDescent="0.25">
      <c r="S45" s="115" t="s">
        <v>37</v>
      </c>
      <c r="T45" s="115"/>
      <c r="U45" s="112"/>
      <c r="V45" s="112">
        <v>1109</v>
      </c>
      <c r="W45" s="112">
        <v>1082</v>
      </c>
      <c r="X45" s="112">
        <v>1134</v>
      </c>
      <c r="Y45" s="112">
        <v>1610</v>
      </c>
      <c r="Z45" s="112">
        <v>1640</v>
      </c>
    </row>
    <row r="46" spans="19:32" x14ac:dyDescent="0.25">
      <c r="S46" s="115" t="s">
        <v>38</v>
      </c>
      <c r="T46" s="115"/>
      <c r="U46" s="112"/>
      <c r="V46" s="112">
        <v>2963</v>
      </c>
      <c r="W46" s="112">
        <v>2644</v>
      </c>
      <c r="X46" s="112">
        <v>2743</v>
      </c>
      <c r="Y46" s="112">
        <v>3472</v>
      </c>
      <c r="Z46" s="112">
        <v>3600</v>
      </c>
    </row>
    <row r="47" spans="19:32" x14ac:dyDescent="0.25">
      <c r="S47" s="115" t="s">
        <v>39</v>
      </c>
      <c r="T47" s="115"/>
      <c r="U47" s="112"/>
      <c r="V47" s="112">
        <v>4924</v>
      </c>
      <c r="W47" s="112">
        <v>4803</v>
      </c>
      <c r="X47" s="112">
        <v>4369</v>
      </c>
      <c r="Y47" s="112">
        <v>4778</v>
      </c>
      <c r="Z47" s="112">
        <v>4848</v>
      </c>
    </row>
    <row r="48" spans="19:32" x14ac:dyDescent="0.25">
      <c r="S48" s="115" t="s">
        <v>40</v>
      </c>
      <c r="T48" s="115"/>
      <c r="U48" s="112"/>
      <c r="V48" s="112">
        <v>6900</v>
      </c>
      <c r="W48" s="112">
        <v>6565</v>
      </c>
      <c r="X48" s="112">
        <v>6379</v>
      </c>
      <c r="Y48" s="112">
        <v>6583</v>
      </c>
      <c r="Z48" s="112">
        <v>6419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6708</v>
      </c>
      <c r="W49" s="112">
        <v>6796</v>
      </c>
      <c r="X49" s="112">
        <v>6857</v>
      </c>
      <c r="Y49" s="112">
        <v>7093</v>
      </c>
      <c r="Z49" s="112">
        <v>7243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Frankston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6210</v>
      </c>
      <c r="W50" s="112">
        <v>6216</v>
      </c>
      <c r="X50" s="112">
        <v>6392</v>
      </c>
      <c r="Y50" s="112">
        <v>6809</v>
      </c>
      <c r="Z50" s="112">
        <v>7021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5727</v>
      </c>
      <c r="W51" s="112">
        <v>5622</v>
      </c>
      <c r="X51" s="112">
        <v>5540</v>
      </c>
      <c r="Y51" s="112">
        <v>5662</v>
      </c>
      <c r="Z51" s="112">
        <v>5783</v>
      </c>
    </row>
    <row r="52" spans="1:26" ht="15" customHeight="1" x14ac:dyDescent="0.25">
      <c r="S52" s="115" t="s">
        <v>44</v>
      </c>
      <c r="T52" s="115"/>
      <c r="U52" s="112"/>
      <c r="V52" s="112">
        <v>5857</v>
      </c>
      <c r="W52" s="112">
        <v>5623</v>
      </c>
      <c r="X52" s="112">
        <v>5472</v>
      </c>
      <c r="Y52" s="112">
        <v>5574</v>
      </c>
      <c r="Z52" s="112">
        <v>5494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5013</v>
      </c>
      <c r="W53" s="112">
        <v>4899</v>
      </c>
      <c r="X53" s="112">
        <v>4950</v>
      </c>
      <c r="Y53" s="112">
        <v>5343</v>
      </c>
      <c r="Z53" s="112">
        <v>5494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4578</v>
      </c>
      <c r="W54" s="112">
        <v>4560</v>
      </c>
      <c r="X54" s="112">
        <v>4372</v>
      </c>
      <c r="Y54" s="112">
        <v>4650</v>
      </c>
      <c r="Z54" s="112">
        <v>4635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3405</v>
      </c>
      <c r="W55" s="112">
        <v>3467</v>
      </c>
      <c r="X55" s="112">
        <v>3500</v>
      </c>
      <c r="Y55" s="112">
        <v>3783</v>
      </c>
      <c r="Z55" s="112">
        <v>3780</v>
      </c>
    </row>
    <row r="56" spans="1:26" ht="15" customHeight="1" x14ac:dyDescent="0.25">
      <c r="S56" s="115" t="s">
        <v>48</v>
      </c>
      <c r="T56" s="115"/>
      <c r="U56" s="112"/>
      <c r="V56" s="112">
        <v>1612</v>
      </c>
      <c r="W56" s="112">
        <v>1584</v>
      </c>
      <c r="X56" s="112">
        <v>1713</v>
      </c>
      <c r="Y56" s="112">
        <v>1866</v>
      </c>
      <c r="Z56" s="112">
        <v>2059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628</v>
      </c>
      <c r="W57" s="112">
        <v>633</v>
      </c>
      <c r="X57" s="112">
        <v>604</v>
      </c>
      <c r="Y57" s="112">
        <v>643</v>
      </c>
      <c r="Z57" s="112">
        <v>718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223</v>
      </c>
      <c r="W58" s="112">
        <v>227</v>
      </c>
      <c r="X58" s="112">
        <v>236</v>
      </c>
      <c r="Y58" s="112">
        <v>271</v>
      </c>
      <c r="Z58" s="112">
        <v>286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91</v>
      </c>
      <c r="W59" s="112">
        <v>103</v>
      </c>
      <c r="X59" s="112">
        <v>90</v>
      </c>
      <c r="Y59" s="112">
        <v>93</v>
      </c>
      <c r="Z59" s="112">
        <v>89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52</v>
      </c>
      <c r="W60" s="112">
        <v>47</v>
      </c>
      <c r="X60" s="112">
        <v>48</v>
      </c>
      <c r="Y60" s="112">
        <v>59</v>
      </c>
      <c r="Z60" s="112">
        <v>63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56011</v>
      </c>
      <c r="W61" s="112">
        <v>54882</v>
      </c>
      <c r="X61" s="112">
        <v>54411</v>
      </c>
      <c r="Y61" s="112">
        <v>58307</v>
      </c>
      <c r="Z61" s="112">
        <v>59205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</v>
      </c>
      <c r="W63" s="112">
        <v>17</v>
      </c>
      <c r="X63" s="112">
        <v>23</v>
      </c>
      <c r="Y63" s="112">
        <v>26</v>
      </c>
      <c r="Z63" s="112">
        <v>29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1223</v>
      </c>
      <c r="W64" s="112">
        <v>1166</v>
      </c>
      <c r="X64" s="112">
        <v>1272</v>
      </c>
      <c r="Y64" s="112">
        <v>1892</v>
      </c>
      <c r="Z64" s="112">
        <v>1986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Frankston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3400</v>
      </c>
      <c r="W65" s="112">
        <v>3031</v>
      </c>
      <c r="X65" s="112">
        <v>3100</v>
      </c>
      <c r="Y65" s="112">
        <v>3671</v>
      </c>
      <c r="Z65" s="112">
        <v>3855</v>
      </c>
    </row>
    <row r="66" spans="1:26" x14ac:dyDescent="0.25">
      <c r="S66" s="115" t="s">
        <v>39</v>
      </c>
      <c r="T66" s="115"/>
      <c r="U66" s="112"/>
      <c r="V66" s="112">
        <v>5461</v>
      </c>
      <c r="W66" s="112">
        <v>4997</v>
      </c>
      <c r="X66" s="112">
        <v>5038</v>
      </c>
      <c r="Y66" s="112">
        <v>5812</v>
      </c>
      <c r="Z66" s="112">
        <v>5375</v>
      </c>
    </row>
    <row r="67" spans="1:26" x14ac:dyDescent="0.25">
      <c r="S67" s="115" t="s">
        <v>40</v>
      </c>
      <c r="T67" s="115"/>
      <c r="U67" s="112"/>
      <c r="V67" s="112">
        <v>6683</v>
      </c>
      <c r="W67" s="112">
        <v>6513</v>
      </c>
      <c r="X67" s="112">
        <v>6360</v>
      </c>
      <c r="Y67" s="112">
        <v>6884</v>
      </c>
      <c r="Z67" s="112">
        <v>6866</v>
      </c>
    </row>
    <row r="68" spans="1:26" x14ac:dyDescent="0.25">
      <c r="S68" s="115" t="s">
        <v>41</v>
      </c>
      <c r="T68" s="115"/>
      <c r="U68" s="112"/>
      <c r="V68" s="112">
        <v>6451</v>
      </c>
      <c r="W68" s="112">
        <v>6437</v>
      </c>
      <c r="X68" s="112">
        <v>6447</v>
      </c>
      <c r="Y68" s="112">
        <v>7106</v>
      </c>
      <c r="Z68" s="112">
        <v>7228</v>
      </c>
    </row>
    <row r="69" spans="1:26" x14ac:dyDescent="0.25">
      <c r="S69" s="115" t="s">
        <v>42</v>
      </c>
      <c r="T69" s="115"/>
      <c r="U69" s="112"/>
      <c r="V69" s="112">
        <v>5860</v>
      </c>
      <c r="W69" s="112">
        <v>5950</v>
      </c>
      <c r="X69" s="112">
        <v>6168</v>
      </c>
      <c r="Y69" s="112">
        <v>6934</v>
      </c>
      <c r="Z69" s="112">
        <v>7175</v>
      </c>
    </row>
    <row r="70" spans="1:26" x14ac:dyDescent="0.25">
      <c r="S70" s="115" t="s">
        <v>43</v>
      </c>
      <c r="T70" s="115"/>
      <c r="U70" s="112"/>
      <c r="V70" s="112">
        <v>5482</v>
      </c>
      <c r="W70" s="112">
        <v>5528</v>
      </c>
      <c r="X70" s="112">
        <v>5676</v>
      </c>
      <c r="Y70" s="112">
        <v>6274</v>
      </c>
      <c r="Z70" s="112">
        <v>6506</v>
      </c>
    </row>
    <row r="71" spans="1:26" x14ac:dyDescent="0.25">
      <c r="S71" s="115" t="s">
        <v>44</v>
      </c>
      <c r="T71" s="115"/>
      <c r="U71" s="112"/>
      <c r="V71" s="112">
        <v>5790</v>
      </c>
      <c r="W71" s="112">
        <v>5637</v>
      </c>
      <c r="X71" s="112">
        <v>5428</v>
      </c>
      <c r="Y71" s="112">
        <v>5781</v>
      </c>
      <c r="Z71" s="112">
        <v>5832</v>
      </c>
    </row>
    <row r="72" spans="1:26" x14ac:dyDescent="0.25">
      <c r="S72" s="115" t="s">
        <v>45</v>
      </c>
      <c r="T72" s="115"/>
      <c r="U72" s="112"/>
      <c r="V72" s="112">
        <v>5134</v>
      </c>
      <c r="W72" s="112">
        <v>5120</v>
      </c>
      <c r="X72" s="112">
        <v>5262</v>
      </c>
      <c r="Y72" s="112">
        <v>5782</v>
      </c>
      <c r="Z72" s="112">
        <v>5908</v>
      </c>
    </row>
    <row r="73" spans="1:26" x14ac:dyDescent="0.25">
      <c r="S73" s="115" t="s">
        <v>46</v>
      </c>
      <c r="T73" s="115"/>
      <c r="U73" s="112"/>
      <c r="V73" s="112">
        <v>4712</v>
      </c>
      <c r="W73" s="112">
        <v>4499</v>
      </c>
      <c r="X73" s="112">
        <v>4466</v>
      </c>
      <c r="Y73" s="112">
        <v>4749</v>
      </c>
      <c r="Z73" s="112">
        <v>4768</v>
      </c>
    </row>
    <row r="74" spans="1:26" x14ac:dyDescent="0.25">
      <c r="S74" s="115" t="s">
        <v>47</v>
      </c>
      <c r="T74" s="115"/>
      <c r="U74" s="112"/>
      <c r="V74" s="112">
        <v>3069</v>
      </c>
      <c r="W74" s="112">
        <v>3125</v>
      </c>
      <c r="X74" s="112">
        <v>3256</v>
      </c>
      <c r="Y74" s="112">
        <v>3575</v>
      </c>
      <c r="Z74" s="112">
        <v>3717</v>
      </c>
    </row>
    <row r="75" spans="1:26" x14ac:dyDescent="0.25">
      <c r="S75" s="115" t="s">
        <v>48</v>
      </c>
      <c r="T75" s="115"/>
      <c r="U75" s="112"/>
      <c r="V75" s="112">
        <v>1350</v>
      </c>
      <c r="W75" s="112">
        <v>1421</v>
      </c>
      <c r="X75" s="112">
        <v>1506</v>
      </c>
      <c r="Y75" s="112">
        <v>1649</v>
      </c>
      <c r="Z75" s="112">
        <v>1832</v>
      </c>
    </row>
    <row r="76" spans="1:26" x14ac:dyDescent="0.25">
      <c r="S76" s="115" t="s">
        <v>49</v>
      </c>
      <c r="T76" s="115"/>
      <c r="U76" s="112"/>
      <c r="V76" s="112">
        <v>479</v>
      </c>
      <c r="W76" s="112">
        <v>478</v>
      </c>
      <c r="X76" s="112">
        <v>479</v>
      </c>
      <c r="Y76" s="112">
        <v>558</v>
      </c>
      <c r="Z76" s="112">
        <v>582</v>
      </c>
    </row>
    <row r="77" spans="1:26" x14ac:dyDescent="0.25">
      <c r="S77" s="115" t="s">
        <v>50</v>
      </c>
      <c r="T77" s="115"/>
      <c r="U77" s="112"/>
      <c r="V77" s="112">
        <v>184</v>
      </c>
      <c r="W77" s="112">
        <v>171</v>
      </c>
      <c r="X77" s="112">
        <v>154</v>
      </c>
      <c r="Y77" s="112">
        <v>171</v>
      </c>
      <c r="Z77" s="112">
        <v>200</v>
      </c>
    </row>
    <row r="78" spans="1:26" x14ac:dyDescent="0.25">
      <c r="S78" s="115" t="s">
        <v>51</v>
      </c>
      <c r="T78" s="115"/>
      <c r="U78" s="112"/>
      <c r="V78" s="112">
        <v>92</v>
      </c>
      <c r="W78" s="112">
        <v>85</v>
      </c>
      <c r="X78" s="112">
        <v>90</v>
      </c>
      <c r="Y78" s="112">
        <v>92</v>
      </c>
      <c r="Z78" s="112">
        <v>102</v>
      </c>
    </row>
    <row r="79" spans="1:26" x14ac:dyDescent="0.25">
      <c r="S79" s="115" t="s">
        <v>52</v>
      </c>
      <c r="T79" s="115"/>
      <c r="U79" s="112"/>
      <c r="V79" s="112">
        <v>101</v>
      </c>
      <c r="W79" s="112">
        <v>107</v>
      </c>
      <c r="X79" s="112">
        <v>91</v>
      </c>
      <c r="Y79" s="112">
        <v>85</v>
      </c>
      <c r="Z79" s="112">
        <v>75</v>
      </c>
    </row>
    <row r="80" spans="1:26" x14ac:dyDescent="0.25">
      <c r="S80" s="118" t="s">
        <v>53</v>
      </c>
      <c r="T80" s="118"/>
      <c r="U80" s="112"/>
      <c r="V80" s="112">
        <v>55497</v>
      </c>
      <c r="W80" s="112">
        <v>54279</v>
      </c>
      <c r="X80" s="112">
        <v>54816</v>
      </c>
      <c r="Y80" s="112">
        <v>61033</v>
      </c>
      <c r="Z80" s="112">
        <v>62044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Frankston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5100</v>
      </c>
      <c r="W83" s="112">
        <v>5164</v>
      </c>
      <c r="X83" s="112">
        <v>5165</v>
      </c>
      <c r="Y83" s="112">
        <v>5181</v>
      </c>
      <c r="Z83" s="112">
        <v>5283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4562</v>
      </c>
      <c r="W84" s="112">
        <v>4633</v>
      </c>
      <c r="X84" s="112">
        <v>4694</v>
      </c>
      <c r="Y84" s="112">
        <v>4860</v>
      </c>
      <c r="Z84" s="112">
        <v>5066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9082</v>
      </c>
      <c r="W85" s="112">
        <v>9041</v>
      </c>
      <c r="X85" s="112">
        <v>9107</v>
      </c>
      <c r="Y85" s="112">
        <v>9197</v>
      </c>
      <c r="Z85" s="112">
        <v>8989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121,319</v>
      </c>
      <c r="D86" s="96">
        <f t="shared" ref="D86:D91" si="4">AD4</f>
        <v>1.5867832261521997E-2</v>
      </c>
      <c r="E86" s="97">
        <f t="shared" ref="E86:E91" si="5">AD4</f>
        <v>1.5867832261521997E-2</v>
      </c>
      <c r="F86" s="96">
        <f t="shared" ref="F86:F91" si="6">AF4</f>
        <v>8.7965204914357553E-2</v>
      </c>
      <c r="G86" s="97">
        <f t="shared" ref="G86:G91" si="7">AF4</f>
        <v>8.7965204914357553E-2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2166</v>
      </c>
      <c r="W86" s="112">
        <v>2180</v>
      </c>
      <c r="X86" s="112">
        <v>2207</v>
      </c>
      <c r="Y86" s="112">
        <v>2229</v>
      </c>
      <c r="Z86" s="112">
        <v>2338</v>
      </c>
    </row>
    <row r="87" spans="1:30" ht="15" customHeight="1" x14ac:dyDescent="0.25">
      <c r="A87" s="98" t="s">
        <v>4</v>
      </c>
      <c r="B87" s="49"/>
      <c r="C87" s="57" t="str">
        <f t="shared" si="3"/>
        <v>59,207</v>
      </c>
      <c r="D87" s="96">
        <f t="shared" si="4"/>
        <v>1.5365882938039199E-2</v>
      </c>
      <c r="E87" s="97">
        <f t="shared" si="5"/>
        <v>1.5365882938039199E-2</v>
      </c>
      <c r="F87" s="96">
        <f t="shared" si="6"/>
        <v>5.7060220313866816E-2</v>
      </c>
      <c r="G87" s="97">
        <f t="shared" si="7"/>
        <v>5.7060220313866816E-2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1917</v>
      </c>
      <c r="W87" s="112">
        <v>1815</v>
      </c>
      <c r="X87" s="112">
        <v>1845</v>
      </c>
      <c r="Y87" s="112">
        <v>1869</v>
      </c>
      <c r="Z87" s="112">
        <v>1910</v>
      </c>
    </row>
    <row r="88" spans="1:30" ht="15" customHeight="1" x14ac:dyDescent="0.25">
      <c r="A88" s="98" t="s">
        <v>5</v>
      </c>
      <c r="B88" s="49"/>
      <c r="C88" s="57" t="str">
        <f t="shared" si="3"/>
        <v>62,040</v>
      </c>
      <c r="D88" s="96">
        <f t="shared" si="4"/>
        <v>1.643265560233953E-2</v>
      </c>
      <c r="E88" s="97">
        <f t="shared" si="5"/>
        <v>1.643265560233953E-2</v>
      </c>
      <c r="F88" s="96">
        <f t="shared" si="6"/>
        <v>0.11791840853394842</v>
      </c>
      <c r="G88" s="97">
        <f t="shared" si="7"/>
        <v>0.11791840853394842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2409</v>
      </c>
      <c r="W88" s="112">
        <v>2353</v>
      </c>
      <c r="X88" s="112">
        <v>2375</v>
      </c>
      <c r="Y88" s="112">
        <v>2493</v>
      </c>
      <c r="Z88" s="112">
        <v>2497</v>
      </c>
    </row>
    <row r="89" spans="1:30" ht="15" customHeight="1" x14ac:dyDescent="0.25">
      <c r="A89" s="49" t="s">
        <v>6</v>
      </c>
      <c r="B89" s="49"/>
      <c r="C89" s="57" t="str">
        <f t="shared" si="3"/>
        <v>82,326</v>
      </c>
      <c r="D89" s="96">
        <f t="shared" si="4"/>
        <v>1.5743368291178284E-2</v>
      </c>
      <c r="E89" s="97">
        <f t="shared" si="5"/>
        <v>1.5743368291178284E-2</v>
      </c>
      <c r="F89" s="96">
        <f t="shared" si="6"/>
        <v>3.5977198082222772E-2</v>
      </c>
      <c r="G89" s="97">
        <f t="shared" si="7"/>
        <v>3.5977198082222772E-2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3729</v>
      </c>
      <c r="W89" s="112">
        <v>3539</v>
      </c>
      <c r="X89" s="112">
        <v>3497</v>
      </c>
      <c r="Y89" s="112">
        <v>3474</v>
      </c>
      <c r="Z89" s="112">
        <v>3403</v>
      </c>
    </row>
    <row r="90" spans="1:30" ht="15" customHeight="1" x14ac:dyDescent="0.25">
      <c r="A90" s="49" t="s">
        <v>95</v>
      </c>
      <c r="B90" s="49"/>
      <c r="C90" s="57" t="str">
        <f t="shared" si="3"/>
        <v>$52,852</v>
      </c>
      <c r="D90" s="96">
        <f t="shared" si="4"/>
        <v>7.9361189396724319E-2</v>
      </c>
      <c r="E90" s="97">
        <f t="shared" si="5"/>
        <v>7.9361189396724319E-2</v>
      </c>
      <c r="F90" s="96">
        <f t="shared" si="6"/>
        <v>0.13944463608140745</v>
      </c>
      <c r="G90" s="97">
        <f t="shared" si="7"/>
        <v>0.13944463608140745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4460</v>
      </c>
      <c r="W90" s="112">
        <v>4419</v>
      </c>
      <c r="X90" s="112">
        <v>4341</v>
      </c>
      <c r="Y90" s="112">
        <v>4509</v>
      </c>
      <c r="Z90" s="112">
        <v>4575</v>
      </c>
    </row>
    <row r="91" spans="1:30" ht="15" customHeight="1" x14ac:dyDescent="0.25">
      <c r="A91" s="49" t="s">
        <v>7</v>
      </c>
      <c r="B91" s="49"/>
      <c r="C91" s="57" t="str">
        <f t="shared" si="3"/>
        <v>$5,741.5 mil</v>
      </c>
      <c r="D91" s="96">
        <f t="shared" si="4"/>
        <v>9.2436027333852921E-2</v>
      </c>
      <c r="E91" s="97">
        <f t="shared" si="5"/>
        <v>9.2436027333852921E-2</v>
      </c>
      <c r="F91" s="96">
        <f t="shared" si="6"/>
        <v>0.24424341632192137</v>
      </c>
      <c r="G91" s="97">
        <f t="shared" si="7"/>
        <v>0.24424341632192137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40700</v>
      </c>
      <c r="W91" s="112">
        <v>40576</v>
      </c>
      <c r="X91" s="112">
        <v>40111</v>
      </c>
      <c r="Y91" s="112">
        <v>40859</v>
      </c>
      <c r="Z91" s="112">
        <v>41443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3755</v>
      </c>
      <c r="W93" s="112">
        <v>3804</v>
      </c>
      <c r="X93" s="112">
        <v>3926</v>
      </c>
      <c r="Y93" s="112">
        <v>4040</v>
      </c>
      <c r="Z93" s="112">
        <v>4086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7625</v>
      </c>
      <c r="W94" s="112">
        <v>7777</v>
      </c>
      <c r="X94" s="112">
        <v>7942</v>
      </c>
      <c r="Y94" s="112">
        <v>8268</v>
      </c>
      <c r="Z94" s="112">
        <v>8608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1360</v>
      </c>
      <c r="W95" s="112">
        <v>1418</v>
      </c>
      <c r="X95" s="112">
        <v>1447</v>
      </c>
      <c r="Y95" s="112">
        <v>1518</v>
      </c>
      <c r="Z95" s="112">
        <v>1556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6244</v>
      </c>
      <c r="W96" s="112">
        <v>6308</v>
      </c>
      <c r="X96" s="112">
        <v>6350</v>
      </c>
      <c r="Y96" s="112">
        <v>6502</v>
      </c>
      <c r="Z96" s="112">
        <v>6590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7284</v>
      </c>
      <c r="W97" s="112">
        <v>7165</v>
      </c>
      <c r="X97" s="112">
        <v>6962</v>
      </c>
      <c r="Y97" s="112">
        <v>6972</v>
      </c>
      <c r="Z97" s="112">
        <v>6914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4410</v>
      </c>
      <c r="W98" s="112">
        <v>4427</v>
      </c>
      <c r="X98" s="112">
        <v>4353</v>
      </c>
      <c r="Y98" s="112">
        <v>4542</v>
      </c>
      <c r="Z98" s="112">
        <v>4427</v>
      </c>
    </row>
    <row r="99" spans="1:32" ht="15" customHeight="1" x14ac:dyDescent="0.25">
      <c r="S99" s="115" t="s">
        <v>195</v>
      </c>
      <c r="T99" s="115"/>
      <c r="U99" s="112"/>
      <c r="V99" s="112">
        <v>511</v>
      </c>
      <c r="W99" s="112">
        <v>487</v>
      </c>
      <c r="X99" s="112">
        <v>508</v>
      </c>
      <c r="Y99" s="112">
        <v>539</v>
      </c>
      <c r="Z99" s="112">
        <v>563</v>
      </c>
    </row>
    <row r="100" spans="1:32" ht="15" customHeight="1" x14ac:dyDescent="0.25">
      <c r="S100" s="115" t="s">
        <v>58</v>
      </c>
      <c r="T100" s="115"/>
      <c r="U100" s="112"/>
      <c r="V100" s="112">
        <v>2247</v>
      </c>
      <c r="W100" s="112">
        <v>2264</v>
      </c>
      <c r="X100" s="112">
        <v>2314</v>
      </c>
      <c r="Y100" s="112">
        <v>2454</v>
      </c>
      <c r="Z100" s="112">
        <v>2450</v>
      </c>
    </row>
    <row r="101" spans="1:32" x14ac:dyDescent="0.25">
      <c r="A101" s="18"/>
      <c r="S101" s="118" t="s">
        <v>53</v>
      </c>
      <c r="T101" s="118"/>
      <c r="U101" s="112"/>
      <c r="V101" s="112">
        <v>38760</v>
      </c>
      <c r="W101" s="112">
        <v>38926</v>
      </c>
      <c r="X101" s="112">
        <v>38895</v>
      </c>
      <c r="Y101" s="112">
        <v>40134</v>
      </c>
      <c r="Z101" s="112">
        <v>40826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87773</v>
      </c>
      <c r="W104" s="112">
        <v>87982</v>
      </c>
      <c r="X104" s="112">
        <v>87578</v>
      </c>
      <c r="Y104" s="112">
        <v>96277</v>
      </c>
      <c r="Z104" s="112">
        <v>98335</v>
      </c>
      <c r="AB104" s="109" t="str">
        <f>TEXT(Z104,"###,###")</f>
        <v>98,335</v>
      </c>
      <c r="AD104" s="130">
        <f>Z104/($Z$4)*100</f>
        <v>81.054904837659393</v>
      </c>
      <c r="AF104" s="109"/>
    </row>
    <row r="105" spans="1:32" x14ac:dyDescent="0.25">
      <c r="S105" s="115" t="s">
        <v>17</v>
      </c>
      <c r="T105" s="115"/>
      <c r="U105" s="112"/>
      <c r="V105" s="112">
        <v>16332</v>
      </c>
      <c r="W105" s="112">
        <v>15547</v>
      </c>
      <c r="X105" s="112">
        <v>15642</v>
      </c>
      <c r="Y105" s="112">
        <v>17155</v>
      </c>
      <c r="Z105" s="112">
        <v>17169</v>
      </c>
      <c r="AB105" s="109" t="str">
        <f>TEXT(Z105,"###,###")</f>
        <v>17,169</v>
      </c>
      <c r="AD105" s="130">
        <f>Z105/($Z$4)*100</f>
        <v>14.15194652115497</v>
      </c>
      <c r="AF105" s="109"/>
    </row>
    <row r="106" spans="1:32" x14ac:dyDescent="0.25">
      <c r="S106" s="118" t="s">
        <v>53</v>
      </c>
      <c r="T106" s="118"/>
      <c r="U106" s="120"/>
      <c r="V106" s="120">
        <v>104105</v>
      </c>
      <c r="W106" s="120">
        <v>103529</v>
      </c>
      <c r="X106" s="120">
        <v>103220</v>
      </c>
      <c r="Y106" s="120">
        <v>113432</v>
      </c>
      <c r="Z106" s="120">
        <v>115504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16600</v>
      </c>
      <c r="W108" s="112">
        <v>17124</v>
      </c>
      <c r="X108" s="112">
        <v>16160</v>
      </c>
      <c r="Y108" s="112">
        <v>17548</v>
      </c>
      <c r="Z108" s="112">
        <v>17390</v>
      </c>
      <c r="AB108" s="109" t="str">
        <f>TEXT(Z108,"###,###")</f>
        <v>17,390</v>
      </c>
      <c r="AD108" s="130">
        <f>Z108/($Z$4)*100</f>
        <v>14.334110897715938</v>
      </c>
      <c r="AF108" s="109"/>
    </row>
    <row r="109" spans="1:32" x14ac:dyDescent="0.25">
      <c r="S109" s="115" t="s">
        <v>20</v>
      </c>
      <c r="T109" s="115"/>
      <c r="U109" s="112"/>
      <c r="V109" s="112">
        <v>16558</v>
      </c>
      <c r="W109" s="112">
        <v>16341</v>
      </c>
      <c r="X109" s="112">
        <v>17538</v>
      </c>
      <c r="Y109" s="112">
        <v>19106</v>
      </c>
      <c r="Z109" s="112">
        <v>18786</v>
      </c>
      <c r="AB109" s="109" t="str">
        <f>TEXT(Z109,"###,###")</f>
        <v>18,786</v>
      </c>
      <c r="AD109" s="130">
        <f>Z109/($Z$4)*100</f>
        <v>15.484796280879335</v>
      </c>
      <c r="AF109" s="109"/>
    </row>
    <row r="110" spans="1:32" x14ac:dyDescent="0.25">
      <c r="S110" s="115" t="s">
        <v>21</v>
      </c>
      <c r="T110" s="115"/>
      <c r="U110" s="112"/>
      <c r="V110" s="112">
        <v>26483</v>
      </c>
      <c r="W110" s="112">
        <v>24376</v>
      </c>
      <c r="X110" s="112">
        <v>24719</v>
      </c>
      <c r="Y110" s="112">
        <v>27006</v>
      </c>
      <c r="Z110" s="112">
        <v>28443</v>
      </c>
      <c r="AB110" s="109" t="str">
        <f>TEXT(Z110,"###,###")</f>
        <v>28,443</v>
      </c>
      <c r="AD110" s="130">
        <f>Z110/($Z$4)*100</f>
        <v>23.444802545355632</v>
      </c>
      <c r="AF110" s="109"/>
    </row>
    <row r="111" spans="1:32" x14ac:dyDescent="0.25">
      <c r="S111" s="115" t="s">
        <v>22</v>
      </c>
      <c r="T111" s="115"/>
      <c r="U111" s="112"/>
      <c r="V111" s="112">
        <v>45000</v>
      </c>
      <c r="W111" s="112">
        <v>44626</v>
      </c>
      <c r="X111" s="112">
        <v>44803</v>
      </c>
      <c r="Y111" s="112">
        <v>49778</v>
      </c>
      <c r="Z111" s="112">
        <v>50890</v>
      </c>
      <c r="AB111" s="109" t="str">
        <f>TEXT(Z111,"###,###")</f>
        <v>50,890</v>
      </c>
      <c r="AD111" s="130">
        <f>Z111/($Z$4)*100</f>
        <v>41.947263000848999</v>
      </c>
      <c r="AF111" s="109"/>
    </row>
    <row r="112" spans="1:32" x14ac:dyDescent="0.25">
      <c r="S112" s="118" t="s">
        <v>53</v>
      </c>
      <c r="T112" s="118"/>
      <c r="U112" s="112"/>
      <c r="V112" s="112">
        <v>111510</v>
      </c>
      <c r="W112" s="112">
        <v>109163</v>
      </c>
      <c r="X112" s="112">
        <v>109287</v>
      </c>
      <c r="Y112" s="112">
        <v>119428</v>
      </c>
      <c r="Z112" s="112">
        <v>121319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40.92</v>
      </c>
      <c r="W118" s="131">
        <v>41.14</v>
      </c>
      <c r="X118" s="131">
        <v>41.3</v>
      </c>
      <c r="Y118" s="131">
        <v>41.2</v>
      </c>
      <c r="Z118" s="131">
        <v>41.31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69565</v>
      </c>
      <c r="W120" s="112">
        <v>69640</v>
      </c>
      <c r="X120" s="112">
        <v>68998</v>
      </c>
      <c r="Y120" s="112">
        <v>70745</v>
      </c>
      <c r="Z120" s="112">
        <v>71940</v>
      </c>
      <c r="AB120" s="109" t="str">
        <f>TEXT(Z120,"###,###")</f>
        <v>71,940</v>
      </c>
    </row>
    <row r="121" spans="19:32" x14ac:dyDescent="0.25">
      <c r="S121" s="101" t="s">
        <v>98</v>
      </c>
      <c r="T121" s="112"/>
      <c r="U121" s="112"/>
      <c r="V121" s="112">
        <v>4938</v>
      </c>
      <c r="W121" s="112">
        <v>4912</v>
      </c>
      <c r="X121" s="112">
        <v>4872</v>
      </c>
      <c r="Y121" s="112">
        <v>4704</v>
      </c>
      <c r="Z121" s="112">
        <v>4839</v>
      </c>
      <c r="AB121" s="109" t="str">
        <f>TEXT(Z121,"###,###")</f>
        <v>4,839</v>
      </c>
    </row>
    <row r="122" spans="19:32" x14ac:dyDescent="0.25">
      <c r="S122" s="101" t="s">
        <v>99</v>
      </c>
      <c r="T122" s="112"/>
      <c r="U122" s="112"/>
      <c r="V122" s="112">
        <v>4964</v>
      </c>
      <c r="W122" s="112">
        <v>4954</v>
      </c>
      <c r="X122" s="112">
        <v>5187</v>
      </c>
      <c r="Y122" s="112">
        <v>5599</v>
      </c>
      <c r="Z122" s="112">
        <v>5551</v>
      </c>
      <c r="AB122" s="109" t="str">
        <f>TEXT(Z122,"###,###")</f>
        <v>5,551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74529</v>
      </c>
      <c r="W124" s="112">
        <v>74594</v>
      </c>
      <c r="X124" s="112">
        <v>74185</v>
      </c>
      <c r="Y124" s="112">
        <v>76344</v>
      </c>
      <c r="Z124" s="112">
        <v>77491</v>
      </c>
      <c r="AB124" s="109" t="str">
        <f>TEXT(Z124,"###,###")</f>
        <v>77,491</v>
      </c>
      <c r="AD124" s="127">
        <f>Z124/$Z$7*100</f>
        <v>94.12700726380487</v>
      </c>
    </row>
    <row r="125" spans="19:32" x14ac:dyDescent="0.25">
      <c r="S125" s="101" t="s">
        <v>101</v>
      </c>
      <c r="T125" s="112"/>
      <c r="U125" s="112"/>
      <c r="V125" s="112">
        <v>9902</v>
      </c>
      <c r="W125" s="112">
        <v>9866</v>
      </c>
      <c r="X125" s="112">
        <v>10059</v>
      </c>
      <c r="Y125" s="112">
        <v>10303</v>
      </c>
      <c r="Z125" s="112">
        <v>10390</v>
      </c>
      <c r="AB125" s="109" t="str">
        <f>TEXT(Z125,"###,###")</f>
        <v>10,390</v>
      </c>
      <c r="AD125" s="127">
        <f>Z125/$Z$7*100</f>
        <v>12.620557296601318</v>
      </c>
    </row>
    <row r="127" spans="19:32" x14ac:dyDescent="0.25">
      <c r="S127" s="101" t="s">
        <v>102</v>
      </c>
      <c r="T127" s="112"/>
      <c r="U127" s="112"/>
      <c r="V127" s="112">
        <v>40700</v>
      </c>
      <c r="W127" s="112">
        <v>40577</v>
      </c>
      <c r="X127" s="112">
        <v>40111</v>
      </c>
      <c r="Y127" s="112">
        <v>40859</v>
      </c>
      <c r="Z127" s="112">
        <v>41440</v>
      </c>
      <c r="AB127" s="109" t="str">
        <f>TEXT(Z127,"###,###")</f>
        <v>41,440</v>
      </c>
      <c r="AD127" s="127">
        <f>Z127/$Z$7*100</f>
        <v>50.336467215703415</v>
      </c>
    </row>
    <row r="128" spans="19:32" x14ac:dyDescent="0.25">
      <c r="S128" s="101" t="s">
        <v>103</v>
      </c>
      <c r="T128" s="112"/>
      <c r="U128" s="112"/>
      <c r="V128" s="112">
        <v>38764</v>
      </c>
      <c r="W128" s="112">
        <v>38923</v>
      </c>
      <c r="X128" s="112">
        <v>38898</v>
      </c>
      <c r="Y128" s="112">
        <v>40134</v>
      </c>
      <c r="Z128" s="112">
        <v>40827</v>
      </c>
      <c r="AB128" s="109" t="str">
        <f>TEXT(Z128,"###,###")</f>
        <v>40,827</v>
      </c>
      <c r="AD128" s="127">
        <f>Z128/$Z$7*100</f>
        <v>49.591866482034838</v>
      </c>
    </row>
    <row r="130" spans="19:20" x14ac:dyDescent="0.25">
      <c r="S130" s="101" t="s">
        <v>278</v>
      </c>
      <c r="T130" s="127">
        <v>87.384301435755404</v>
      </c>
    </row>
    <row r="131" spans="19:20" x14ac:dyDescent="0.25">
      <c r="S131" s="101" t="s">
        <v>279</v>
      </c>
      <c r="T131" s="127">
        <v>5.8778514685518548</v>
      </c>
    </row>
    <row r="132" spans="19:20" x14ac:dyDescent="0.25">
      <c r="S132" s="101" t="s">
        <v>280</v>
      </c>
      <c r="T132" s="127">
        <v>6.7427058280494627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7B53FEA-AFFE-4025-AE1A-B652230CD8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3233B7-3A8C-4B11-82FF-FF13B05151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EEC2B6-0D49-4AA1-B503-2C8DD1FE0A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129E79-B6E2-4D27-9977-F6EA61B7B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7D0CA-609C-4B4B-9633-13818CADF121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126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126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8.21 Gannawarra,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7676</v>
      </c>
      <c r="W4" s="108">
        <v>7702</v>
      </c>
      <c r="X4" s="108">
        <v>7850</v>
      </c>
      <c r="Y4" s="108">
        <v>8314</v>
      </c>
      <c r="Z4" s="108">
        <v>8638</v>
      </c>
      <c r="AB4" s="109" t="str">
        <f>TEXT(Z4,"###,###")</f>
        <v>8,638</v>
      </c>
      <c r="AD4" s="110">
        <f>Z4/Y4-1</f>
        <v>3.8970411354342094E-2</v>
      </c>
      <c r="AF4" s="110">
        <f>Z4/V4-1</f>
        <v>0.12532569046378317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3979</v>
      </c>
      <c r="W5" s="108">
        <v>3992</v>
      </c>
      <c r="X5" s="108">
        <v>4060</v>
      </c>
      <c r="Y5" s="108">
        <v>4212</v>
      </c>
      <c r="Z5" s="108">
        <v>4262</v>
      </c>
      <c r="AB5" s="109" t="str">
        <f>TEXT(Z5,"###,###")</f>
        <v>4,262</v>
      </c>
      <c r="AD5" s="110">
        <f t="shared" ref="AD5:AD9" si="0">Z5/Y5-1</f>
        <v>1.1870845204178471E-2</v>
      </c>
      <c r="AF5" s="110">
        <f t="shared" ref="AF5:AF9" si="1">Z5/V5-1</f>
        <v>7.1123397838652958E-2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3696</v>
      </c>
      <c r="W6" s="108">
        <v>3711</v>
      </c>
      <c r="X6" s="108">
        <v>3787</v>
      </c>
      <c r="Y6" s="108">
        <v>4102</v>
      </c>
      <c r="Z6" s="108">
        <v>4374</v>
      </c>
      <c r="AB6" s="109" t="str">
        <f>TEXT(Z6,"###,###")</f>
        <v>4,374</v>
      </c>
      <c r="AD6" s="110">
        <f t="shared" si="0"/>
        <v>6.6309117503656756E-2</v>
      </c>
      <c r="AF6" s="110">
        <f t="shared" si="1"/>
        <v>0.18344155844155852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5315</v>
      </c>
      <c r="W7" s="108">
        <v>5516</v>
      </c>
      <c r="X7" s="108">
        <v>5520</v>
      </c>
      <c r="Y7" s="108">
        <v>5681</v>
      </c>
      <c r="Z7" s="108">
        <v>5786</v>
      </c>
      <c r="AB7" s="109" t="str">
        <f>TEXT(Z7,"###,###")</f>
        <v>5,786</v>
      </c>
      <c r="AD7" s="110">
        <f t="shared" si="0"/>
        <v>1.8482661503256503E-2</v>
      </c>
      <c r="AF7" s="110">
        <f t="shared" si="1"/>
        <v>8.8617121354656714E-2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8,638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5,786</v>
      </c>
      <c r="P8" s="67"/>
      <c r="S8" s="107" t="s">
        <v>82</v>
      </c>
      <c r="T8" s="108"/>
      <c r="U8" s="108"/>
      <c r="V8" s="108">
        <v>34681.120000000003</v>
      </c>
      <c r="W8" s="108">
        <v>35896.65</v>
      </c>
      <c r="X8" s="108">
        <v>39640</v>
      </c>
      <c r="Y8" s="108">
        <v>39000</v>
      </c>
      <c r="Z8" s="108">
        <v>40955.15</v>
      </c>
      <c r="AB8" s="109" t="str">
        <f>TEXT(Z8,"$###,###")</f>
        <v>$40,955</v>
      </c>
      <c r="AD8" s="110">
        <f t="shared" si="0"/>
        <v>5.0132051282051338E-2</v>
      </c>
      <c r="AF8" s="110">
        <f t="shared" si="1"/>
        <v>0.18090621064140944</v>
      </c>
    </row>
    <row r="9" spans="1:32" x14ac:dyDescent="0.25">
      <c r="A9" s="30" t="s">
        <v>14</v>
      </c>
      <c r="B9" s="71"/>
      <c r="C9" s="72"/>
      <c r="D9" s="73">
        <f>AD104</f>
        <v>69.402639499884231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52.264085724161767</v>
      </c>
      <c r="P9" s="74" t="s">
        <v>83</v>
      </c>
      <c r="S9" s="107" t="s">
        <v>7</v>
      </c>
      <c r="T9" s="108"/>
      <c r="U9" s="108"/>
      <c r="V9" s="108">
        <v>227363105</v>
      </c>
      <c r="W9" s="108">
        <v>245386322</v>
      </c>
      <c r="X9" s="108">
        <v>252716415</v>
      </c>
      <c r="Y9" s="108">
        <v>284144775</v>
      </c>
      <c r="Z9" s="108">
        <v>306974641</v>
      </c>
      <c r="AB9" s="109" t="str">
        <f>TEXT(Z9/1000000,"$#,###.0")&amp;" mil"</f>
        <v>$307.0 mil</v>
      </c>
      <c r="AD9" s="110">
        <f t="shared" si="0"/>
        <v>8.0345894095712245E-2</v>
      </c>
      <c r="AF9" s="110">
        <f t="shared" si="1"/>
        <v>0.35015151644766629</v>
      </c>
    </row>
    <row r="10" spans="1:32" x14ac:dyDescent="0.25">
      <c r="A10" s="30" t="s">
        <v>17</v>
      </c>
      <c r="B10" s="71"/>
      <c r="C10" s="72"/>
      <c r="D10" s="73">
        <f>AD105</f>
        <v>16.855753646677471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47.701348081576214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72.606291047355683</v>
      </c>
      <c r="P11" s="74" t="s">
        <v>83</v>
      </c>
      <c r="S11" s="107" t="s">
        <v>29</v>
      </c>
      <c r="T11" s="112"/>
      <c r="U11" s="112"/>
      <c r="V11" s="112">
        <v>6227</v>
      </c>
      <c r="W11" s="112">
        <v>6163</v>
      </c>
      <c r="X11" s="112">
        <v>6293</v>
      </c>
      <c r="Y11" s="112">
        <v>6738</v>
      </c>
      <c r="Z11" s="112">
        <v>7051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16.522640857241619</v>
      </c>
      <c r="P12" s="74" t="s">
        <v>83</v>
      </c>
      <c r="S12" s="107" t="s">
        <v>30</v>
      </c>
      <c r="T12" s="112"/>
      <c r="U12" s="112"/>
      <c r="V12" s="112">
        <v>1441</v>
      </c>
      <c r="W12" s="112">
        <v>1540</v>
      </c>
      <c r="X12" s="112">
        <v>1557</v>
      </c>
      <c r="Y12" s="112">
        <v>1578</v>
      </c>
      <c r="Z12" s="112">
        <v>1589</v>
      </c>
    </row>
    <row r="13" spans="1:32" ht="15" customHeight="1" x14ac:dyDescent="0.25">
      <c r="A13" s="30" t="s">
        <v>19</v>
      </c>
      <c r="B13" s="72"/>
      <c r="C13" s="72"/>
      <c r="D13" s="73">
        <f>AD108</f>
        <v>19.819402639499884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11.02661596958175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20.919194257930076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21.104422319981477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18.42832469775475</v>
      </c>
      <c r="P15" s="74" t="s">
        <v>83</v>
      </c>
      <c r="S15" s="115" t="s">
        <v>59</v>
      </c>
      <c r="T15" s="115"/>
      <c r="U15" s="116"/>
      <c r="V15" s="116">
        <v>974</v>
      </c>
      <c r="W15" s="116">
        <v>993</v>
      </c>
      <c r="X15" s="116">
        <v>1057</v>
      </c>
      <c r="Y15" s="112">
        <v>1153</v>
      </c>
      <c r="Z15" s="112">
        <v>1203</v>
      </c>
      <c r="AB15" s="117">
        <f t="shared" ref="AB15:AB34" si="2">IF(Z15="np",0,Z15/$Z$34)</f>
        <v>0.13926834915489697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24.392220421393841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81.571675302245254</v>
      </c>
      <c r="P16" s="37" t="s">
        <v>83</v>
      </c>
      <c r="S16" s="115" t="s">
        <v>60</v>
      </c>
      <c r="T16" s="115"/>
      <c r="U16" s="116"/>
      <c r="V16" s="116">
        <v>45</v>
      </c>
      <c r="W16" s="116">
        <v>34</v>
      </c>
      <c r="X16" s="116">
        <v>34</v>
      </c>
      <c r="Y16" s="112">
        <v>32</v>
      </c>
      <c r="Z16" s="112">
        <v>22</v>
      </c>
      <c r="AB16" s="117">
        <f t="shared" si="2"/>
        <v>2.5468858532067609E-3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610</v>
      </c>
      <c r="W17" s="116">
        <v>531</v>
      </c>
      <c r="X17" s="116">
        <v>585</v>
      </c>
      <c r="Y17" s="112">
        <v>563</v>
      </c>
      <c r="Z17" s="112">
        <v>631</v>
      </c>
      <c r="AB17" s="117">
        <f t="shared" si="2"/>
        <v>7.3049316971521186E-2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107</v>
      </c>
      <c r="W18" s="116">
        <v>114</v>
      </c>
      <c r="X18" s="116">
        <v>116</v>
      </c>
      <c r="Y18" s="112">
        <v>111</v>
      </c>
      <c r="Z18" s="112">
        <v>119</v>
      </c>
      <c r="AB18" s="117">
        <f t="shared" si="2"/>
        <v>1.3776337115072933E-2</v>
      </c>
    </row>
    <row r="19" spans="1:28" x14ac:dyDescent="0.25">
      <c r="A19" s="63" t="str">
        <f>$S$1&amp;" ("&amp;$V$2&amp;" to "&amp;$Z$2&amp;")"</f>
        <v>Gannawarra (2018-19 to 2022-23)</v>
      </c>
      <c r="B19" s="63"/>
      <c r="C19" s="63"/>
      <c r="D19" s="63"/>
      <c r="E19" s="63"/>
      <c r="F19" s="63"/>
      <c r="G19" s="63" t="str">
        <f>$S$1&amp;" ("&amp;$V$2&amp;" to "&amp;$Z$2&amp;")"</f>
        <v>Gannawarra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469</v>
      </c>
      <c r="W19" s="116">
        <v>475</v>
      </c>
      <c r="X19" s="116">
        <v>504</v>
      </c>
      <c r="Y19" s="112">
        <v>483</v>
      </c>
      <c r="Z19" s="112">
        <v>527</v>
      </c>
      <c r="AB19" s="117">
        <f t="shared" si="2"/>
        <v>6.1009492938180136E-2</v>
      </c>
    </row>
    <row r="20" spans="1:28" x14ac:dyDescent="0.25">
      <c r="S20" s="115" t="s">
        <v>64</v>
      </c>
      <c r="T20" s="115"/>
      <c r="U20" s="116"/>
      <c r="V20" s="116">
        <v>252</v>
      </c>
      <c r="W20" s="116">
        <v>273</v>
      </c>
      <c r="X20" s="116">
        <v>272</v>
      </c>
      <c r="Y20" s="112">
        <v>283</v>
      </c>
      <c r="Z20" s="112">
        <v>317</v>
      </c>
      <c r="AB20" s="117">
        <f t="shared" si="2"/>
        <v>3.6698309793933778E-2</v>
      </c>
    </row>
    <row r="21" spans="1:28" x14ac:dyDescent="0.25">
      <c r="S21" s="115" t="s">
        <v>65</v>
      </c>
      <c r="T21" s="115"/>
      <c r="U21" s="116"/>
      <c r="V21" s="116">
        <v>663</v>
      </c>
      <c r="W21" s="116">
        <v>670</v>
      </c>
      <c r="X21" s="116">
        <v>677</v>
      </c>
      <c r="Y21" s="112">
        <v>757</v>
      </c>
      <c r="Z21" s="112">
        <v>825</v>
      </c>
      <c r="AB21" s="117">
        <f t="shared" si="2"/>
        <v>9.5508219495253524E-2</v>
      </c>
    </row>
    <row r="22" spans="1:28" x14ac:dyDescent="0.25">
      <c r="S22" s="115" t="s">
        <v>66</v>
      </c>
      <c r="T22" s="115"/>
      <c r="U22" s="116"/>
      <c r="V22" s="116">
        <v>442</v>
      </c>
      <c r="W22" s="116">
        <v>507</v>
      </c>
      <c r="X22" s="116">
        <v>503</v>
      </c>
      <c r="Y22" s="112">
        <v>535</v>
      </c>
      <c r="Z22" s="112">
        <v>575</v>
      </c>
      <c r="AB22" s="117">
        <f t="shared" si="2"/>
        <v>6.6566334799722154E-2</v>
      </c>
    </row>
    <row r="23" spans="1:28" x14ac:dyDescent="0.25">
      <c r="S23" s="115" t="s">
        <v>67</v>
      </c>
      <c r="T23" s="115"/>
      <c r="U23" s="116"/>
      <c r="V23" s="116">
        <v>257</v>
      </c>
      <c r="W23" s="116">
        <v>256</v>
      </c>
      <c r="X23" s="116">
        <v>267</v>
      </c>
      <c r="Y23" s="112">
        <v>286</v>
      </c>
      <c r="Z23" s="112">
        <v>281</v>
      </c>
      <c r="AB23" s="117">
        <f t="shared" si="2"/>
        <v>3.2530678397777263E-2</v>
      </c>
    </row>
    <row r="24" spans="1:28" x14ac:dyDescent="0.25">
      <c r="S24" s="115" t="s">
        <v>68</v>
      </c>
      <c r="T24" s="115"/>
      <c r="U24" s="116"/>
      <c r="V24" s="116">
        <v>26</v>
      </c>
      <c r="W24" s="116">
        <v>26</v>
      </c>
      <c r="X24" s="116">
        <v>31</v>
      </c>
      <c r="Y24" s="112">
        <v>26</v>
      </c>
      <c r="Z24" s="112">
        <v>25</v>
      </c>
      <c r="AB24" s="117">
        <f t="shared" si="2"/>
        <v>2.8941884695531375E-3</v>
      </c>
    </row>
    <row r="25" spans="1:28" x14ac:dyDescent="0.25">
      <c r="S25" s="115" t="s">
        <v>69</v>
      </c>
      <c r="T25" s="115"/>
      <c r="U25" s="116"/>
      <c r="V25" s="116">
        <v>175</v>
      </c>
      <c r="W25" s="116">
        <v>180</v>
      </c>
      <c r="X25" s="116">
        <v>186</v>
      </c>
      <c r="Y25" s="112">
        <v>178</v>
      </c>
      <c r="Z25" s="112">
        <v>222</v>
      </c>
      <c r="AB25" s="117">
        <f t="shared" si="2"/>
        <v>2.5700393609631861E-2</v>
      </c>
    </row>
    <row r="26" spans="1:28" x14ac:dyDescent="0.25">
      <c r="S26" s="115" t="s">
        <v>70</v>
      </c>
      <c r="T26" s="115"/>
      <c r="U26" s="116"/>
      <c r="V26" s="116">
        <v>90</v>
      </c>
      <c r="W26" s="116">
        <v>106</v>
      </c>
      <c r="X26" s="116">
        <v>99</v>
      </c>
      <c r="Y26" s="112">
        <v>99</v>
      </c>
      <c r="Z26" s="112">
        <v>112</v>
      </c>
      <c r="AB26" s="117">
        <f t="shared" si="2"/>
        <v>1.2965964343598054E-2</v>
      </c>
    </row>
    <row r="27" spans="1:28" x14ac:dyDescent="0.25">
      <c r="S27" s="115" t="s">
        <v>71</v>
      </c>
      <c r="T27" s="115"/>
      <c r="U27" s="116"/>
      <c r="V27" s="116">
        <v>210</v>
      </c>
      <c r="W27" s="116">
        <v>243</v>
      </c>
      <c r="X27" s="116">
        <v>224</v>
      </c>
      <c r="Y27" s="112">
        <v>249</v>
      </c>
      <c r="Z27" s="112">
        <v>243</v>
      </c>
      <c r="AB27" s="117">
        <f t="shared" si="2"/>
        <v>2.8131511924056496E-2</v>
      </c>
    </row>
    <row r="28" spans="1:28" x14ac:dyDescent="0.25">
      <c r="S28" s="115" t="s">
        <v>72</v>
      </c>
      <c r="T28" s="115"/>
      <c r="U28" s="116"/>
      <c r="V28" s="116">
        <v>345</v>
      </c>
      <c r="W28" s="116">
        <v>335</v>
      </c>
      <c r="X28" s="116">
        <v>326</v>
      </c>
      <c r="Y28" s="112">
        <v>364</v>
      </c>
      <c r="Z28" s="112">
        <v>374</v>
      </c>
      <c r="AB28" s="117">
        <f t="shared" si="2"/>
        <v>4.3297059504514936E-2</v>
      </c>
    </row>
    <row r="29" spans="1:28" x14ac:dyDescent="0.25">
      <c r="S29" s="115" t="s">
        <v>73</v>
      </c>
      <c r="T29" s="115"/>
      <c r="U29" s="116"/>
      <c r="V29" s="116">
        <v>582</v>
      </c>
      <c r="W29" s="116">
        <v>405</v>
      </c>
      <c r="X29" s="116">
        <v>489</v>
      </c>
      <c r="Y29" s="112">
        <v>524</v>
      </c>
      <c r="Z29" s="112">
        <v>491</v>
      </c>
      <c r="AB29" s="117">
        <f t="shared" si="2"/>
        <v>5.6841861542023614E-2</v>
      </c>
    </row>
    <row r="30" spans="1:28" x14ac:dyDescent="0.25">
      <c r="S30" s="115" t="s">
        <v>74</v>
      </c>
      <c r="T30" s="115"/>
      <c r="U30" s="116"/>
      <c r="V30" s="116">
        <v>364</v>
      </c>
      <c r="W30" s="116">
        <v>482</v>
      </c>
      <c r="X30" s="116">
        <v>460</v>
      </c>
      <c r="Y30" s="112">
        <v>532</v>
      </c>
      <c r="Z30" s="112">
        <v>546</v>
      </c>
      <c r="AB30" s="117">
        <f t="shared" si="2"/>
        <v>6.3209076175040513E-2</v>
      </c>
    </row>
    <row r="31" spans="1:28" x14ac:dyDescent="0.25">
      <c r="S31" s="115" t="s">
        <v>75</v>
      </c>
      <c r="T31" s="115"/>
      <c r="U31" s="116"/>
      <c r="V31" s="116">
        <v>784</v>
      </c>
      <c r="W31" s="116">
        <v>796</v>
      </c>
      <c r="X31" s="116">
        <v>829</v>
      </c>
      <c r="Y31" s="112">
        <v>928</v>
      </c>
      <c r="Z31" s="112">
        <v>1000</v>
      </c>
      <c r="AB31" s="117">
        <f t="shared" si="2"/>
        <v>0.11576753878212549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110</v>
      </c>
      <c r="W32" s="116">
        <v>100</v>
      </c>
      <c r="X32" s="116">
        <v>83</v>
      </c>
      <c r="Y32" s="112">
        <v>95</v>
      </c>
      <c r="Z32" s="112">
        <v>94</v>
      </c>
      <c r="AB32" s="117">
        <f t="shared" si="2"/>
        <v>1.0882148645519797E-2</v>
      </c>
    </row>
    <row r="33" spans="19:32" x14ac:dyDescent="0.25">
      <c r="S33" s="115" t="s">
        <v>77</v>
      </c>
      <c r="T33" s="115"/>
      <c r="U33" s="116"/>
      <c r="V33" s="116">
        <v>204</v>
      </c>
      <c r="W33" s="116">
        <v>220</v>
      </c>
      <c r="X33" s="116">
        <v>213</v>
      </c>
      <c r="Y33" s="112">
        <v>226</v>
      </c>
      <c r="Z33" s="112">
        <v>231</v>
      </c>
      <c r="AB33" s="117">
        <f t="shared" si="2"/>
        <v>2.674230145867099E-2</v>
      </c>
    </row>
    <row r="34" spans="19:32" x14ac:dyDescent="0.25">
      <c r="S34" s="118" t="s">
        <v>53</v>
      </c>
      <c r="T34" s="118"/>
      <c r="U34" s="119"/>
      <c r="V34" s="119">
        <v>7671</v>
      </c>
      <c r="W34" s="119">
        <v>7703</v>
      </c>
      <c r="X34" s="119">
        <v>7850</v>
      </c>
      <c r="Y34" s="120">
        <v>8316</v>
      </c>
      <c r="Z34" s="120">
        <v>8638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4434</v>
      </c>
      <c r="W37" s="112">
        <v>4622</v>
      </c>
      <c r="X37" s="112">
        <v>4625</v>
      </c>
      <c r="Y37" s="112">
        <v>4731</v>
      </c>
      <c r="Z37" s="112">
        <v>4723</v>
      </c>
      <c r="AB37" s="132">
        <f>Z37/Z40*100</f>
        <v>81.571675302245254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876</v>
      </c>
      <c r="W38" s="112">
        <v>897</v>
      </c>
      <c r="X38" s="112">
        <v>896</v>
      </c>
      <c r="Y38" s="112">
        <v>948</v>
      </c>
      <c r="Z38" s="112">
        <v>1067</v>
      </c>
      <c r="AB38" s="132">
        <f>Z38/Z40*100</f>
        <v>18.42832469775475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5310</v>
      </c>
      <c r="W40" s="112">
        <v>5519</v>
      </c>
      <c r="X40" s="112">
        <v>5521</v>
      </c>
      <c r="Y40" s="112">
        <v>5679</v>
      </c>
      <c r="Z40" s="112">
        <v>5790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7</v>
      </c>
      <c r="X44" s="112">
        <v>1</v>
      </c>
      <c r="Y44" s="112">
        <v>4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108</v>
      </c>
      <c r="W45" s="112">
        <v>102</v>
      </c>
      <c r="X45" s="112">
        <v>102</v>
      </c>
      <c r="Y45" s="112">
        <v>115</v>
      </c>
      <c r="Z45" s="112">
        <v>144</v>
      </c>
    </row>
    <row r="46" spans="19:32" x14ac:dyDescent="0.25">
      <c r="S46" s="115" t="s">
        <v>38</v>
      </c>
      <c r="T46" s="115"/>
      <c r="U46" s="112"/>
      <c r="V46" s="112">
        <v>279</v>
      </c>
      <c r="W46" s="112">
        <v>261</v>
      </c>
      <c r="X46" s="112">
        <v>262</v>
      </c>
      <c r="Y46" s="112">
        <v>235</v>
      </c>
      <c r="Z46" s="112">
        <v>220</v>
      </c>
    </row>
    <row r="47" spans="19:32" x14ac:dyDescent="0.25">
      <c r="S47" s="115" t="s">
        <v>39</v>
      </c>
      <c r="T47" s="115"/>
      <c r="U47" s="112"/>
      <c r="V47" s="112">
        <v>333</v>
      </c>
      <c r="W47" s="112">
        <v>325</v>
      </c>
      <c r="X47" s="112">
        <v>322</v>
      </c>
      <c r="Y47" s="112">
        <v>340</v>
      </c>
      <c r="Z47" s="112">
        <v>376</v>
      </c>
    </row>
    <row r="48" spans="19:32" x14ac:dyDescent="0.25">
      <c r="S48" s="115" t="s">
        <v>40</v>
      </c>
      <c r="T48" s="115"/>
      <c r="U48" s="112"/>
      <c r="V48" s="112">
        <v>396</v>
      </c>
      <c r="W48" s="112">
        <v>399</v>
      </c>
      <c r="X48" s="112">
        <v>407</v>
      </c>
      <c r="Y48" s="112">
        <v>405</v>
      </c>
      <c r="Z48" s="112">
        <v>390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278</v>
      </c>
      <c r="W49" s="112">
        <v>295</v>
      </c>
      <c r="X49" s="112">
        <v>315</v>
      </c>
      <c r="Y49" s="112">
        <v>365</v>
      </c>
      <c r="Z49" s="112">
        <v>379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Gannawarra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340</v>
      </c>
      <c r="W50" s="112">
        <v>330</v>
      </c>
      <c r="X50" s="112">
        <v>323</v>
      </c>
      <c r="Y50" s="112">
        <v>336</v>
      </c>
      <c r="Z50" s="112">
        <v>343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291</v>
      </c>
      <c r="W51" s="112">
        <v>279</v>
      </c>
      <c r="X51" s="112">
        <v>276</v>
      </c>
      <c r="Y51" s="112">
        <v>325</v>
      </c>
      <c r="Z51" s="112">
        <v>309</v>
      </c>
    </row>
    <row r="52" spans="1:26" ht="15" customHeight="1" x14ac:dyDescent="0.25">
      <c r="S52" s="115" t="s">
        <v>44</v>
      </c>
      <c r="T52" s="115"/>
      <c r="U52" s="112"/>
      <c r="V52" s="112">
        <v>340</v>
      </c>
      <c r="W52" s="112">
        <v>347</v>
      </c>
      <c r="X52" s="112">
        <v>326</v>
      </c>
      <c r="Y52" s="112">
        <v>309</v>
      </c>
      <c r="Z52" s="112">
        <v>304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385</v>
      </c>
      <c r="W53" s="112">
        <v>380</v>
      </c>
      <c r="X53" s="112">
        <v>403</v>
      </c>
      <c r="Y53" s="112">
        <v>403</v>
      </c>
      <c r="Z53" s="112">
        <v>396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393</v>
      </c>
      <c r="W54" s="112">
        <v>407</v>
      </c>
      <c r="X54" s="112">
        <v>411</v>
      </c>
      <c r="Y54" s="112">
        <v>414</v>
      </c>
      <c r="Z54" s="112">
        <v>413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348</v>
      </c>
      <c r="W55" s="112">
        <v>344</v>
      </c>
      <c r="X55" s="112">
        <v>381</v>
      </c>
      <c r="Y55" s="112">
        <v>412</v>
      </c>
      <c r="Z55" s="112">
        <v>424</v>
      </c>
    </row>
    <row r="56" spans="1:26" ht="15" customHeight="1" x14ac:dyDescent="0.25">
      <c r="S56" s="115" t="s">
        <v>48</v>
      </c>
      <c r="T56" s="115"/>
      <c r="U56" s="112"/>
      <c r="V56" s="112">
        <v>282</v>
      </c>
      <c r="W56" s="112">
        <v>291</v>
      </c>
      <c r="X56" s="112">
        <v>283</v>
      </c>
      <c r="Y56" s="112">
        <v>283</v>
      </c>
      <c r="Z56" s="112">
        <v>273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107</v>
      </c>
      <c r="W57" s="112">
        <v>121</v>
      </c>
      <c r="X57" s="112">
        <v>137</v>
      </c>
      <c r="Y57" s="112">
        <v>155</v>
      </c>
      <c r="Z57" s="112">
        <v>163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62</v>
      </c>
      <c r="W58" s="112">
        <v>57</v>
      </c>
      <c r="X58" s="112">
        <v>58</v>
      </c>
      <c r="Y58" s="112">
        <v>62</v>
      </c>
      <c r="Z58" s="112">
        <v>60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32</v>
      </c>
      <c r="W59" s="112">
        <v>38</v>
      </c>
      <c r="X59" s="112">
        <v>38</v>
      </c>
      <c r="Y59" s="112">
        <v>37</v>
      </c>
      <c r="Z59" s="112">
        <v>42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11</v>
      </c>
      <c r="X60" s="112">
        <v>15</v>
      </c>
      <c r="Y60" s="112">
        <v>16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3980</v>
      </c>
      <c r="W61" s="112">
        <v>3991</v>
      </c>
      <c r="X61" s="112">
        <v>4060</v>
      </c>
      <c r="Y61" s="112">
        <v>4207</v>
      </c>
      <c r="Z61" s="112">
        <v>4267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5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118</v>
      </c>
      <c r="W64" s="112">
        <v>122</v>
      </c>
      <c r="X64" s="112">
        <v>126</v>
      </c>
      <c r="Y64" s="112">
        <v>119</v>
      </c>
      <c r="Z64" s="112">
        <v>140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Gannawarra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277</v>
      </c>
      <c r="W65" s="112">
        <v>246</v>
      </c>
      <c r="X65" s="112">
        <v>240</v>
      </c>
      <c r="Y65" s="112">
        <v>282</v>
      </c>
      <c r="Z65" s="112">
        <v>320</v>
      </c>
    </row>
    <row r="66" spans="1:26" x14ac:dyDescent="0.25">
      <c r="S66" s="115" t="s">
        <v>39</v>
      </c>
      <c r="T66" s="115"/>
      <c r="U66" s="112"/>
      <c r="V66" s="112">
        <v>285</v>
      </c>
      <c r="W66" s="112">
        <v>314</v>
      </c>
      <c r="X66" s="112">
        <v>330</v>
      </c>
      <c r="Y66" s="112">
        <v>366</v>
      </c>
      <c r="Z66" s="112">
        <v>348</v>
      </c>
    </row>
    <row r="67" spans="1:26" x14ac:dyDescent="0.25">
      <c r="S67" s="115" t="s">
        <v>40</v>
      </c>
      <c r="T67" s="115"/>
      <c r="U67" s="112"/>
      <c r="V67" s="112">
        <v>310</v>
      </c>
      <c r="W67" s="112">
        <v>295</v>
      </c>
      <c r="X67" s="112">
        <v>299</v>
      </c>
      <c r="Y67" s="112">
        <v>329</v>
      </c>
      <c r="Z67" s="112">
        <v>381</v>
      </c>
    </row>
    <row r="68" spans="1:26" x14ac:dyDescent="0.25">
      <c r="S68" s="115" t="s">
        <v>41</v>
      </c>
      <c r="T68" s="115"/>
      <c r="U68" s="112"/>
      <c r="V68" s="112">
        <v>258</v>
      </c>
      <c r="W68" s="112">
        <v>244</v>
      </c>
      <c r="X68" s="112">
        <v>261</v>
      </c>
      <c r="Y68" s="112">
        <v>290</v>
      </c>
      <c r="Z68" s="112">
        <v>342</v>
      </c>
    </row>
    <row r="69" spans="1:26" x14ac:dyDescent="0.25">
      <c r="S69" s="115" t="s">
        <v>42</v>
      </c>
      <c r="T69" s="115"/>
      <c r="U69" s="112"/>
      <c r="V69" s="112">
        <v>283</v>
      </c>
      <c r="W69" s="112">
        <v>315</v>
      </c>
      <c r="X69" s="112">
        <v>321</v>
      </c>
      <c r="Y69" s="112">
        <v>344</v>
      </c>
      <c r="Z69" s="112">
        <v>396</v>
      </c>
    </row>
    <row r="70" spans="1:26" x14ac:dyDescent="0.25">
      <c r="S70" s="115" t="s">
        <v>43</v>
      </c>
      <c r="T70" s="115"/>
      <c r="U70" s="112"/>
      <c r="V70" s="112">
        <v>274</v>
      </c>
      <c r="W70" s="112">
        <v>256</v>
      </c>
      <c r="X70" s="112">
        <v>291</v>
      </c>
      <c r="Y70" s="112">
        <v>316</v>
      </c>
      <c r="Z70" s="112">
        <v>313</v>
      </c>
    </row>
    <row r="71" spans="1:26" x14ac:dyDescent="0.25">
      <c r="S71" s="115" t="s">
        <v>44</v>
      </c>
      <c r="T71" s="115"/>
      <c r="U71" s="112"/>
      <c r="V71" s="112">
        <v>385</v>
      </c>
      <c r="W71" s="112">
        <v>333</v>
      </c>
      <c r="X71" s="112">
        <v>303</v>
      </c>
      <c r="Y71" s="112">
        <v>332</v>
      </c>
      <c r="Z71" s="112">
        <v>366</v>
      </c>
    </row>
    <row r="72" spans="1:26" x14ac:dyDescent="0.25">
      <c r="S72" s="115" t="s">
        <v>45</v>
      </c>
      <c r="T72" s="115"/>
      <c r="U72" s="112"/>
      <c r="V72" s="112">
        <v>393</v>
      </c>
      <c r="W72" s="112">
        <v>413</v>
      </c>
      <c r="X72" s="112">
        <v>389</v>
      </c>
      <c r="Y72" s="112">
        <v>424</v>
      </c>
      <c r="Z72" s="112">
        <v>451</v>
      </c>
    </row>
    <row r="73" spans="1:26" x14ac:dyDescent="0.25">
      <c r="S73" s="115" t="s">
        <v>46</v>
      </c>
      <c r="T73" s="115"/>
      <c r="U73" s="112"/>
      <c r="V73" s="112">
        <v>424</v>
      </c>
      <c r="W73" s="112">
        <v>435</v>
      </c>
      <c r="X73" s="112">
        <v>454</v>
      </c>
      <c r="Y73" s="112">
        <v>450</v>
      </c>
      <c r="Z73" s="112">
        <v>418</v>
      </c>
    </row>
    <row r="74" spans="1:26" x14ac:dyDescent="0.25">
      <c r="S74" s="115" t="s">
        <v>47</v>
      </c>
      <c r="T74" s="115"/>
      <c r="U74" s="112"/>
      <c r="V74" s="112">
        <v>333</v>
      </c>
      <c r="W74" s="112">
        <v>357</v>
      </c>
      <c r="X74" s="112">
        <v>383</v>
      </c>
      <c r="Y74" s="112">
        <v>446</v>
      </c>
      <c r="Z74" s="112">
        <v>448</v>
      </c>
    </row>
    <row r="75" spans="1:26" x14ac:dyDescent="0.25">
      <c r="S75" s="115" t="s">
        <v>48</v>
      </c>
      <c r="T75" s="115"/>
      <c r="U75" s="112"/>
      <c r="V75" s="112">
        <v>181</v>
      </c>
      <c r="W75" s="112">
        <v>184</v>
      </c>
      <c r="X75" s="112">
        <v>200</v>
      </c>
      <c r="Y75" s="112">
        <v>215</v>
      </c>
      <c r="Z75" s="112">
        <v>256</v>
      </c>
    </row>
    <row r="76" spans="1:26" x14ac:dyDescent="0.25">
      <c r="S76" s="115" t="s">
        <v>49</v>
      </c>
      <c r="T76" s="115"/>
      <c r="U76" s="112"/>
      <c r="V76" s="112">
        <v>95</v>
      </c>
      <c r="W76" s="112">
        <v>114</v>
      </c>
      <c r="X76" s="112">
        <v>102</v>
      </c>
      <c r="Y76" s="112">
        <v>96</v>
      </c>
      <c r="Z76" s="112">
        <v>90</v>
      </c>
    </row>
    <row r="77" spans="1:26" x14ac:dyDescent="0.25">
      <c r="S77" s="115" t="s">
        <v>50</v>
      </c>
      <c r="T77" s="115"/>
      <c r="U77" s="112"/>
      <c r="V77" s="112">
        <v>47</v>
      </c>
      <c r="W77" s="112">
        <v>53</v>
      </c>
      <c r="X77" s="112">
        <v>49</v>
      </c>
      <c r="Y77" s="112">
        <v>44</v>
      </c>
      <c r="Z77" s="112">
        <v>49</v>
      </c>
    </row>
    <row r="78" spans="1:26" x14ac:dyDescent="0.25">
      <c r="S78" s="115" t="s">
        <v>51</v>
      </c>
      <c r="T78" s="115"/>
      <c r="U78" s="112"/>
      <c r="V78" s="112">
        <v>18</v>
      </c>
      <c r="W78" s="112">
        <v>26</v>
      </c>
      <c r="X78" s="112">
        <v>24</v>
      </c>
      <c r="Y78" s="112">
        <v>28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18</v>
      </c>
      <c r="X79" s="112">
        <v>14</v>
      </c>
      <c r="Y79" s="112">
        <v>16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3693</v>
      </c>
      <c r="W80" s="112">
        <v>3710</v>
      </c>
      <c r="X80" s="112">
        <v>3787</v>
      </c>
      <c r="Y80" s="112">
        <v>4100</v>
      </c>
      <c r="Z80" s="112">
        <v>4369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Gannawarra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316</v>
      </c>
      <c r="W83" s="112">
        <v>296</v>
      </c>
      <c r="X83" s="112">
        <v>304</v>
      </c>
      <c r="Y83" s="112">
        <v>316</v>
      </c>
      <c r="Z83" s="112">
        <v>334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176</v>
      </c>
      <c r="W84" s="112">
        <v>185</v>
      </c>
      <c r="X84" s="112">
        <v>185</v>
      </c>
      <c r="Y84" s="112">
        <v>207</v>
      </c>
      <c r="Z84" s="112">
        <v>188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434</v>
      </c>
      <c r="W85" s="112">
        <v>470</v>
      </c>
      <c r="X85" s="112">
        <v>481</v>
      </c>
      <c r="Y85" s="112">
        <v>495</v>
      </c>
      <c r="Z85" s="112">
        <v>501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8,638</v>
      </c>
      <c r="D86" s="96">
        <f t="shared" ref="D86:D91" si="4">AD4</f>
        <v>3.8970411354342094E-2</v>
      </c>
      <c r="E86" s="97">
        <f t="shared" ref="E86:E91" si="5">AD4</f>
        <v>3.8970411354342094E-2</v>
      </c>
      <c r="F86" s="96">
        <f t="shared" ref="F86:F91" si="6">AF4</f>
        <v>0.12532569046378317</v>
      </c>
      <c r="G86" s="97">
        <f t="shared" ref="G86:G91" si="7">AF4</f>
        <v>0.12532569046378317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88</v>
      </c>
      <c r="W86" s="112">
        <v>96</v>
      </c>
      <c r="X86" s="112">
        <v>99</v>
      </c>
      <c r="Y86" s="112">
        <v>92</v>
      </c>
      <c r="Z86" s="112">
        <v>95</v>
      </c>
    </row>
    <row r="87" spans="1:30" ht="15" customHeight="1" x14ac:dyDescent="0.25">
      <c r="A87" s="98" t="s">
        <v>4</v>
      </c>
      <c r="B87" s="49"/>
      <c r="C87" s="57" t="str">
        <f t="shared" si="3"/>
        <v>4,262</v>
      </c>
      <c r="D87" s="96">
        <f t="shared" si="4"/>
        <v>1.1870845204178471E-2</v>
      </c>
      <c r="E87" s="97">
        <f t="shared" si="5"/>
        <v>1.1870845204178471E-2</v>
      </c>
      <c r="F87" s="96">
        <f t="shared" si="6"/>
        <v>7.1123397838652958E-2</v>
      </c>
      <c r="G87" s="97">
        <f t="shared" si="7"/>
        <v>7.1123397838652958E-2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53</v>
      </c>
      <c r="W87" s="112">
        <v>54</v>
      </c>
      <c r="X87" s="112">
        <v>65</v>
      </c>
      <c r="Y87" s="112">
        <v>62</v>
      </c>
      <c r="Z87" s="112">
        <v>67</v>
      </c>
    </row>
    <row r="88" spans="1:30" ht="15" customHeight="1" x14ac:dyDescent="0.25">
      <c r="A88" s="98" t="s">
        <v>5</v>
      </c>
      <c r="B88" s="49"/>
      <c r="C88" s="57" t="str">
        <f t="shared" si="3"/>
        <v>4,374</v>
      </c>
      <c r="D88" s="96">
        <f t="shared" si="4"/>
        <v>6.6309117503656756E-2</v>
      </c>
      <c r="E88" s="97">
        <f t="shared" si="5"/>
        <v>6.6309117503656756E-2</v>
      </c>
      <c r="F88" s="96">
        <f t="shared" si="6"/>
        <v>0.18344155844155852</v>
      </c>
      <c r="G88" s="97">
        <f t="shared" si="7"/>
        <v>0.18344155844155852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119</v>
      </c>
      <c r="W88" s="112">
        <v>116</v>
      </c>
      <c r="X88" s="112">
        <v>128</v>
      </c>
      <c r="Y88" s="112">
        <v>123</v>
      </c>
      <c r="Z88" s="112">
        <v>123</v>
      </c>
    </row>
    <row r="89" spans="1:30" ht="15" customHeight="1" x14ac:dyDescent="0.25">
      <c r="A89" s="49" t="s">
        <v>6</v>
      </c>
      <c r="B89" s="49"/>
      <c r="C89" s="57" t="str">
        <f t="shared" si="3"/>
        <v>5,786</v>
      </c>
      <c r="D89" s="96">
        <f t="shared" si="4"/>
        <v>1.8482661503256503E-2</v>
      </c>
      <c r="E89" s="97">
        <f t="shared" si="5"/>
        <v>1.8482661503256503E-2</v>
      </c>
      <c r="F89" s="96">
        <f t="shared" si="6"/>
        <v>8.8617121354656714E-2</v>
      </c>
      <c r="G89" s="97">
        <f t="shared" si="7"/>
        <v>8.8617121354656714E-2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356</v>
      </c>
      <c r="W89" s="112">
        <v>345</v>
      </c>
      <c r="X89" s="112">
        <v>365</v>
      </c>
      <c r="Y89" s="112">
        <v>360</v>
      </c>
      <c r="Z89" s="112">
        <v>409</v>
      </c>
    </row>
    <row r="90" spans="1:30" ht="15" customHeight="1" x14ac:dyDescent="0.25">
      <c r="A90" s="49" t="s">
        <v>95</v>
      </c>
      <c r="B90" s="49"/>
      <c r="C90" s="57" t="str">
        <f t="shared" si="3"/>
        <v>$40,955</v>
      </c>
      <c r="D90" s="96">
        <f t="shared" si="4"/>
        <v>5.0132051282051338E-2</v>
      </c>
      <c r="E90" s="97">
        <f t="shared" si="5"/>
        <v>5.0132051282051338E-2</v>
      </c>
      <c r="F90" s="96">
        <f t="shared" si="6"/>
        <v>0.18090621064140944</v>
      </c>
      <c r="G90" s="97">
        <f t="shared" si="7"/>
        <v>0.18090621064140944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443</v>
      </c>
      <c r="W90" s="112">
        <v>450</v>
      </c>
      <c r="X90" s="112">
        <v>471</v>
      </c>
      <c r="Y90" s="112">
        <v>482</v>
      </c>
      <c r="Z90" s="112">
        <v>418</v>
      </c>
    </row>
    <row r="91" spans="1:30" ht="15" customHeight="1" x14ac:dyDescent="0.25">
      <c r="A91" s="49" t="s">
        <v>7</v>
      </c>
      <c r="B91" s="49"/>
      <c r="C91" s="57" t="str">
        <f t="shared" si="3"/>
        <v>$307.0 mil</v>
      </c>
      <c r="D91" s="96">
        <f t="shared" si="4"/>
        <v>8.0345894095712245E-2</v>
      </c>
      <c r="E91" s="97">
        <f t="shared" si="5"/>
        <v>8.0345894095712245E-2</v>
      </c>
      <c r="F91" s="96">
        <f t="shared" si="6"/>
        <v>0.35015151644766629</v>
      </c>
      <c r="G91" s="97">
        <f t="shared" si="7"/>
        <v>0.35015151644766629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2846</v>
      </c>
      <c r="W91" s="112">
        <v>2948</v>
      </c>
      <c r="X91" s="112">
        <v>2931</v>
      </c>
      <c r="Y91" s="112">
        <v>3007</v>
      </c>
      <c r="Z91" s="112">
        <v>3023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155</v>
      </c>
      <c r="W93" s="112">
        <v>161</v>
      </c>
      <c r="X93" s="112">
        <v>153</v>
      </c>
      <c r="Y93" s="112">
        <v>171</v>
      </c>
      <c r="Z93" s="112">
        <v>201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391</v>
      </c>
      <c r="W94" s="112">
        <v>403</v>
      </c>
      <c r="X94" s="112">
        <v>436</v>
      </c>
      <c r="Y94" s="112">
        <v>429</v>
      </c>
      <c r="Z94" s="112">
        <v>427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63</v>
      </c>
      <c r="W95" s="112">
        <v>71</v>
      </c>
      <c r="X95" s="112">
        <v>71</v>
      </c>
      <c r="Y95" s="112">
        <v>74</v>
      </c>
      <c r="Z95" s="112">
        <v>105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366</v>
      </c>
      <c r="W96" s="112">
        <v>363</v>
      </c>
      <c r="X96" s="112">
        <v>391</v>
      </c>
      <c r="Y96" s="112">
        <v>432</v>
      </c>
      <c r="Z96" s="112">
        <v>452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371</v>
      </c>
      <c r="W97" s="112">
        <v>363</v>
      </c>
      <c r="X97" s="112">
        <v>374</v>
      </c>
      <c r="Y97" s="112">
        <v>371</v>
      </c>
      <c r="Z97" s="112">
        <v>362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277</v>
      </c>
      <c r="W98" s="112">
        <v>276</v>
      </c>
      <c r="X98" s="112">
        <v>276</v>
      </c>
      <c r="Y98" s="112">
        <v>275</v>
      </c>
      <c r="Z98" s="112">
        <v>283</v>
      </c>
    </row>
    <row r="99" spans="1:32" ht="15" customHeight="1" x14ac:dyDescent="0.25">
      <c r="S99" s="115" t="s">
        <v>195</v>
      </c>
      <c r="T99" s="115"/>
      <c r="U99" s="112"/>
      <c r="V99" s="112">
        <v>28</v>
      </c>
      <c r="W99" s="112">
        <v>35</v>
      </c>
      <c r="X99" s="112">
        <v>27</v>
      </c>
      <c r="Y99" s="112">
        <v>27</v>
      </c>
      <c r="Z99" s="112">
        <v>46</v>
      </c>
    </row>
    <row r="100" spans="1:32" ht="15" customHeight="1" x14ac:dyDescent="0.25">
      <c r="S100" s="115" t="s">
        <v>58</v>
      </c>
      <c r="T100" s="115"/>
      <c r="U100" s="112"/>
      <c r="V100" s="112">
        <v>223</v>
      </c>
      <c r="W100" s="112">
        <v>228</v>
      </c>
      <c r="X100" s="112">
        <v>233</v>
      </c>
      <c r="Y100" s="112">
        <v>284</v>
      </c>
      <c r="Z100" s="112">
        <v>268</v>
      </c>
    </row>
    <row r="101" spans="1:32" x14ac:dyDescent="0.25">
      <c r="A101" s="18"/>
      <c r="S101" s="118" t="s">
        <v>53</v>
      </c>
      <c r="T101" s="118"/>
      <c r="U101" s="112"/>
      <c r="V101" s="112">
        <v>2470</v>
      </c>
      <c r="W101" s="112">
        <v>2568</v>
      </c>
      <c r="X101" s="112">
        <v>2588</v>
      </c>
      <c r="Y101" s="112">
        <v>2672</v>
      </c>
      <c r="Z101" s="112">
        <v>2758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4998</v>
      </c>
      <c r="W104" s="112">
        <v>5169</v>
      </c>
      <c r="X104" s="112">
        <v>5252</v>
      </c>
      <c r="Y104" s="112">
        <v>5554</v>
      </c>
      <c r="Z104" s="112">
        <v>5995</v>
      </c>
      <c r="AB104" s="109" t="str">
        <f>TEXT(Z104,"###,###")</f>
        <v>5,995</v>
      </c>
      <c r="AD104" s="130">
        <f>Z104/($Z$4)*100</f>
        <v>69.402639499884231</v>
      </c>
      <c r="AF104" s="109"/>
    </row>
    <row r="105" spans="1:32" x14ac:dyDescent="0.25">
      <c r="S105" s="115" t="s">
        <v>17</v>
      </c>
      <c r="T105" s="115"/>
      <c r="U105" s="112"/>
      <c r="V105" s="112">
        <v>1373</v>
      </c>
      <c r="W105" s="112">
        <v>1325</v>
      </c>
      <c r="X105" s="112">
        <v>1402</v>
      </c>
      <c r="Y105" s="112">
        <v>1510</v>
      </c>
      <c r="Z105" s="112">
        <v>1456</v>
      </c>
      <c r="AB105" s="109" t="str">
        <f>TEXT(Z105,"###,###")</f>
        <v>1,456</v>
      </c>
      <c r="AD105" s="130">
        <f>Z105/($Z$4)*100</f>
        <v>16.855753646677471</v>
      </c>
      <c r="AF105" s="109"/>
    </row>
    <row r="106" spans="1:32" x14ac:dyDescent="0.25">
      <c r="S106" s="118" t="s">
        <v>53</v>
      </c>
      <c r="T106" s="118"/>
      <c r="U106" s="120"/>
      <c r="V106" s="120">
        <v>6371</v>
      </c>
      <c r="W106" s="120">
        <v>6494</v>
      </c>
      <c r="X106" s="120">
        <v>6654</v>
      </c>
      <c r="Y106" s="120">
        <v>7064</v>
      </c>
      <c r="Z106" s="120">
        <v>7451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1411</v>
      </c>
      <c r="W108" s="112">
        <v>1413</v>
      </c>
      <c r="X108" s="112">
        <v>1606</v>
      </c>
      <c r="Y108" s="112">
        <v>1721</v>
      </c>
      <c r="Z108" s="112">
        <v>1712</v>
      </c>
      <c r="AB108" s="109" t="str">
        <f>TEXT(Z108,"###,###")</f>
        <v>1,712</v>
      </c>
      <c r="AD108" s="130">
        <f>Z108/($Z$4)*100</f>
        <v>19.819402639499884</v>
      </c>
      <c r="AF108" s="109"/>
    </row>
    <row r="109" spans="1:32" x14ac:dyDescent="0.25">
      <c r="S109" s="115" t="s">
        <v>20</v>
      </c>
      <c r="T109" s="115"/>
      <c r="U109" s="112"/>
      <c r="V109" s="112">
        <v>1459</v>
      </c>
      <c r="W109" s="112">
        <v>1517</v>
      </c>
      <c r="X109" s="112">
        <v>1500</v>
      </c>
      <c r="Y109" s="112">
        <v>1605</v>
      </c>
      <c r="Z109" s="112">
        <v>1807</v>
      </c>
      <c r="AB109" s="109" t="str">
        <f>TEXT(Z109,"###,###")</f>
        <v>1,807</v>
      </c>
      <c r="AD109" s="130">
        <f>Z109/($Z$4)*100</f>
        <v>20.919194257930076</v>
      </c>
      <c r="AF109" s="109"/>
    </row>
    <row r="110" spans="1:32" x14ac:dyDescent="0.25">
      <c r="S110" s="115" t="s">
        <v>21</v>
      </c>
      <c r="T110" s="115"/>
      <c r="U110" s="112"/>
      <c r="V110" s="112">
        <v>1986</v>
      </c>
      <c r="W110" s="112">
        <v>1995</v>
      </c>
      <c r="X110" s="112">
        <v>1947</v>
      </c>
      <c r="Y110" s="112">
        <v>1982</v>
      </c>
      <c r="Z110" s="112">
        <v>1823</v>
      </c>
      <c r="AB110" s="109" t="str">
        <f>TEXT(Z110,"###,###")</f>
        <v>1,823</v>
      </c>
      <c r="AD110" s="130">
        <f>Z110/($Z$4)*100</f>
        <v>21.104422319981477</v>
      </c>
      <c r="AF110" s="109"/>
    </row>
    <row r="111" spans="1:32" x14ac:dyDescent="0.25">
      <c r="S111" s="115" t="s">
        <v>22</v>
      </c>
      <c r="T111" s="115"/>
      <c r="U111" s="112"/>
      <c r="V111" s="112">
        <v>1562</v>
      </c>
      <c r="W111" s="112">
        <v>1514</v>
      </c>
      <c r="X111" s="112">
        <v>1601</v>
      </c>
      <c r="Y111" s="112">
        <v>1763</v>
      </c>
      <c r="Z111" s="112">
        <v>2107</v>
      </c>
      <c r="AB111" s="109" t="str">
        <f>TEXT(Z111,"###,###")</f>
        <v>2,107</v>
      </c>
      <c r="AD111" s="130">
        <f>Z111/($Z$4)*100</f>
        <v>24.392220421393841</v>
      </c>
      <c r="AF111" s="109"/>
    </row>
    <row r="112" spans="1:32" x14ac:dyDescent="0.25">
      <c r="S112" s="118" t="s">
        <v>53</v>
      </c>
      <c r="T112" s="118"/>
      <c r="U112" s="112"/>
      <c r="V112" s="112">
        <v>7675</v>
      </c>
      <c r="W112" s="112">
        <v>7701</v>
      </c>
      <c r="X112" s="112">
        <v>7850</v>
      </c>
      <c r="Y112" s="112">
        <v>8310</v>
      </c>
      <c r="Z112" s="112">
        <v>8641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45.09</v>
      </c>
      <c r="W118" s="131">
        <v>45.58</v>
      </c>
      <c r="X118" s="131">
        <v>45.69</v>
      </c>
      <c r="Y118" s="131">
        <v>45.8</v>
      </c>
      <c r="Z118" s="131">
        <v>45.66</v>
      </c>
      <c r="AB118" s="109" t="str">
        <f>TEXT(Z118,"##.0")</f>
        <v>45.7</v>
      </c>
    </row>
    <row r="120" spans="19:32" x14ac:dyDescent="0.25">
      <c r="S120" s="101" t="s">
        <v>97</v>
      </c>
      <c r="T120" s="112"/>
      <c r="U120" s="112"/>
      <c r="V120" s="112">
        <v>3871</v>
      </c>
      <c r="W120" s="112">
        <v>3979</v>
      </c>
      <c r="X120" s="112">
        <v>3962</v>
      </c>
      <c r="Y120" s="112">
        <v>4107</v>
      </c>
      <c r="Z120" s="112">
        <v>4201</v>
      </c>
      <c r="AB120" s="109" t="str">
        <f>TEXT(Z120,"###,###")</f>
        <v>4,201</v>
      </c>
    </row>
    <row r="121" spans="19:32" x14ac:dyDescent="0.25">
      <c r="S121" s="101" t="s">
        <v>98</v>
      </c>
      <c r="T121" s="112"/>
      <c r="U121" s="112"/>
      <c r="V121" s="112">
        <v>892</v>
      </c>
      <c r="W121" s="112">
        <v>966</v>
      </c>
      <c r="X121" s="112">
        <v>949</v>
      </c>
      <c r="Y121" s="112">
        <v>959</v>
      </c>
      <c r="Z121" s="112">
        <v>956</v>
      </c>
      <c r="AB121" s="109" t="str">
        <f>TEXT(Z121,"###,###")</f>
        <v>956</v>
      </c>
    </row>
    <row r="122" spans="19:32" x14ac:dyDescent="0.25">
      <c r="S122" s="101" t="s">
        <v>99</v>
      </c>
      <c r="T122" s="112"/>
      <c r="U122" s="112"/>
      <c r="V122" s="112">
        <v>554</v>
      </c>
      <c r="W122" s="112">
        <v>571</v>
      </c>
      <c r="X122" s="112">
        <v>606</v>
      </c>
      <c r="Y122" s="112">
        <v>615</v>
      </c>
      <c r="Z122" s="112">
        <v>638</v>
      </c>
      <c r="AB122" s="109" t="str">
        <f>TEXT(Z122,"###,###")</f>
        <v>638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4425</v>
      </c>
      <c r="W124" s="112">
        <v>4550</v>
      </c>
      <c r="X124" s="112">
        <v>4568</v>
      </c>
      <c r="Y124" s="112">
        <v>4722</v>
      </c>
      <c r="Z124" s="112">
        <v>4839</v>
      </c>
      <c r="AB124" s="109" t="str">
        <f>TEXT(Z124,"###,###")</f>
        <v>4,839</v>
      </c>
      <c r="AD124" s="127">
        <f>Z124/$Z$7*100</f>
        <v>83.632907016937423</v>
      </c>
    </row>
    <row r="125" spans="19:32" x14ac:dyDescent="0.25">
      <c r="S125" s="101" t="s">
        <v>101</v>
      </c>
      <c r="T125" s="112"/>
      <c r="U125" s="112"/>
      <c r="V125" s="112">
        <v>1446</v>
      </c>
      <c r="W125" s="112">
        <v>1537</v>
      </c>
      <c r="X125" s="112">
        <v>1555</v>
      </c>
      <c r="Y125" s="112">
        <v>1574</v>
      </c>
      <c r="Z125" s="112">
        <v>1594</v>
      </c>
      <c r="AB125" s="109" t="str">
        <f>TEXT(Z125,"###,###")</f>
        <v>1,594</v>
      </c>
      <c r="AD125" s="127">
        <f>Z125/$Z$7*100</f>
        <v>27.549256826823367</v>
      </c>
    </row>
    <row r="127" spans="19:32" x14ac:dyDescent="0.25">
      <c r="S127" s="101" t="s">
        <v>102</v>
      </c>
      <c r="T127" s="112"/>
      <c r="U127" s="112"/>
      <c r="V127" s="112">
        <v>2842</v>
      </c>
      <c r="W127" s="112">
        <v>2945</v>
      </c>
      <c r="X127" s="112">
        <v>2931</v>
      </c>
      <c r="Y127" s="112">
        <v>3013</v>
      </c>
      <c r="Z127" s="112">
        <v>3024</v>
      </c>
      <c r="AB127" s="109" t="str">
        <f>TEXT(Z127,"###,###")</f>
        <v>3,024</v>
      </c>
      <c r="AD127" s="127">
        <f>Z127/$Z$7*100</f>
        <v>52.264085724161767</v>
      </c>
    </row>
    <row r="128" spans="19:32" x14ac:dyDescent="0.25">
      <c r="S128" s="101" t="s">
        <v>103</v>
      </c>
      <c r="T128" s="112"/>
      <c r="U128" s="112"/>
      <c r="V128" s="112">
        <v>2467</v>
      </c>
      <c r="W128" s="112">
        <v>2573</v>
      </c>
      <c r="X128" s="112">
        <v>2586</v>
      </c>
      <c r="Y128" s="112">
        <v>2669</v>
      </c>
      <c r="Z128" s="112">
        <v>2760</v>
      </c>
      <c r="AB128" s="109" t="str">
        <f>TEXT(Z128,"###,###")</f>
        <v>2,760</v>
      </c>
      <c r="AD128" s="127">
        <f>Z128/$Z$7*100</f>
        <v>47.701348081576214</v>
      </c>
    </row>
    <row r="130" spans="19:20" x14ac:dyDescent="0.25">
      <c r="S130" s="101" t="s">
        <v>278</v>
      </c>
      <c r="T130" s="127">
        <v>72.606291047355683</v>
      </c>
    </row>
    <row r="131" spans="19:20" x14ac:dyDescent="0.25">
      <c r="S131" s="101" t="s">
        <v>279</v>
      </c>
      <c r="T131" s="127">
        <v>16.522640857241619</v>
      </c>
    </row>
    <row r="132" spans="19:20" x14ac:dyDescent="0.25">
      <c r="S132" s="101" t="s">
        <v>280</v>
      </c>
      <c r="T132" s="127">
        <v>11.02661596958175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290229-3249-48A7-9BB3-2E21B66C032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6A88891-66A0-4245-8B4C-C8609743E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324713-AC6E-4592-B87D-174A1B0EDA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C30F7E9-F5A9-480B-9A86-88E15C74C3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C4C3A-8303-4151-912F-6D62DBA1B3FB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8.22 Glen Eira,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129734</v>
      </c>
      <c r="W4" s="108">
        <v>128694</v>
      </c>
      <c r="X4" s="108">
        <v>127008</v>
      </c>
      <c r="Y4" s="108">
        <v>138424</v>
      </c>
      <c r="Z4" s="108">
        <v>143425</v>
      </c>
      <c r="AB4" s="109" t="str">
        <f>TEXT(Z4,"###,###")</f>
        <v>143,425</v>
      </c>
      <c r="AD4" s="110">
        <f>Z4/Y4-1</f>
        <v>3.6128128070276766E-2</v>
      </c>
      <c r="AF4" s="110">
        <f>Z4/V4-1</f>
        <v>0.10553131792745152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64565</v>
      </c>
      <c r="W5" s="108">
        <v>63962</v>
      </c>
      <c r="X5" s="108">
        <v>62244</v>
      </c>
      <c r="Y5" s="108">
        <v>67145</v>
      </c>
      <c r="Z5" s="108">
        <v>69651</v>
      </c>
      <c r="AB5" s="109" t="str">
        <f>TEXT(Z5,"###,###")</f>
        <v>69,651</v>
      </c>
      <c r="AD5" s="110">
        <f t="shared" ref="AD5:AD9" si="0">Z5/Y5-1</f>
        <v>3.7322213120857928E-2</v>
      </c>
      <c r="AF5" s="110">
        <f t="shared" ref="AF5:AF9" si="1">Z5/V5-1</f>
        <v>7.8773329203128739E-2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65167</v>
      </c>
      <c r="W6" s="108">
        <v>64737</v>
      </c>
      <c r="X6" s="108">
        <v>64713</v>
      </c>
      <c r="Y6" s="108">
        <v>71216</v>
      </c>
      <c r="Z6" s="108">
        <v>73715</v>
      </c>
      <c r="AB6" s="109" t="str">
        <f>TEXT(Z6,"###,###")</f>
        <v>73,715</v>
      </c>
      <c r="AD6" s="110">
        <f t="shared" si="0"/>
        <v>3.5090429117052402E-2</v>
      </c>
      <c r="AF6" s="110">
        <f t="shared" si="1"/>
        <v>0.13117068454892822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89921</v>
      </c>
      <c r="W7" s="108">
        <v>91140</v>
      </c>
      <c r="X7" s="108">
        <v>89039</v>
      </c>
      <c r="Y7" s="108">
        <v>90884</v>
      </c>
      <c r="Z7" s="108">
        <v>94710</v>
      </c>
      <c r="AB7" s="109" t="str">
        <f>TEXT(Z7,"###,###")</f>
        <v>94,710</v>
      </c>
      <c r="AD7" s="110">
        <f t="shared" si="0"/>
        <v>4.2097618942828152E-2</v>
      </c>
      <c r="AF7" s="110">
        <f t="shared" si="1"/>
        <v>5.325785967682739E-2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143,425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94,710</v>
      </c>
      <c r="P8" s="67"/>
      <c r="S8" s="107" t="s">
        <v>82</v>
      </c>
      <c r="T8" s="108"/>
      <c r="U8" s="108"/>
      <c r="V8" s="108">
        <v>48000</v>
      </c>
      <c r="W8" s="108">
        <v>49194.22</v>
      </c>
      <c r="X8" s="108">
        <v>52674.17</v>
      </c>
      <c r="Y8" s="108">
        <v>52380.36</v>
      </c>
      <c r="Z8" s="108">
        <v>54889.29</v>
      </c>
      <c r="AB8" s="109" t="str">
        <f>TEXT(Z8,"$###,###")</f>
        <v>$54,889</v>
      </c>
      <c r="AD8" s="110">
        <f t="shared" si="0"/>
        <v>4.7898296231640991E-2</v>
      </c>
      <c r="AF8" s="110">
        <f t="shared" si="1"/>
        <v>0.14352687500000005</v>
      </c>
    </row>
    <row r="9" spans="1:32" x14ac:dyDescent="0.25">
      <c r="A9" s="30" t="s">
        <v>14</v>
      </c>
      <c r="B9" s="71"/>
      <c r="C9" s="72"/>
      <c r="D9" s="73">
        <f>AD104</f>
        <v>79.570507233745857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49.498469010664131</v>
      </c>
      <c r="P9" s="74" t="s">
        <v>83</v>
      </c>
      <c r="S9" s="107" t="s">
        <v>7</v>
      </c>
      <c r="T9" s="108"/>
      <c r="U9" s="108"/>
      <c r="V9" s="108">
        <v>6607443897</v>
      </c>
      <c r="W9" s="108">
        <v>6919663778</v>
      </c>
      <c r="X9" s="108">
        <v>7234190157</v>
      </c>
      <c r="Y9" s="108">
        <v>7797918492</v>
      </c>
      <c r="Z9" s="108">
        <v>8429753767</v>
      </c>
      <c r="AB9" s="109" t="str">
        <f>TEXT(Z9/1000000,"$#,###.0")&amp;" mil"</f>
        <v>$8,429.8 mil</v>
      </c>
      <c r="AD9" s="110">
        <f t="shared" si="0"/>
        <v>8.1026145072971678E-2</v>
      </c>
      <c r="AF9" s="110">
        <f t="shared" si="1"/>
        <v>0.27579649534782869</v>
      </c>
    </row>
    <row r="10" spans="1:32" x14ac:dyDescent="0.25">
      <c r="A10" s="30" t="s">
        <v>17</v>
      </c>
      <c r="B10" s="71"/>
      <c r="C10" s="72"/>
      <c r="D10" s="73">
        <f>AD105</f>
        <v>14.397071640230086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50.44240312532996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84.317389927146024</v>
      </c>
      <c r="P11" s="74" t="s">
        <v>83</v>
      </c>
      <c r="S11" s="107" t="s">
        <v>29</v>
      </c>
      <c r="T11" s="112"/>
      <c r="U11" s="112"/>
      <c r="V11" s="112">
        <v>115743</v>
      </c>
      <c r="W11" s="112">
        <v>114608</v>
      </c>
      <c r="X11" s="112">
        <v>112609</v>
      </c>
      <c r="Y11" s="112">
        <v>124131</v>
      </c>
      <c r="Z11" s="112">
        <v>128571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6.7300179495301444</v>
      </c>
      <c r="P12" s="74" t="s">
        <v>83</v>
      </c>
      <c r="S12" s="107" t="s">
        <v>30</v>
      </c>
      <c r="T12" s="112"/>
      <c r="U12" s="112"/>
      <c r="V12" s="112">
        <v>13992</v>
      </c>
      <c r="W12" s="112">
        <v>14086</v>
      </c>
      <c r="X12" s="112">
        <v>14399</v>
      </c>
      <c r="Y12" s="112">
        <v>14291</v>
      </c>
      <c r="Z12" s="112">
        <v>14855</v>
      </c>
    </row>
    <row r="13" spans="1:32" ht="15" customHeight="1" x14ac:dyDescent="0.25">
      <c r="A13" s="30" t="s">
        <v>19</v>
      </c>
      <c r="B13" s="72"/>
      <c r="C13" s="72"/>
      <c r="D13" s="73">
        <f>AD108</f>
        <v>14.399860554296669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8.949424559180656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13.681715182150949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22.962523967230258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19.703289161079141</v>
      </c>
      <c r="P15" s="74" t="s">
        <v>83</v>
      </c>
      <c r="S15" s="115" t="s">
        <v>59</v>
      </c>
      <c r="T15" s="115"/>
      <c r="U15" s="116"/>
      <c r="V15" s="116">
        <v>669</v>
      </c>
      <c r="W15" s="116">
        <v>636</v>
      </c>
      <c r="X15" s="116">
        <v>428</v>
      </c>
      <c r="Y15" s="112">
        <v>300</v>
      </c>
      <c r="Z15" s="112">
        <v>437</v>
      </c>
      <c r="AB15" s="117">
        <f t="shared" ref="AB15:AB34" si="2">IF(Z15="np",0,Z15/$Z$34)</f>
        <v>3.0468673741162692E-3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42.925570855848008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80.296710838920859</v>
      </c>
      <c r="P16" s="37" t="s">
        <v>83</v>
      </c>
      <c r="S16" s="115" t="s">
        <v>60</v>
      </c>
      <c r="T16" s="115"/>
      <c r="U16" s="116"/>
      <c r="V16" s="116">
        <v>163</v>
      </c>
      <c r="W16" s="116">
        <v>188</v>
      </c>
      <c r="X16" s="116">
        <v>185</v>
      </c>
      <c r="Y16" s="112">
        <v>176</v>
      </c>
      <c r="Z16" s="112">
        <v>160</v>
      </c>
      <c r="AB16" s="117">
        <f t="shared" si="2"/>
        <v>1.1155578486466888E-3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4887</v>
      </c>
      <c r="W17" s="116">
        <v>4623</v>
      </c>
      <c r="X17" s="116">
        <v>4736</v>
      </c>
      <c r="Y17" s="112">
        <v>4966</v>
      </c>
      <c r="Z17" s="112">
        <v>4967</v>
      </c>
      <c r="AB17" s="117">
        <f t="shared" si="2"/>
        <v>3.4631098963925647E-2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694</v>
      </c>
      <c r="W18" s="116">
        <v>698</v>
      </c>
      <c r="X18" s="116">
        <v>791</v>
      </c>
      <c r="Y18" s="112">
        <v>770</v>
      </c>
      <c r="Z18" s="112">
        <v>810</v>
      </c>
      <c r="AB18" s="117">
        <f t="shared" si="2"/>
        <v>5.6475116087738621E-3</v>
      </c>
    </row>
    <row r="19" spans="1:28" x14ac:dyDescent="0.25">
      <c r="A19" s="63" t="str">
        <f>$S$1&amp;" ("&amp;$V$2&amp;" to "&amp;$Z$2&amp;")"</f>
        <v>Glen Eira (2018-19 to 2022-23)</v>
      </c>
      <c r="B19" s="63"/>
      <c r="C19" s="63"/>
      <c r="D19" s="63"/>
      <c r="E19" s="63"/>
      <c r="F19" s="63"/>
      <c r="G19" s="63" t="str">
        <f>$S$1&amp;" ("&amp;$V$2&amp;" to "&amp;$Z$2&amp;")"</f>
        <v>Glen Eira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5704</v>
      </c>
      <c r="W19" s="116">
        <v>5647</v>
      </c>
      <c r="X19" s="116">
        <v>5690</v>
      </c>
      <c r="Y19" s="112">
        <v>6133</v>
      </c>
      <c r="Z19" s="112">
        <v>6239</v>
      </c>
      <c r="AB19" s="117">
        <f t="shared" si="2"/>
        <v>4.3499783860666823E-2</v>
      </c>
    </row>
    <row r="20" spans="1:28" x14ac:dyDescent="0.25">
      <c r="S20" s="115" t="s">
        <v>64</v>
      </c>
      <c r="T20" s="115"/>
      <c r="U20" s="116"/>
      <c r="V20" s="116">
        <v>5504</v>
      </c>
      <c r="W20" s="116">
        <v>5196</v>
      </c>
      <c r="X20" s="116">
        <v>5057</v>
      </c>
      <c r="Y20" s="112">
        <v>5137</v>
      </c>
      <c r="Z20" s="112">
        <v>5260</v>
      </c>
      <c r="AB20" s="117">
        <f t="shared" si="2"/>
        <v>3.6673964274259896E-2</v>
      </c>
    </row>
    <row r="21" spans="1:28" x14ac:dyDescent="0.25">
      <c r="S21" s="115" t="s">
        <v>65</v>
      </c>
      <c r="T21" s="115"/>
      <c r="U21" s="116"/>
      <c r="V21" s="116">
        <v>11055</v>
      </c>
      <c r="W21" s="116">
        <v>11383</v>
      </c>
      <c r="X21" s="116">
        <v>11457</v>
      </c>
      <c r="Y21" s="112">
        <v>13092</v>
      </c>
      <c r="Z21" s="112">
        <v>13540</v>
      </c>
      <c r="AB21" s="117">
        <f t="shared" si="2"/>
        <v>9.4404082941726045E-2</v>
      </c>
    </row>
    <row r="22" spans="1:28" x14ac:dyDescent="0.25">
      <c r="S22" s="115" t="s">
        <v>66</v>
      </c>
      <c r="T22" s="115"/>
      <c r="U22" s="116"/>
      <c r="V22" s="116">
        <v>9236</v>
      </c>
      <c r="W22" s="116">
        <v>9457</v>
      </c>
      <c r="X22" s="116">
        <v>9070</v>
      </c>
      <c r="Y22" s="112">
        <v>11314</v>
      </c>
      <c r="Z22" s="112">
        <v>12780</v>
      </c>
      <c r="AB22" s="117">
        <f t="shared" si="2"/>
        <v>8.9105183160654272E-2</v>
      </c>
    </row>
    <row r="23" spans="1:28" x14ac:dyDescent="0.25">
      <c r="S23" s="115" t="s">
        <v>67</v>
      </c>
      <c r="T23" s="115"/>
      <c r="U23" s="116"/>
      <c r="V23" s="116">
        <v>3168</v>
      </c>
      <c r="W23" s="116">
        <v>3040</v>
      </c>
      <c r="X23" s="116">
        <v>3249</v>
      </c>
      <c r="Y23" s="112">
        <v>3426</v>
      </c>
      <c r="Z23" s="112">
        <v>3672</v>
      </c>
      <c r="AB23" s="117">
        <f t="shared" si="2"/>
        <v>2.560205262644151E-2</v>
      </c>
    </row>
    <row r="24" spans="1:28" x14ac:dyDescent="0.25">
      <c r="S24" s="115" t="s">
        <v>68</v>
      </c>
      <c r="T24" s="115"/>
      <c r="U24" s="116"/>
      <c r="V24" s="116">
        <v>3507</v>
      </c>
      <c r="W24" s="116">
        <v>3289</v>
      </c>
      <c r="X24" s="116">
        <v>3095</v>
      </c>
      <c r="Y24" s="112">
        <v>3358</v>
      </c>
      <c r="Z24" s="112">
        <v>3928</v>
      </c>
      <c r="AB24" s="117">
        <f t="shared" si="2"/>
        <v>2.7386945184276212E-2</v>
      </c>
    </row>
    <row r="25" spans="1:28" x14ac:dyDescent="0.25">
      <c r="S25" s="115" t="s">
        <v>69</v>
      </c>
      <c r="T25" s="115"/>
      <c r="U25" s="116"/>
      <c r="V25" s="116">
        <v>6903</v>
      </c>
      <c r="W25" s="116">
        <v>7025</v>
      </c>
      <c r="X25" s="116">
        <v>7124</v>
      </c>
      <c r="Y25" s="112">
        <v>8069</v>
      </c>
      <c r="Z25" s="112">
        <v>7878</v>
      </c>
      <c r="AB25" s="117">
        <f t="shared" si="2"/>
        <v>5.4927279572741343E-2</v>
      </c>
    </row>
    <row r="26" spans="1:28" x14ac:dyDescent="0.25">
      <c r="S26" s="115" t="s">
        <v>70</v>
      </c>
      <c r="T26" s="115"/>
      <c r="U26" s="116"/>
      <c r="V26" s="116">
        <v>2625</v>
      </c>
      <c r="W26" s="116">
        <v>2685</v>
      </c>
      <c r="X26" s="116">
        <v>2606</v>
      </c>
      <c r="Y26" s="112">
        <v>2674</v>
      </c>
      <c r="Z26" s="112">
        <v>2708</v>
      </c>
      <c r="AB26" s="117">
        <f t="shared" si="2"/>
        <v>1.8880816588345211E-2</v>
      </c>
    </row>
    <row r="27" spans="1:28" x14ac:dyDescent="0.25">
      <c r="S27" s="115" t="s">
        <v>71</v>
      </c>
      <c r="T27" s="115"/>
      <c r="U27" s="116"/>
      <c r="V27" s="116">
        <v>17441</v>
      </c>
      <c r="W27" s="116">
        <v>17133</v>
      </c>
      <c r="X27" s="116">
        <v>17331</v>
      </c>
      <c r="Y27" s="112">
        <v>18514</v>
      </c>
      <c r="Z27" s="112">
        <v>18587</v>
      </c>
      <c r="AB27" s="117">
        <f t="shared" si="2"/>
        <v>0.12959296082997504</v>
      </c>
    </row>
    <row r="28" spans="1:28" x14ac:dyDescent="0.25">
      <c r="S28" s="115" t="s">
        <v>72</v>
      </c>
      <c r="T28" s="115"/>
      <c r="U28" s="116"/>
      <c r="V28" s="116">
        <v>12713</v>
      </c>
      <c r="W28" s="116">
        <v>12567</v>
      </c>
      <c r="X28" s="116">
        <v>11348</v>
      </c>
      <c r="Y28" s="112">
        <v>12027</v>
      </c>
      <c r="Z28" s="112">
        <v>12352</v>
      </c>
      <c r="AB28" s="117">
        <f t="shared" si="2"/>
        <v>8.6121065915524375E-2</v>
      </c>
    </row>
    <row r="29" spans="1:28" x14ac:dyDescent="0.25">
      <c r="S29" s="115" t="s">
        <v>73</v>
      </c>
      <c r="T29" s="115"/>
      <c r="U29" s="116"/>
      <c r="V29" s="116">
        <v>7441</v>
      </c>
      <c r="W29" s="116">
        <v>5014</v>
      </c>
      <c r="X29" s="116">
        <v>5270</v>
      </c>
      <c r="Y29" s="112">
        <v>6126</v>
      </c>
      <c r="Z29" s="112">
        <v>6123</v>
      </c>
      <c r="AB29" s="117">
        <f t="shared" si="2"/>
        <v>4.2691004420397978E-2</v>
      </c>
    </row>
    <row r="30" spans="1:28" x14ac:dyDescent="0.25">
      <c r="S30" s="115" t="s">
        <v>74</v>
      </c>
      <c r="T30" s="115"/>
      <c r="U30" s="116"/>
      <c r="V30" s="116">
        <v>11439</v>
      </c>
      <c r="W30" s="116">
        <v>13098</v>
      </c>
      <c r="X30" s="116">
        <v>12408</v>
      </c>
      <c r="Y30" s="112">
        <v>13343</v>
      </c>
      <c r="Z30" s="112">
        <v>14128</v>
      </c>
      <c r="AB30" s="117">
        <f t="shared" si="2"/>
        <v>9.8503758035502625E-2</v>
      </c>
    </row>
    <row r="31" spans="1:28" x14ac:dyDescent="0.25">
      <c r="S31" s="115" t="s">
        <v>75</v>
      </c>
      <c r="T31" s="115"/>
      <c r="U31" s="116"/>
      <c r="V31" s="116">
        <v>14412</v>
      </c>
      <c r="W31" s="116">
        <v>15001</v>
      </c>
      <c r="X31" s="116">
        <v>15998</v>
      </c>
      <c r="Y31" s="112">
        <v>17915</v>
      </c>
      <c r="Z31" s="112">
        <v>18534</v>
      </c>
      <c r="AB31" s="117">
        <f t="shared" si="2"/>
        <v>0.12922343229261082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3463</v>
      </c>
      <c r="W32" s="116">
        <v>3604</v>
      </c>
      <c r="X32" s="116">
        <v>3415</v>
      </c>
      <c r="Y32" s="112">
        <v>3734</v>
      </c>
      <c r="Z32" s="112">
        <v>4034</v>
      </c>
      <c r="AB32" s="117">
        <f t="shared" si="2"/>
        <v>2.8126002259004645E-2</v>
      </c>
    </row>
    <row r="33" spans="19:32" x14ac:dyDescent="0.25">
      <c r="S33" s="115" t="s">
        <v>77</v>
      </c>
      <c r="T33" s="115"/>
      <c r="U33" s="116"/>
      <c r="V33" s="116">
        <v>4079</v>
      </c>
      <c r="W33" s="116">
        <v>4322</v>
      </c>
      <c r="X33" s="116">
        <v>4331</v>
      </c>
      <c r="Y33" s="112">
        <v>4502</v>
      </c>
      <c r="Z33" s="112">
        <v>4511</v>
      </c>
      <c r="AB33" s="117">
        <f t="shared" si="2"/>
        <v>3.1451759095282583E-2</v>
      </c>
    </row>
    <row r="34" spans="19:32" x14ac:dyDescent="0.25">
      <c r="S34" s="118" t="s">
        <v>53</v>
      </c>
      <c r="T34" s="118"/>
      <c r="U34" s="119"/>
      <c r="V34" s="119">
        <v>129739</v>
      </c>
      <c r="W34" s="119">
        <v>128696</v>
      </c>
      <c r="X34" s="119">
        <v>127008</v>
      </c>
      <c r="Y34" s="120">
        <v>138422</v>
      </c>
      <c r="Z34" s="120">
        <v>143426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74521</v>
      </c>
      <c r="W37" s="112">
        <v>75833</v>
      </c>
      <c r="X37" s="112">
        <v>74218</v>
      </c>
      <c r="Y37" s="112">
        <v>72832</v>
      </c>
      <c r="Z37" s="112">
        <v>76045</v>
      </c>
      <c r="AB37" s="132">
        <f>Z37/Z40*100</f>
        <v>80.296710838920859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15399</v>
      </c>
      <c r="W38" s="112">
        <v>15308</v>
      </c>
      <c r="X38" s="112">
        <v>14819</v>
      </c>
      <c r="Y38" s="112">
        <v>18052</v>
      </c>
      <c r="Z38" s="112">
        <v>18660</v>
      </c>
      <c r="AB38" s="132">
        <f>Z38/Z40*100</f>
        <v>19.703289161079141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89920</v>
      </c>
      <c r="W40" s="112">
        <v>91141</v>
      </c>
      <c r="X40" s="112">
        <v>89037</v>
      </c>
      <c r="Y40" s="112">
        <v>90884</v>
      </c>
      <c r="Z40" s="112">
        <v>94705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32</v>
      </c>
      <c r="W44" s="112">
        <v>20</v>
      </c>
      <c r="X44" s="112">
        <v>20</v>
      </c>
      <c r="Y44" s="112">
        <v>17</v>
      </c>
      <c r="Z44" s="112">
        <v>27</v>
      </c>
    </row>
    <row r="45" spans="19:32" x14ac:dyDescent="0.25">
      <c r="S45" s="115" t="s">
        <v>37</v>
      </c>
      <c r="T45" s="115"/>
      <c r="U45" s="112"/>
      <c r="V45" s="112">
        <v>694</v>
      </c>
      <c r="W45" s="112">
        <v>783</v>
      </c>
      <c r="X45" s="112">
        <v>736</v>
      </c>
      <c r="Y45" s="112">
        <v>1306</v>
      </c>
      <c r="Z45" s="112">
        <v>1320</v>
      </c>
    </row>
    <row r="46" spans="19:32" x14ac:dyDescent="0.25">
      <c r="S46" s="115" t="s">
        <v>38</v>
      </c>
      <c r="T46" s="115"/>
      <c r="U46" s="112"/>
      <c r="V46" s="112">
        <v>2781</v>
      </c>
      <c r="W46" s="112">
        <v>2572</v>
      </c>
      <c r="X46" s="112">
        <v>2637</v>
      </c>
      <c r="Y46" s="112">
        <v>3754</v>
      </c>
      <c r="Z46" s="112">
        <v>4063</v>
      </c>
    </row>
    <row r="47" spans="19:32" x14ac:dyDescent="0.25">
      <c r="S47" s="115" t="s">
        <v>39</v>
      </c>
      <c r="T47" s="115"/>
      <c r="U47" s="112"/>
      <c r="V47" s="112">
        <v>6828</v>
      </c>
      <c r="W47" s="112">
        <v>6399</v>
      </c>
      <c r="X47" s="112">
        <v>5855</v>
      </c>
      <c r="Y47" s="112">
        <v>6443</v>
      </c>
      <c r="Z47" s="112">
        <v>7193</v>
      </c>
    </row>
    <row r="48" spans="19:32" x14ac:dyDescent="0.25">
      <c r="S48" s="115" t="s">
        <v>40</v>
      </c>
      <c r="T48" s="115"/>
      <c r="U48" s="112"/>
      <c r="V48" s="112">
        <v>10179</v>
      </c>
      <c r="W48" s="112">
        <v>10336</v>
      </c>
      <c r="X48" s="112">
        <v>9511</v>
      </c>
      <c r="Y48" s="112">
        <v>9615</v>
      </c>
      <c r="Z48" s="112">
        <v>10217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8392</v>
      </c>
      <c r="W49" s="112">
        <v>8247</v>
      </c>
      <c r="X49" s="112">
        <v>7881</v>
      </c>
      <c r="Y49" s="112">
        <v>8294</v>
      </c>
      <c r="Z49" s="112">
        <v>8764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Glen Eira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7479</v>
      </c>
      <c r="W50" s="112">
        <v>7350</v>
      </c>
      <c r="X50" s="112">
        <v>7233</v>
      </c>
      <c r="Y50" s="112">
        <v>7563</v>
      </c>
      <c r="Z50" s="112">
        <v>7284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6274</v>
      </c>
      <c r="W51" s="112">
        <v>6230</v>
      </c>
      <c r="X51" s="112">
        <v>6399</v>
      </c>
      <c r="Y51" s="112">
        <v>6689</v>
      </c>
      <c r="Z51" s="112">
        <v>6858</v>
      </c>
    </row>
    <row r="52" spans="1:26" ht="15" customHeight="1" x14ac:dyDescent="0.25">
      <c r="S52" s="115" t="s">
        <v>44</v>
      </c>
      <c r="T52" s="115"/>
      <c r="U52" s="112"/>
      <c r="V52" s="112">
        <v>5824</v>
      </c>
      <c r="W52" s="112">
        <v>5876</v>
      </c>
      <c r="X52" s="112">
        <v>5688</v>
      </c>
      <c r="Y52" s="112">
        <v>6002</v>
      </c>
      <c r="Z52" s="112">
        <v>5891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4877</v>
      </c>
      <c r="W53" s="112">
        <v>4846</v>
      </c>
      <c r="X53" s="112">
        <v>5051</v>
      </c>
      <c r="Y53" s="112">
        <v>5420</v>
      </c>
      <c r="Z53" s="112">
        <v>5574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4365</v>
      </c>
      <c r="W54" s="112">
        <v>4330</v>
      </c>
      <c r="X54" s="112">
        <v>4261</v>
      </c>
      <c r="Y54" s="112">
        <v>4476</v>
      </c>
      <c r="Z54" s="112">
        <v>4595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3232</v>
      </c>
      <c r="W55" s="112">
        <v>3227</v>
      </c>
      <c r="X55" s="112">
        <v>3196</v>
      </c>
      <c r="Y55" s="112">
        <v>3551</v>
      </c>
      <c r="Z55" s="112">
        <v>3635</v>
      </c>
    </row>
    <row r="56" spans="1:26" ht="15" customHeight="1" x14ac:dyDescent="0.25">
      <c r="S56" s="115" t="s">
        <v>48</v>
      </c>
      <c r="T56" s="115"/>
      <c r="U56" s="112"/>
      <c r="V56" s="112">
        <v>1930</v>
      </c>
      <c r="W56" s="112">
        <v>1998</v>
      </c>
      <c r="X56" s="112">
        <v>2046</v>
      </c>
      <c r="Y56" s="112">
        <v>2168</v>
      </c>
      <c r="Z56" s="112">
        <v>2240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1035</v>
      </c>
      <c r="W57" s="112">
        <v>1104</v>
      </c>
      <c r="X57" s="112">
        <v>1102</v>
      </c>
      <c r="Y57" s="112">
        <v>1110</v>
      </c>
      <c r="Z57" s="112">
        <v>1182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336</v>
      </c>
      <c r="W58" s="112">
        <v>350</v>
      </c>
      <c r="X58" s="112">
        <v>349</v>
      </c>
      <c r="Y58" s="112">
        <v>450</v>
      </c>
      <c r="Z58" s="112">
        <v>543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161</v>
      </c>
      <c r="W59" s="112">
        <v>166</v>
      </c>
      <c r="X59" s="112">
        <v>155</v>
      </c>
      <c r="Y59" s="112">
        <v>162</v>
      </c>
      <c r="Z59" s="112">
        <v>153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143</v>
      </c>
      <c r="W60" s="112">
        <v>131</v>
      </c>
      <c r="X60" s="112">
        <v>124</v>
      </c>
      <c r="Y60" s="112">
        <v>121</v>
      </c>
      <c r="Z60" s="112">
        <v>114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64565</v>
      </c>
      <c r="W61" s="112">
        <v>63962</v>
      </c>
      <c r="X61" s="112">
        <v>62244</v>
      </c>
      <c r="Y61" s="112">
        <v>67144</v>
      </c>
      <c r="Z61" s="112">
        <v>69652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29</v>
      </c>
      <c r="W63" s="112">
        <v>22</v>
      </c>
      <c r="X63" s="112">
        <v>15</v>
      </c>
      <c r="Y63" s="112">
        <v>23</v>
      </c>
      <c r="Z63" s="112">
        <v>32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955</v>
      </c>
      <c r="W64" s="112">
        <v>948</v>
      </c>
      <c r="X64" s="112">
        <v>976</v>
      </c>
      <c r="Y64" s="112">
        <v>1565</v>
      </c>
      <c r="Z64" s="112">
        <v>1621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Glen Eira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3157</v>
      </c>
      <c r="W65" s="112">
        <v>2990</v>
      </c>
      <c r="X65" s="112">
        <v>3238</v>
      </c>
      <c r="Y65" s="112">
        <v>4240</v>
      </c>
      <c r="Z65" s="112">
        <v>4692</v>
      </c>
    </row>
    <row r="66" spans="1:26" x14ac:dyDescent="0.25">
      <c r="S66" s="115" t="s">
        <v>39</v>
      </c>
      <c r="T66" s="115"/>
      <c r="U66" s="112"/>
      <c r="V66" s="112">
        <v>6820</v>
      </c>
      <c r="W66" s="112">
        <v>6685</v>
      </c>
      <c r="X66" s="112">
        <v>6234</v>
      </c>
      <c r="Y66" s="112">
        <v>7247</v>
      </c>
      <c r="Z66" s="112">
        <v>7796</v>
      </c>
    </row>
    <row r="67" spans="1:26" x14ac:dyDescent="0.25">
      <c r="S67" s="115" t="s">
        <v>40</v>
      </c>
      <c r="T67" s="115"/>
      <c r="U67" s="112"/>
      <c r="V67" s="112">
        <v>9859</v>
      </c>
      <c r="W67" s="112">
        <v>9798</v>
      </c>
      <c r="X67" s="112">
        <v>9363</v>
      </c>
      <c r="Y67" s="112">
        <v>9706</v>
      </c>
      <c r="Z67" s="112">
        <v>10278</v>
      </c>
    </row>
    <row r="68" spans="1:26" x14ac:dyDescent="0.25">
      <c r="S68" s="115" t="s">
        <v>41</v>
      </c>
      <c r="T68" s="115"/>
      <c r="U68" s="112"/>
      <c r="V68" s="112">
        <v>8206</v>
      </c>
      <c r="W68" s="112">
        <v>8237</v>
      </c>
      <c r="X68" s="112">
        <v>8274</v>
      </c>
      <c r="Y68" s="112">
        <v>8849</v>
      </c>
      <c r="Z68" s="112">
        <v>9107</v>
      </c>
    </row>
    <row r="69" spans="1:26" x14ac:dyDescent="0.25">
      <c r="S69" s="115" t="s">
        <v>42</v>
      </c>
      <c r="T69" s="115"/>
      <c r="U69" s="112"/>
      <c r="V69" s="112">
        <v>6990</v>
      </c>
      <c r="W69" s="112">
        <v>7145</v>
      </c>
      <c r="X69" s="112">
        <v>7354</v>
      </c>
      <c r="Y69" s="112">
        <v>7721</v>
      </c>
      <c r="Z69" s="112">
        <v>7673</v>
      </c>
    </row>
    <row r="70" spans="1:26" x14ac:dyDescent="0.25">
      <c r="S70" s="115" t="s">
        <v>43</v>
      </c>
      <c r="T70" s="115"/>
      <c r="U70" s="112"/>
      <c r="V70" s="112">
        <v>6211</v>
      </c>
      <c r="W70" s="112">
        <v>6060</v>
      </c>
      <c r="X70" s="112">
        <v>6221</v>
      </c>
      <c r="Y70" s="112">
        <v>6897</v>
      </c>
      <c r="Z70" s="112">
        <v>7239</v>
      </c>
    </row>
    <row r="71" spans="1:26" x14ac:dyDescent="0.25">
      <c r="S71" s="115" t="s">
        <v>44</v>
      </c>
      <c r="T71" s="115"/>
      <c r="U71" s="112"/>
      <c r="V71" s="112">
        <v>6417</v>
      </c>
      <c r="W71" s="112">
        <v>6281</v>
      </c>
      <c r="X71" s="112">
        <v>6127</v>
      </c>
      <c r="Y71" s="112">
        <v>6565</v>
      </c>
      <c r="Z71" s="112">
        <v>6467</v>
      </c>
    </row>
    <row r="72" spans="1:26" x14ac:dyDescent="0.25">
      <c r="S72" s="115" t="s">
        <v>45</v>
      </c>
      <c r="T72" s="115"/>
      <c r="U72" s="112"/>
      <c r="V72" s="112">
        <v>5493</v>
      </c>
      <c r="W72" s="112">
        <v>5518</v>
      </c>
      <c r="X72" s="112">
        <v>5869</v>
      </c>
      <c r="Y72" s="112">
        <v>6352</v>
      </c>
      <c r="Z72" s="112">
        <v>6387</v>
      </c>
    </row>
    <row r="73" spans="1:26" x14ac:dyDescent="0.25">
      <c r="S73" s="115" t="s">
        <v>46</v>
      </c>
      <c r="T73" s="115"/>
      <c r="U73" s="112"/>
      <c r="V73" s="112">
        <v>4608</v>
      </c>
      <c r="W73" s="112">
        <v>4571</v>
      </c>
      <c r="X73" s="112">
        <v>4458</v>
      </c>
      <c r="Y73" s="112">
        <v>4827</v>
      </c>
      <c r="Z73" s="112">
        <v>4977</v>
      </c>
    </row>
    <row r="74" spans="1:26" x14ac:dyDescent="0.25">
      <c r="S74" s="115" t="s">
        <v>47</v>
      </c>
      <c r="T74" s="115"/>
      <c r="U74" s="112"/>
      <c r="V74" s="112">
        <v>3243</v>
      </c>
      <c r="W74" s="112">
        <v>3230</v>
      </c>
      <c r="X74" s="112">
        <v>3316</v>
      </c>
      <c r="Y74" s="112">
        <v>3618</v>
      </c>
      <c r="Z74" s="112">
        <v>3676</v>
      </c>
    </row>
    <row r="75" spans="1:26" x14ac:dyDescent="0.25">
      <c r="S75" s="115" t="s">
        <v>48</v>
      </c>
      <c r="T75" s="115"/>
      <c r="U75" s="112"/>
      <c r="V75" s="112">
        <v>1756</v>
      </c>
      <c r="W75" s="112">
        <v>1788</v>
      </c>
      <c r="X75" s="112">
        <v>1836</v>
      </c>
      <c r="Y75" s="112">
        <v>2037</v>
      </c>
      <c r="Z75" s="112">
        <v>2117</v>
      </c>
    </row>
    <row r="76" spans="1:26" x14ac:dyDescent="0.25">
      <c r="S76" s="115" t="s">
        <v>49</v>
      </c>
      <c r="T76" s="115"/>
      <c r="U76" s="112"/>
      <c r="V76" s="112">
        <v>847</v>
      </c>
      <c r="W76" s="112">
        <v>882</v>
      </c>
      <c r="X76" s="112">
        <v>859</v>
      </c>
      <c r="Y76" s="112">
        <v>944</v>
      </c>
      <c r="Z76" s="112">
        <v>941</v>
      </c>
    </row>
    <row r="77" spans="1:26" x14ac:dyDescent="0.25">
      <c r="S77" s="115" t="s">
        <v>50</v>
      </c>
      <c r="T77" s="115"/>
      <c r="U77" s="112"/>
      <c r="V77" s="112">
        <v>269</v>
      </c>
      <c r="W77" s="112">
        <v>269</v>
      </c>
      <c r="X77" s="112">
        <v>314</v>
      </c>
      <c r="Y77" s="112">
        <v>345</v>
      </c>
      <c r="Z77" s="112">
        <v>412</v>
      </c>
    </row>
    <row r="78" spans="1:26" x14ac:dyDescent="0.25">
      <c r="S78" s="115" t="s">
        <v>51</v>
      </c>
      <c r="T78" s="115"/>
      <c r="U78" s="112"/>
      <c r="V78" s="112">
        <v>154</v>
      </c>
      <c r="W78" s="112">
        <v>141</v>
      </c>
      <c r="X78" s="112">
        <v>121</v>
      </c>
      <c r="Y78" s="112">
        <v>141</v>
      </c>
      <c r="Z78" s="112">
        <v>141</v>
      </c>
    </row>
    <row r="79" spans="1:26" x14ac:dyDescent="0.25">
      <c r="S79" s="115" t="s">
        <v>52</v>
      </c>
      <c r="T79" s="115"/>
      <c r="U79" s="112"/>
      <c r="V79" s="112">
        <v>173</v>
      </c>
      <c r="W79" s="112">
        <v>166</v>
      </c>
      <c r="X79" s="112">
        <v>138</v>
      </c>
      <c r="Y79" s="112">
        <v>142</v>
      </c>
      <c r="Z79" s="112">
        <v>145</v>
      </c>
    </row>
    <row r="80" spans="1:26" x14ac:dyDescent="0.25">
      <c r="S80" s="118" t="s">
        <v>53</v>
      </c>
      <c r="T80" s="118"/>
      <c r="U80" s="112"/>
      <c r="V80" s="112">
        <v>65167</v>
      </c>
      <c r="W80" s="112">
        <v>64737</v>
      </c>
      <c r="X80" s="112">
        <v>64713</v>
      </c>
      <c r="Y80" s="112">
        <v>71212</v>
      </c>
      <c r="Z80" s="112">
        <v>73713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Glen Eira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7670</v>
      </c>
      <c r="W83" s="112">
        <v>8037</v>
      </c>
      <c r="X83" s="112">
        <v>7949</v>
      </c>
      <c r="Y83" s="112">
        <v>7955</v>
      </c>
      <c r="Z83" s="112">
        <v>8050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12152</v>
      </c>
      <c r="W84" s="112">
        <v>12427</v>
      </c>
      <c r="X84" s="112">
        <v>12172</v>
      </c>
      <c r="Y84" s="112">
        <v>12425</v>
      </c>
      <c r="Z84" s="112">
        <v>12945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4394</v>
      </c>
      <c r="W85" s="112">
        <v>4331</v>
      </c>
      <c r="X85" s="112">
        <v>4263</v>
      </c>
      <c r="Y85" s="112">
        <v>4344</v>
      </c>
      <c r="Z85" s="112">
        <v>4460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143,425</v>
      </c>
      <c r="D86" s="96">
        <f t="shared" ref="D86:D91" si="4">AD4</f>
        <v>3.6128128070276766E-2</v>
      </c>
      <c r="E86" s="97">
        <f t="shared" ref="E86:E91" si="5">AD4</f>
        <v>3.6128128070276766E-2</v>
      </c>
      <c r="F86" s="96">
        <f t="shared" ref="F86:F91" si="6">AF4</f>
        <v>0.10553131792745152</v>
      </c>
      <c r="G86" s="97">
        <f t="shared" ref="G86:G91" si="7">AF4</f>
        <v>0.10553131792745152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2342</v>
      </c>
      <c r="W86" s="112">
        <v>2316</v>
      </c>
      <c r="X86" s="112">
        <v>2275</v>
      </c>
      <c r="Y86" s="112">
        <v>2450</v>
      </c>
      <c r="Z86" s="112">
        <v>2685</v>
      </c>
    </row>
    <row r="87" spans="1:30" ht="15" customHeight="1" x14ac:dyDescent="0.25">
      <c r="A87" s="98" t="s">
        <v>4</v>
      </c>
      <c r="B87" s="49"/>
      <c r="C87" s="57" t="str">
        <f t="shared" si="3"/>
        <v>69,651</v>
      </c>
      <c r="D87" s="96">
        <f t="shared" si="4"/>
        <v>3.7322213120857928E-2</v>
      </c>
      <c r="E87" s="97">
        <f t="shared" si="5"/>
        <v>3.7322213120857928E-2</v>
      </c>
      <c r="F87" s="96">
        <f t="shared" si="6"/>
        <v>7.8773329203128739E-2</v>
      </c>
      <c r="G87" s="97">
        <f t="shared" si="7"/>
        <v>7.8773329203128739E-2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3134</v>
      </c>
      <c r="W87" s="112">
        <v>3079</v>
      </c>
      <c r="X87" s="112">
        <v>3052</v>
      </c>
      <c r="Y87" s="112">
        <v>3034</v>
      </c>
      <c r="Z87" s="112">
        <v>3226</v>
      </c>
    </row>
    <row r="88" spans="1:30" ht="15" customHeight="1" x14ac:dyDescent="0.25">
      <c r="A88" s="98" t="s">
        <v>5</v>
      </c>
      <c r="B88" s="49"/>
      <c r="C88" s="57" t="str">
        <f t="shared" si="3"/>
        <v>73,715</v>
      </c>
      <c r="D88" s="96">
        <f t="shared" si="4"/>
        <v>3.5090429117052402E-2</v>
      </c>
      <c r="E88" s="97">
        <f t="shared" si="5"/>
        <v>3.5090429117052402E-2</v>
      </c>
      <c r="F88" s="96">
        <f t="shared" si="6"/>
        <v>0.13117068454892822</v>
      </c>
      <c r="G88" s="97">
        <f t="shared" si="7"/>
        <v>0.13117068454892822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2988</v>
      </c>
      <c r="W88" s="112">
        <v>2996</v>
      </c>
      <c r="X88" s="112">
        <v>2886</v>
      </c>
      <c r="Y88" s="112">
        <v>2964</v>
      </c>
      <c r="Z88" s="112">
        <v>3067</v>
      </c>
    </row>
    <row r="89" spans="1:30" ht="15" customHeight="1" x14ac:dyDescent="0.25">
      <c r="A89" s="49" t="s">
        <v>6</v>
      </c>
      <c r="B89" s="49"/>
      <c r="C89" s="57" t="str">
        <f t="shared" si="3"/>
        <v>94,710</v>
      </c>
      <c r="D89" s="96">
        <f t="shared" si="4"/>
        <v>4.2097618942828152E-2</v>
      </c>
      <c r="E89" s="97">
        <f t="shared" si="5"/>
        <v>4.2097618942828152E-2</v>
      </c>
      <c r="F89" s="96">
        <f t="shared" si="6"/>
        <v>5.325785967682739E-2</v>
      </c>
      <c r="G89" s="97">
        <f t="shared" si="7"/>
        <v>5.325785967682739E-2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1298</v>
      </c>
      <c r="W89" s="112">
        <v>1243</v>
      </c>
      <c r="X89" s="112">
        <v>1227</v>
      </c>
      <c r="Y89" s="112">
        <v>1218</v>
      </c>
      <c r="Z89" s="112">
        <v>1277</v>
      </c>
    </row>
    <row r="90" spans="1:30" ht="15" customHeight="1" x14ac:dyDescent="0.25">
      <c r="A90" s="49" t="s">
        <v>95</v>
      </c>
      <c r="B90" s="49"/>
      <c r="C90" s="57" t="str">
        <f t="shared" si="3"/>
        <v>$54,889</v>
      </c>
      <c r="D90" s="96">
        <f t="shared" si="4"/>
        <v>4.7898296231640991E-2</v>
      </c>
      <c r="E90" s="97">
        <f t="shared" si="5"/>
        <v>4.7898296231640991E-2</v>
      </c>
      <c r="F90" s="96">
        <f t="shared" si="6"/>
        <v>0.14352687500000005</v>
      </c>
      <c r="G90" s="97">
        <f t="shared" si="7"/>
        <v>0.14352687500000005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2428</v>
      </c>
      <c r="W90" s="112">
        <v>2427</v>
      </c>
      <c r="X90" s="112">
        <v>2292</v>
      </c>
      <c r="Y90" s="112">
        <v>2290</v>
      </c>
      <c r="Z90" s="112">
        <v>2552</v>
      </c>
    </row>
    <row r="91" spans="1:30" ht="15" customHeight="1" x14ac:dyDescent="0.25">
      <c r="A91" s="49" t="s">
        <v>7</v>
      </c>
      <c r="B91" s="49"/>
      <c r="C91" s="57" t="str">
        <f t="shared" si="3"/>
        <v>$8,429.8 mil</v>
      </c>
      <c r="D91" s="96">
        <f t="shared" si="4"/>
        <v>8.1026145072971678E-2</v>
      </c>
      <c r="E91" s="97">
        <f t="shared" si="5"/>
        <v>8.1026145072971678E-2</v>
      </c>
      <c r="F91" s="96">
        <f t="shared" si="6"/>
        <v>0.27579649534782869</v>
      </c>
      <c r="G91" s="97">
        <f t="shared" si="7"/>
        <v>0.27579649534782869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45203</v>
      </c>
      <c r="W91" s="112">
        <v>45660</v>
      </c>
      <c r="X91" s="112">
        <v>44248</v>
      </c>
      <c r="Y91" s="112">
        <v>44942</v>
      </c>
      <c r="Z91" s="112">
        <v>46875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5147</v>
      </c>
      <c r="W93" s="112">
        <v>5379</v>
      </c>
      <c r="X93" s="112">
        <v>5391</v>
      </c>
      <c r="Y93" s="112">
        <v>5573</v>
      </c>
      <c r="Z93" s="112">
        <v>5692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13676</v>
      </c>
      <c r="W94" s="112">
        <v>14027</v>
      </c>
      <c r="X94" s="112">
        <v>14035</v>
      </c>
      <c r="Y94" s="112">
        <v>14537</v>
      </c>
      <c r="Z94" s="112">
        <v>15021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1141</v>
      </c>
      <c r="W95" s="112">
        <v>1209</v>
      </c>
      <c r="X95" s="112">
        <v>1178</v>
      </c>
      <c r="Y95" s="112">
        <v>1222</v>
      </c>
      <c r="Z95" s="112">
        <v>1332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4344</v>
      </c>
      <c r="W96" s="112">
        <v>4559</v>
      </c>
      <c r="X96" s="112">
        <v>4479</v>
      </c>
      <c r="Y96" s="112">
        <v>4731</v>
      </c>
      <c r="Z96" s="112">
        <v>5036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7725</v>
      </c>
      <c r="W97" s="112">
        <v>7544</v>
      </c>
      <c r="X97" s="112">
        <v>7362</v>
      </c>
      <c r="Y97" s="112">
        <v>7341</v>
      </c>
      <c r="Z97" s="112">
        <v>7465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3691</v>
      </c>
      <c r="W98" s="112">
        <v>3748</v>
      </c>
      <c r="X98" s="112">
        <v>3695</v>
      </c>
      <c r="Y98" s="112">
        <v>3780</v>
      </c>
      <c r="Z98" s="112">
        <v>3890</v>
      </c>
    </row>
    <row r="99" spans="1:32" ht="15" customHeight="1" x14ac:dyDescent="0.25">
      <c r="S99" s="115" t="s">
        <v>195</v>
      </c>
      <c r="T99" s="115"/>
      <c r="U99" s="112"/>
      <c r="V99" s="112">
        <v>168</v>
      </c>
      <c r="W99" s="112">
        <v>201</v>
      </c>
      <c r="X99" s="112">
        <v>234</v>
      </c>
      <c r="Y99" s="112">
        <v>206</v>
      </c>
      <c r="Z99" s="112">
        <v>255</v>
      </c>
    </row>
    <row r="100" spans="1:32" ht="15" customHeight="1" x14ac:dyDescent="0.25">
      <c r="S100" s="115" t="s">
        <v>58</v>
      </c>
      <c r="T100" s="115"/>
      <c r="U100" s="112"/>
      <c r="V100" s="112">
        <v>1087</v>
      </c>
      <c r="W100" s="112">
        <v>1094</v>
      </c>
      <c r="X100" s="112">
        <v>1098</v>
      </c>
      <c r="Y100" s="112">
        <v>1115</v>
      </c>
      <c r="Z100" s="112">
        <v>1318</v>
      </c>
    </row>
    <row r="101" spans="1:32" x14ac:dyDescent="0.25">
      <c r="A101" s="18"/>
      <c r="S101" s="118" t="s">
        <v>53</v>
      </c>
      <c r="T101" s="118"/>
      <c r="U101" s="112"/>
      <c r="V101" s="112">
        <v>44721</v>
      </c>
      <c r="W101" s="112">
        <v>45482</v>
      </c>
      <c r="X101" s="112">
        <v>44742</v>
      </c>
      <c r="Y101" s="112">
        <v>45881</v>
      </c>
      <c r="Z101" s="112">
        <v>47775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100423</v>
      </c>
      <c r="W104" s="112">
        <v>100356</v>
      </c>
      <c r="X104" s="112">
        <v>99517</v>
      </c>
      <c r="Y104" s="112">
        <v>109813</v>
      </c>
      <c r="Z104" s="112">
        <v>114124</v>
      </c>
      <c r="AB104" s="109" t="str">
        <f>TEXT(Z104,"###,###")</f>
        <v>114,124</v>
      </c>
      <c r="AD104" s="130">
        <f>Z104/($Z$4)*100</f>
        <v>79.570507233745857</v>
      </c>
      <c r="AF104" s="109"/>
    </row>
    <row r="105" spans="1:32" x14ac:dyDescent="0.25">
      <c r="S105" s="115" t="s">
        <v>17</v>
      </c>
      <c r="T105" s="115"/>
      <c r="U105" s="112"/>
      <c r="V105" s="112">
        <v>19752</v>
      </c>
      <c r="W105" s="112">
        <v>18814</v>
      </c>
      <c r="X105" s="112">
        <v>18702</v>
      </c>
      <c r="Y105" s="112">
        <v>20465</v>
      </c>
      <c r="Z105" s="112">
        <v>20649</v>
      </c>
      <c r="AB105" s="109" t="str">
        <f>TEXT(Z105,"###,###")</f>
        <v>20,649</v>
      </c>
      <c r="AD105" s="130">
        <f>Z105/($Z$4)*100</f>
        <v>14.397071640230086</v>
      </c>
      <c r="AF105" s="109"/>
    </row>
    <row r="106" spans="1:32" x14ac:dyDescent="0.25">
      <c r="S106" s="118" t="s">
        <v>53</v>
      </c>
      <c r="T106" s="118"/>
      <c r="U106" s="120"/>
      <c r="V106" s="120">
        <v>120175</v>
      </c>
      <c r="W106" s="120">
        <v>119170</v>
      </c>
      <c r="X106" s="120">
        <v>118219</v>
      </c>
      <c r="Y106" s="120">
        <v>130278</v>
      </c>
      <c r="Z106" s="120">
        <v>134773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20424</v>
      </c>
      <c r="W108" s="112">
        <v>21143</v>
      </c>
      <c r="X108" s="112">
        <v>20098</v>
      </c>
      <c r="Y108" s="112">
        <v>21512</v>
      </c>
      <c r="Z108" s="112">
        <v>20653</v>
      </c>
      <c r="AB108" s="109" t="str">
        <f>TEXT(Z108,"###,###")</f>
        <v>20,653</v>
      </c>
      <c r="AD108" s="130">
        <f>Z108/($Z$4)*100</f>
        <v>14.399860554296669</v>
      </c>
      <c r="AF108" s="109"/>
    </row>
    <row r="109" spans="1:32" x14ac:dyDescent="0.25">
      <c r="S109" s="115" t="s">
        <v>20</v>
      </c>
      <c r="T109" s="115"/>
      <c r="U109" s="112"/>
      <c r="V109" s="112">
        <v>16807</v>
      </c>
      <c r="W109" s="112">
        <v>16703</v>
      </c>
      <c r="X109" s="112">
        <v>18018</v>
      </c>
      <c r="Y109" s="112">
        <v>19694</v>
      </c>
      <c r="Z109" s="112">
        <v>19623</v>
      </c>
      <c r="AB109" s="109" t="str">
        <f>TEXT(Z109,"###,###")</f>
        <v>19,623</v>
      </c>
      <c r="AD109" s="130">
        <f>Z109/($Z$4)*100</f>
        <v>13.681715182150949</v>
      </c>
      <c r="AF109" s="109"/>
    </row>
    <row r="110" spans="1:32" x14ac:dyDescent="0.25">
      <c r="S110" s="115" t="s">
        <v>21</v>
      </c>
      <c r="T110" s="115"/>
      <c r="U110" s="112"/>
      <c r="V110" s="112">
        <v>28991</v>
      </c>
      <c r="W110" s="112">
        <v>27346</v>
      </c>
      <c r="X110" s="112">
        <v>26689</v>
      </c>
      <c r="Y110" s="112">
        <v>29406</v>
      </c>
      <c r="Z110" s="112">
        <v>32934</v>
      </c>
      <c r="AB110" s="109" t="str">
        <f>TEXT(Z110,"###,###")</f>
        <v>32,934</v>
      </c>
      <c r="AD110" s="130">
        <f>Z110/($Z$4)*100</f>
        <v>22.962523967230258</v>
      </c>
      <c r="AF110" s="109"/>
    </row>
    <row r="111" spans="1:32" x14ac:dyDescent="0.25">
      <c r="S111" s="115" t="s">
        <v>22</v>
      </c>
      <c r="T111" s="115"/>
      <c r="U111" s="112"/>
      <c r="V111" s="112">
        <v>54191</v>
      </c>
      <c r="W111" s="112">
        <v>54120</v>
      </c>
      <c r="X111" s="112">
        <v>53414</v>
      </c>
      <c r="Y111" s="112">
        <v>59669</v>
      </c>
      <c r="Z111" s="112">
        <v>61566</v>
      </c>
      <c r="AB111" s="109" t="str">
        <f>TEXT(Z111,"###,###")</f>
        <v>61,566</v>
      </c>
      <c r="AD111" s="130">
        <f>Z111/($Z$4)*100</f>
        <v>42.925570855848008</v>
      </c>
      <c r="AF111" s="109"/>
    </row>
    <row r="112" spans="1:32" x14ac:dyDescent="0.25">
      <c r="S112" s="118" t="s">
        <v>53</v>
      </c>
      <c r="T112" s="118"/>
      <c r="U112" s="112"/>
      <c r="V112" s="112">
        <v>129733</v>
      </c>
      <c r="W112" s="112">
        <v>128691</v>
      </c>
      <c r="X112" s="112">
        <v>127008</v>
      </c>
      <c r="Y112" s="112">
        <v>138426</v>
      </c>
      <c r="Z112" s="112">
        <v>143427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40.64</v>
      </c>
      <c r="W118" s="131">
        <v>40.79</v>
      </c>
      <c r="X118" s="131">
        <v>41.2</v>
      </c>
      <c r="Y118" s="131">
        <v>41.13</v>
      </c>
      <c r="Z118" s="131">
        <v>40.799999999999997</v>
      </c>
      <c r="AB118" s="109" t="str">
        <f>TEXT(Z118,"##.0")</f>
        <v>40.8</v>
      </c>
    </row>
    <row r="120" spans="19:32" x14ac:dyDescent="0.25">
      <c r="S120" s="101" t="s">
        <v>97</v>
      </c>
      <c r="T120" s="112"/>
      <c r="U120" s="112"/>
      <c r="V120" s="112">
        <v>75926</v>
      </c>
      <c r="W120" s="112">
        <v>77057</v>
      </c>
      <c r="X120" s="112">
        <v>74639</v>
      </c>
      <c r="Y120" s="112">
        <v>76590</v>
      </c>
      <c r="Z120" s="112">
        <v>79857</v>
      </c>
      <c r="AB120" s="109" t="str">
        <f>TEXT(Z120,"###,###")</f>
        <v>79,857</v>
      </c>
    </row>
    <row r="121" spans="19:32" x14ac:dyDescent="0.25">
      <c r="S121" s="101" t="s">
        <v>98</v>
      </c>
      <c r="T121" s="112"/>
      <c r="U121" s="112"/>
      <c r="V121" s="112">
        <v>6332</v>
      </c>
      <c r="W121" s="112">
        <v>6394</v>
      </c>
      <c r="X121" s="112">
        <v>6301</v>
      </c>
      <c r="Y121" s="112">
        <v>6028</v>
      </c>
      <c r="Z121" s="112">
        <v>6374</v>
      </c>
      <c r="AB121" s="109" t="str">
        <f>TEXT(Z121,"###,###")</f>
        <v>6,374</v>
      </c>
    </row>
    <row r="122" spans="19:32" x14ac:dyDescent="0.25">
      <c r="S122" s="101" t="s">
        <v>99</v>
      </c>
      <c r="T122" s="112"/>
      <c r="U122" s="112"/>
      <c r="V122" s="112">
        <v>7669</v>
      </c>
      <c r="W122" s="112">
        <v>7690</v>
      </c>
      <c r="X122" s="112">
        <v>8099</v>
      </c>
      <c r="Y122" s="112">
        <v>8268</v>
      </c>
      <c r="Z122" s="112">
        <v>8476</v>
      </c>
      <c r="AB122" s="109" t="str">
        <f>TEXT(Z122,"###,###")</f>
        <v>8,476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83595</v>
      </c>
      <c r="W124" s="112">
        <v>84747</v>
      </c>
      <c r="X124" s="112">
        <v>82738</v>
      </c>
      <c r="Y124" s="112">
        <v>84858</v>
      </c>
      <c r="Z124" s="112">
        <v>88333</v>
      </c>
      <c r="AB124" s="109" t="str">
        <f>TEXT(Z124,"###,###")</f>
        <v>88,333</v>
      </c>
      <c r="AD124" s="127">
        <f>Z124/$Z$7*100</f>
        <v>93.26681448632668</v>
      </c>
    </row>
    <row r="125" spans="19:32" x14ac:dyDescent="0.25">
      <c r="S125" s="101" t="s">
        <v>101</v>
      </c>
      <c r="T125" s="112"/>
      <c r="U125" s="112"/>
      <c r="V125" s="112">
        <v>14001</v>
      </c>
      <c r="W125" s="112">
        <v>14084</v>
      </c>
      <c r="X125" s="112">
        <v>14400</v>
      </c>
      <c r="Y125" s="112">
        <v>14296</v>
      </c>
      <c r="Z125" s="112">
        <v>14850</v>
      </c>
      <c r="AB125" s="109" t="str">
        <f>TEXT(Z125,"###,###")</f>
        <v>14,850</v>
      </c>
      <c r="AD125" s="127">
        <f>Z125/$Z$7*100</f>
        <v>15.6794425087108</v>
      </c>
    </row>
    <row r="127" spans="19:32" x14ac:dyDescent="0.25">
      <c r="S127" s="101" t="s">
        <v>102</v>
      </c>
      <c r="T127" s="112"/>
      <c r="U127" s="112"/>
      <c r="V127" s="112">
        <v>45201</v>
      </c>
      <c r="W127" s="112">
        <v>45659</v>
      </c>
      <c r="X127" s="112">
        <v>44251</v>
      </c>
      <c r="Y127" s="112">
        <v>44944</v>
      </c>
      <c r="Z127" s="112">
        <v>46880</v>
      </c>
      <c r="AB127" s="109" t="str">
        <f>TEXT(Z127,"###,###")</f>
        <v>46,880</v>
      </c>
      <c r="AD127" s="127">
        <f>Z127/$Z$7*100</f>
        <v>49.498469010664131</v>
      </c>
    </row>
    <row r="128" spans="19:32" x14ac:dyDescent="0.25">
      <c r="S128" s="101" t="s">
        <v>103</v>
      </c>
      <c r="T128" s="112"/>
      <c r="U128" s="112"/>
      <c r="V128" s="112">
        <v>44716</v>
      </c>
      <c r="W128" s="112">
        <v>45481</v>
      </c>
      <c r="X128" s="112">
        <v>44744</v>
      </c>
      <c r="Y128" s="112">
        <v>45879</v>
      </c>
      <c r="Z128" s="112">
        <v>47774</v>
      </c>
      <c r="AB128" s="109" t="str">
        <f>TEXT(Z128,"###,###")</f>
        <v>47,774</v>
      </c>
      <c r="AD128" s="127">
        <f>Z128/$Z$7*100</f>
        <v>50.44240312532996</v>
      </c>
    </row>
    <row r="130" spans="19:20" x14ac:dyDescent="0.25">
      <c r="S130" s="101" t="s">
        <v>278</v>
      </c>
      <c r="T130" s="127">
        <v>84.317389927146024</v>
      </c>
    </row>
    <row r="131" spans="19:20" x14ac:dyDescent="0.25">
      <c r="S131" s="101" t="s">
        <v>279</v>
      </c>
      <c r="T131" s="127">
        <v>6.7300179495301444</v>
      </c>
    </row>
    <row r="132" spans="19:20" x14ac:dyDescent="0.25">
      <c r="S132" s="101" t="s">
        <v>280</v>
      </c>
      <c r="T132" s="127">
        <v>8.949424559180656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8F758B-52C7-46DA-ACCB-BEC0FCB07B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334ADB5-A743-4C97-B787-526C6FFB6C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99CF7C5-203A-4077-B293-8D2C45C6DE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092721-FC98-4010-B317-757AE11FA1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5ED7F-48F7-41CD-8746-BAF6A1B0D69B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8.23 Glenelg,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16079</v>
      </c>
      <c r="W4" s="108">
        <v>16027</v>
      </c>
      <c r="X4" s="108">
        <v>16300</v>
      </c>
      <c r="Y4" s="108">
        <v>17093</v>
      </c>
      <c r="Z4" s="108">
        <v>17151</v>
      </c>
      <c r="AB4" s="109" t="str">
        <f>TEXT(Z4,"###,###")</f>
        <v>17,151</v>
      </c>
      <c r="AD4" s="110">
        <f>Z4/Y4-1</f>
        <v>3.3932018955127319E-3</v>
      </c>
      <c r="AF4" s="110">
        <f>Z4/V4-1</f>
        <v>6.6670812861496342E-2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8428</v>
      </c>
      <c r="W5" s="108">
        <v>8481</v>
      </c>
      <c r="X5" s="108">
        <v>8456</v>
      </c>
      <c r="Y5" s="108">
        <v>8838</v>
      </c>
      <c r="Z5" s="108">
        <v>8879</v>
      </c>
      <c r="AB5" s="109" t="str">
        <f>TEXT(Z5,"###,###")</f>
        <v>8,879</v>
      </c>
      <c r="AD5" s="110">
        <f t="shared" ref="AD5:AD9" si="0">Z5/Y5-1</f>
        <v>4.6390586105453657E-3</v>
      </c>
      <c r="AF5" s="110">
        <f t="shared" ref="AF5:AF9" si="1">Z5/V5-1</f>
        <v>5.351210251542482E-2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7649</v>
      </c>
      <c r="W6" s="108">
        <v>7546</v>
      </c>
      <c r="X6" s="108">
        <v>7837</v>
      </c>
      <c r="Y6" s="108">
        <v>8244</v>
      </c>
      <c r="Z6" s="108">
        <v>8270</v>
      </c>
      <c r="AB6" s="109" t="str">
        <f>TEXT(Z6,"###,###")</f>
        <v>8,270</v>
      </c>
      <c r="AD6" s="110">
        <f t="shared" si="0"/>
        <v>3.1538088306646284E-3</v>
      </c>
      <c r="AF6" s="110">
        <f t="shared" si="1"/>
        <v>8.1187083278859928E-2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10891</v>
      </c>
      <c r="W7" s="108">
        <v>11004</v>
      </c>
      <c r="X7" s="108">
        <v>11059</v>
      </c>
      <c r="Y7" s="108">
        <v>11195</v>
      </c>
      <c r="Z7" s="108">
        <v>11283</v>
      </c>
      <c r="AB7" s="109" t="str">
        <f>TEXT(Z7,"###,###")</f>
        <v>11,283</v>
      </c>
      <c r="AD7" s="110">
        <f t="shared" si="0"/>
        <v>7.8606520768200738E-3</v>
      </c>
      <c r="AF7" s="110">
        <f t="shared" si="1"/>
        <v>3.5993021761087096E-2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17,151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11,283</v>
      </c>
      <c r="P8" s="67"/>
      <c r="S8" s="107" t="s">
        <v>82</v>
      </c>
      <c r="T8" s="108"/>
      <c r="U8" s="108"/>
      <c r="V8" s="108">
        <v>36678</v>
      </c>
      <c r="W8" s="108">
        <v>35911.61</v>
      </c>
      <c r="X8" s="108">
        <v>37880</v>
      </c>
      <c r="Y8" s="108">
        <v>40010</v>
      </c>
      <c r="Z8" s="108">
        <v>41985.34</v>
      </c>
      <c r="AB8" s="109" t="str">
        <f>TEXT(Z8,"$###,###")</f>
        <v>$41,985</v>
      </c>
      <c r="AD8" s="110">
        <f t="shared" si="0"/>
        <v>4.9371157210697181E-2</v>
      </c>
      <c r="AF8" s="110">
        <f t="shared" si="1"/>
        <v>0.14470091062762402</v>
      </c>
    </row>
    <row r="9" spans="1:32" x14ac:dyDescent="0.25">
      <c r="A9" s="30" t="s">
        <v>14</v>
      </c>
      <c r="B9" s="71"/>
      <c r="C9" s="72"/>
      <c r="D9" s="73">
        <f>AD104</f>
        <v>72.747944726255028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52.601258530532661</v>
      </c>
      <c r="P9" s="74" t="s">
        <v>83</v>
      </c>
      <c r="S9" s="107" t="s">
        <v>7</v>
      </c>
      <c r="T9" s="108"/>
      <c r="U9" s="108"/>
      <c r="V9" s="108">
        <v>571041272</v>
      </c>
      <c r="W9" s="108">
        <v>583802386</v>
      </c>
      <c r="X9" s="108">
        <v>614575719</v>
      </c>
      <c r="Y9" s="108">
        <v>654975069</v>
      </c>
      <c r="Z9" s="108">
        <v>662447255</v>
      </c>
      <c r="AB9" s="109" t="str">
        <f>TEXT(Z9/1000000,"$#,###.0")&amp;" mil"</f>
        <v>$662.4 mil</v>
      </c>
      <c r="AD9" s="110">
        <f t="shared" si="0"/>
        <v>1.1408351788730453E-2</v>
      </c>
      <c r="AF9" s="110">
        <f t="shared" si="1"/>
        <v>0.16006896082985755</v>
      </c>
    </row>
    <row r="10" spans="1:32" x14ac:dyDescent="0.25">
      <c r="A10" s="30" t="s">
        <v>17</v>
      </c>
      <c r="B10" s="71"/>
      <c r="C10" s="72"/>
      <c r="D10" s="73">
        <f>AD105</f>
        <v>17.077721415660893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47.336701231941859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78.445448905432954</v>
      </c>
      <c r="P11" s="74" t="s">
        <v>83</v>
      </c>
      <c r="S11" s="107" t="s">
        <v>29</v>
      </c>
      <c r="T11" s="112"/>
      <c r="U11" s="112"/>
      <c r="V11" s="112">
        <v>13737</v>
      </c>
      <c r="W11" s="112">
        <v>13592</v>
      </c>
      <c r="X11" s="112">
        <v>13810</v>
      </c>
      <c r="Y11" s="112">
        <v>14608</v>
      </c>
      <c r="Z11" s="112">
        <v>14717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12.168749446069308</v>
      </c>
      <c r="P12" s="74" t="s">
        <v>83</v>
      </c>
      <c r="S12" s="107" t="s">
        <v>30</v>
      </c>
      <c r="T12" s="112"/>
      <c r="U12" s="112"/>
      <c r="V12" s="112">
        <v>2336</v>
      </c>
      <c r="W12" s="112">
        <v>2433</v>
      </c>
      <c r="X12" s="112">
        <v>2490</v>
      </c>
      <c r="Y12" s="112">
        <v>2492</v>
      </c>
      <c r="Z12" s="112">
        <v>2432</v>
      </c>
    </row>
    <row r="13" spans="1:32" ht="15" customHeight="1" x14ac:dyDescent="0.25">
      <c r="A13" s="30" t="s">
        <v>19</v>
      </c>
      <c r="B13" s="72"/>
      <c r="C13" s="72"/>
      <c r="D13" s="73">
        <f>AD108</f>
        <v>14.518103900647192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9.3414871931223971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18.214681359687482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25.438749927117954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20.391705069124423</v>
      </c>
      <c r="P15" s="74" t="s">
        <v>83</v>
      </c>
      <c r="S15" s="115" t="s">
        <v>59</v>
      </c>
      <c r="T15" s="115"/>
      <c r="U15" s="116"/>
      <c r="V15" s="116">
        <v>2080</v>
      </c>
      <c r="W15" s="116">
        <v>2059</v>
      </c>
      <c r="X15" s="116">
        <v>2042</v>
      </c>
      <c r="Y15" s="112">
        <v>2030</v>
      </c>
      <c r="Z15" s="112">
        <v>2052</v>
      </c>
      <c r="AB15" s="117">
        <f t="shared" ref="AB15:AB34" si="2">IF(Z15="np",0,Z15/$Z$34)</f>
        <v>0.11963619402985075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31.700775464987462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79.608294930875573</v>
      </c>
      <c r="P16" s="37" t="s">
        <v>83</v>
      </c>
      <c r="S16" s="115" t="s">
        <v>60</v>
      </c>
      <c r="T16" s="115"/>
      <c r="U16" s="116"/>
      <c r="V16" s="116">
        <v>50</v>
      </c>
      <c r="W16" s="116">
        <v>59</v>
      </c>
      <c r="X16" s="116">
        <v>50</v>
      </c>
      <c r="Y16" s="112">
        <v>60</v>
      </c>
      <c r="Z16" s="112">
        <v>67</v>
      </c>
      <c r="AB16" s="117">
        <f t="shared" si="2"/>
        <v>3.90625E-3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1227</v>
      </c>
      <c r="W17" s="116">
        <v>1275</v>
      </c>
      <c r="X17" s="116">
        <v>1307</v>
      </c>
      <c r="Y17" s="112">
        <v>1347</v>
      </c>
      <c r="Z17" s="112">
        <v>1374</v>
      </c>
      <c r="AB17" s="117">
        <f t="shared" si="2"/>
        <v>8.0107276119402979E-2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117</v>
      </c>
      <c r="W18" s="116">
        <v>114</v>
      </c>
      <c r="X18" s="116">
        <v>123</v>
      </c>
      <c r="Y18" s="112">
        <v>131</v>
      </c>
      <c r="Z18" s="112">
        <v>116</v>
      </c>
      <c r="AB18" s="117">
        <f t="shared" si="2"/>
        <v>6.7630597014925369E-3</v>
      </c>
    </row>
    <row r="19" spans="1:28" x14ac:dyDescent="0.25">
      <c r="A19" s="63" t="str">
        <f>$S$1&amp;" ("&amp;$V$2&amp;" to "&amp;$Z$2&amp;")"</f>
        <v>Glenelg (2018-19 to 2022-23)</v>
      </c>
      <c r="B19" s="63"/>
      <c r="C19" s="63"/>
      <c r="D19" s="63"/>
      <c r="E19" s="63"/>
      <c r="F19" s="63"/>
      <c r="G19" s="63" t="str">
        <f>$S$1&amp;" ("&amp;$V$2&amp;" to "&amp;$Z$2&amp;")"</f>
        <v>Glenelg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1031</v>
      </c>
      <c r="W19" s="116">
        <v>1010</v>
      </c>
      <c r="X19" s="116">
        <v>1069</v>
      </c>
      <c r="Y19" s="112">
        <v>1123</v>
      </c>
      <c r="Z19" s="112">
        <v>1184</v>
      </c>
      <c r="AB19" s="117">
        <f t="shared" si="2"/>
        <v>6.9029850746268662E-2</v>
      </c>
    </row>
    <row r="20" spans="1:28" x14ac:dyDescent="0.25">
      <c r="S20" s="115" t="s">
        <v>64</v>
      </c>
      <c r="T20" s="115"/>
      <c r="U20" s="116"/>
      <c r="V20" s="116">
        <v>333</v>
      </c>
      <c r="W20" s="116">
        <v>339</v>
      </c>
      <c r="X20" s="116">
        <v>395</v>
      </c>
      <c r="Y20" s="112">
        <v>430</v>
      </c>
      <c r="Z20" s="112">
        <v>467</v>
      </c>
      <c r="AB20" s="117">
        <f t="shared" si="2"/>
        <v>2.7227145522388061E-2</v>
      </c>
    </row>
    <row r="21" spans="1:28" x14ac:dyDescent="0.25">
      <c r="S21" s="115" t="s">
        <v>65</v>
      </c>
      <c r="T21" s="115"/>
      <c r="U21" s="116"/>
      <c r="V21" s="116">
        <v>1128</v>
      </c>
      <c r="W21" s="116">
        <v>1189</v>
      </c>
      <c r="X21" s="116">
        <v>1239</v>
      </c>
      <c r="Y21" s="112">
        <v>1248</v>
      </c>
      <c r="Z21" s="112">
        <v>1250</v>
      </c>
      <c r="AB21" s="117">
        <f t="shared" si="2"/>
        <v>7.2877798507462691E-2</v>
      </c>
    </row>
    <row r="22" spans="1:28" x14ac:dyDescent="0.25">
      <c r="S22" s="115" t="s">
        <v>66</v>
      </c>
      <c r="T22" s="115"/>
      <c r="U22" s="116"/>
      <c r="V22" s="116">
        <v>1090</v>
      </c>
      <c r="W22" s="116">
        <v>1126</v>
      </c>
      <c r="X22" s="116">
        <v>1184</v>
      </c>
      <c r="Y22" s="112">
        <v>1374</v>
      </c>
      <c r="Z22" s="112">
        <v>1235</v>
      </c>
      <c r="AB22" s="117">
        <f t="shared" si="2"/>
        <v>7.2003264925373137E-2</v>
      </c>
    </row>
    <row r="23" spans="1:28" x14ac:dyDescent="0.25">
      <c r="S23" s="115" t="s">
        <v>67</v>
      </c>
      <c r="T23" s="115"/>
      <c r="U23" s="116"/>
      <c r="V23" s="116">
        <v>1098</v>
      </c>
      <c r="W23" s="116">
        <v>1094</v>
      </c>
      <c r="X23" s="116">
        <v>996</v>
      </c>
      <c r="Y23" s="112">
        <v>954</v>
      </c>
      <c r="Z23" s="112">
        <v>982</v>
      </c>
      <c r="AB23" s="117">
        <f t="shared" si="2"/>
        <v>5.7252798507462684E-2</v>
      </c>
    </row>
    <row r="24" spans="1:28" x14ac:dyDescent="0.25">
      <c r="S24" s="115" t="s">
        <v>68</v>
      </c>
      <c r="T24" s="115"/>
      <c r="U24" s="116"/>
      <c r="V24" s="116">
        <v>53</v>
      </c>
      <c r="W24" s="116">
        <v>54</v>
      </c>
      <c r="X24" s="116">
        <v>47</v>
      </c>
      <c r="Y24" s="112">
        <v>72</v>
      </c>
      <c r="Z24" s="112">
        <v>70</v>
      </c>
      <c r="AB24" s="117">
        <f t="shared" si="2"/>
        <v>4.0811567164179101E-3</v>
      </c>
    </row>
    <row r="25" spans="1:28" x14ac:dyDescent="0.25">
      <c r="S25" s="115" t="s">
        <v>69</v>
      </c>
      <c r="T25" s="115"/>
      <c r="U25" s="116"/>
      <c r="V25" s="116">
        <v>408</v>
      </c>
      <c r="W25" s="116">
        <v>391</v>
      </c>
      <c r="X25" s="116">
        <v>428</v>
      </c>
      <c r="Y25" s="112">
        <v>459</v>
      </c>
      <c r="Z25" s="112">
        <v>490</v>
      </c>
      <c r="AB25" s="117">
        <f t="shared" si="2"/>
        <v>2.8568097014925374E-2</v>
      </c>
    </row>
    <row r="26" spans="1:28" x14ac:dyDescent="0.25">
      <c r="S26" s="115" t="s">
        <v>70</v>
      </c>
      <c r="T26" s="115"/>
      <c r="U26" s="116"/>
      <c r="V26" s="116">
        <v>208</v>
      </c>
      <c r="W26" s="116">
        <v>189</v>
      </c>
      <c r="X26" s="116">
        <v>188</v>
      </c>
      <c r="Y26" s="112">
        <v>184</v>
      </c>
      <c r="Z26" s="112">
        <v>208</v>
      </c>
      <c r="AB26" s="117">
        <f t="shared" si="2"/>
        <v>1.2126865671641791E-2</v>
      </c>
    </row>
    <row r="27" spans="1:28" x14ac:dyDescent="0.25">
      <c r="S27" s="115" t="s">
        <v>71</v>
      </c>
      <c r="T27" s="115"/>
      <c r="U27" s="116"/>
      <c r="V27" s="116">
        <v>478</v>
      </c>
      <c r="W27" s="116">
        <v>478</v>
      </c>
      <c r="X27" s="116">
        <v>487</v>
      </c>
      <c r="Y27" s="112">
        <v>588</v>
      </c>
      <c r="Z27" s="112">
        <v>560</v>
      </c>
      <c r="AB27" s="117">
        <f t="shared" si="2"/>
        <v>3.2649253731343281E-2</v>
      </c>
    </row>
    <row r="28" spans="1:28" x14ac:dyDescent="0.25">
      <c r="S28" s="115" t="s">
        <v>72</v>
      </c>
      <c r="T28" s="115"/>
      <c r="U28" s="116"/>
      <c r="V28" s="116">
        <v>904</v>
      </c>
      <c r="W28" s="116">
        <v>975</v>
      </c>
      <c r="X28" s="116">
        <v>1024</v>
      </c>
      <c r="Y28" s="112">
        <v>986</v>
      </c>
      <c r="Z28" s="112">
        <v>872</v>
      </c>
      <c r="AB28" s="117">
        <f t="shared" si="2"/>
        <v>5.0839552238805971E-2</v>
      </c>
    </row>
    <row r="29" spans="1:28" x14ac:dyDescent="0.25">
      <c r="S29" s="115" t="s">
        <v>73</v>
      </c>
      <c r="T29" s="115"/>
      <c r="U29" s="116"/>
      <c r="V29" s="116">
        <v>1255</v>
      </c>
      <c r="W29" s="116">
        <v>829</v>
      </c>
      <c r="X29" s="116">
        <v>827</v>
      </c>
      <c r="Y29" s="112">
        <v>992</v>
      </c>
      <c r="Z29" s="112">
        <v>1014</v>
      </c>
      <c r="AB29" s="117">
        <f t="shared" si="2"/>
        <v>5.9118470149253734E-2</v>
      </c>
    </row>
    <row r="30" spans="1:28" x14ac:dyDescent="0.25">
      <c r="S30" s="115" t="s">
        <v>74</v>
      </c>
      <c r="T30" s="115"/>
      <c r="U30" s="116"/>
      <c r="V30" s="116">
        <v>605</v>
      </c>
      <c r="W30" s="116">
        <v>941</v>
      </c>
      <c r="X30" s="116">
        <v>907</v>
      </c>
      <c r="Y30" s="112">
        <v>959</v>
      </c>
      <c r="Z30" s="112">
        <v>1044</v>
      </c>
      <c r="AB30" s="117">
        <f t="shared" si="2"/>
        <v>6.0867537313432835E-2</v>
      </c>
    </row>
    <row r="31" spans="1:28" x14ac:dyDescent="0.25">
      <c r="S31" s="115" t="s">
        <v>75</v>
      </c>
      <c r="T31" s="115"/>
      <c r="U31" s="116"/>
      <c r="V31" s="116">
        <v>1998</v>
      </c>
      <c r="W31" s="116">
        <v>1784</v>
      </c>
      <c r="X31" s="116">
        <v>1988</v>
      </c>
      <c r="Y31" s="112">
        <v>2082</v>
      </c>
      <c r="Z31" s="112">
        <v>2255</v>
      </c>
      <c r="AB31" s="117">
        <f t="shared" si="2"/>
        <v>0.13147154850746268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147</v>
      </c>
      <c r="W32" s="116">
        <v>251</v>
      </c>
      <c r="X32" s="116">
        <v>251</v>
      </c>
      <c r="Y32" s="112">
        <v>314</v>
      </c>
      <c r="Z32" s="112">
        <v>282</v>
      </c>
      <c r="AB32" s="117">
        <f t="shared" si="2"/>
        <v>1.6441231343283583E-2</v>
      </c>
    </row>
    <row r="33" spans="19:32" x14ac:dyDescent="0.25">
      <c r="S33" s="115" t="s">
        <v>77</v>
      </c>
      <c r="T33" s="115"/>
      <c r="U33" s="116"/>
      <c r="V33" s="116">
        <v>565</v>
      </c>
      <c r="W33" s="116">
        <v>554</v>
      </c>
      <c r="X33" s="116">
        <v>568</v>
      </c>
      <c r="Y33" s="112">
        <v>581</v>
      </c>
      <c r="Z33" s="112">
        <v>625</v>
      </c>
      <c r="AB33" s="117">
        <f t="shared" si="2"/>
        <v>3.6438899253731345E-2</v>
      </c>
    </row>
    <row r="34" spans="19:32" x14ac:dyDescent="0.25">
      <c r="S34" s="118" t="s">
        <v>53</v>
      </c>
      <c r="T34" s="118"/>
      <c r="U34" s="119"/>
      <c r="V34" s="119">
        <v>16076</v>
      </c>
      <c r="W34" s="119">
        <v>16030</v>
      </c>
      <c r="X34" s="119">
        <v>16300</v>
      </c>
      <c r="Y34" s="120">
        <v>17096</v>
      </c>
      <c r="Z34" s="120">
        <v>17152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8892</v>
      </c>
      <c r="W37" s="112">
        <v>9024</v>
      </c>
      <c r="X37" s="112">
        <v>9061</v>
      </c>
      <c r="Y37" s="112">
        <v>9002</v>
      </c>
      <c r="Z37" s="112">
        <v>8983</v>
      </c>
      <c r="AB37" s="132">
        <f>Z37/Z40*100</f>
        <v>79.608294930875573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1997</v>
      </c>
      <c r="W38" s="112">
        <v>1976</v>
      </c>
      <c r="X38" s="112">
        <v>2000</v>
      </c>
      <c r="Y38" s="112">
        <v>2194</v>
      </c>
      <c r="Z38" s="112">
        <v>2301</v>
      </c>
      <c r="AB38" s="132">
        <f>Z38/Z40*100</f>
        <v>20.391705069124423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10889</v>
      </c>
      <c r="W40" s="112">
        <v>11000</v>
      </c>
      <c r="X40" s="112">
        <v>11061</v>
      </c>
      <c r="Y40" s="112">
        <v>11196</v>
      </c>
      <c r="Z40" s="112">
        <v>11284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6</v>
      </c>
      <c r="X44" s="112">
        <v>4</v>
      </c>
      <c r="Y44" s="112">
        <v>0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226</v>
      </c>
      <c r="W45" s="112">
        <v>201</v>
      </c>
      <c r="X45" s="112">
        <v>218</v>
      </c>
      <c r="Y45" s="112">
        <v>233</v>
      </c>
      <c r="Z45" s="112">
        <v>254</v>
      </c>
    </row>
    <row r="46" spans="19:32" x14ac:dyDescent="0.25">
      <c r="S46" s="115" t="s">
        <v>38</v>
      </c>
      <c r="T46" s="115"/>
      <c r="U46" s="112"/>
      <c r="V46" s="112">
        <v>529</v>
      </c>
      <c r="W46" s="112">
        <v>565</v>
      </c>
      <c r="X46" s="112">
        <v>541</v>
      </c>
      <c r="Y46" s="112">
        <v>562</v>
      </c>
      <c r="Z46" s="112">
        <v>577</v>
      </c>
    </row>
    <row r="47" spans="19:32" x14ac:dyDescent="0.25">
      <c r="S47" s="115" t="s">
        <v>39</v>
      </c>
      <c r="T47" s="115"/>
      <c r="U47" s="112"/>
      <c r="V47" s="112">
        <v>745</v>
      </c>
      <c r="W47" s="112">
        <v>664</v>
      </c>
      <c r="X47" s="112">
        <v>707</v>
      </c>
      <c r="Y47" s="112">
        <v>763</v>
      </c>
      <c r="Z47" s="112">
        <v>759</v>
      </c>
    </row>
    <row r="48" spans="19:32" x14ac:dyDescent="0.25">
      <c r="S48" s="115" t="s">
        <v>40</v>
      </c>
      <c r="T48" s="115"/>
      <c r="U48" s="112"/>
      <c r="V48" s="112">
        <v>865</v>
      </c>
      <c r="W48" s="112">
        <v>884</v>
      </c>
      <c r="X48" s="112">
        <v>879</v>
      </c>
      <c r="Y48" s="112">
        <v>935</v>
      </c>
      <c r="Z48" s="112">
        <v>964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622</v>
      </c>
      <c r="W49" s="112">
        <v>708</v>
      </c>
      <c r="X49" s="112">
        <v>663</v>
      </c>
      <c r="Y49" s="112">
        <v>736</v>
      </c>
      <c r="Z49" s="112">
        <v>754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Glenelg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639</v>
      </c>
      <c r="W50" s="112">
        <v>703</v>
      </c>
      <c r="X50" s="112">
        <v>726</v>
      </c>
      <c r="Y50" s="112">
        <v>727</v>
      </c>
      <c r="Z50" s="112">
        <v>758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666</v>
      </c>
      <c r="W51" s="112">
        <v>662</v>
      </c>
      <c r="X51" s="112">
        <v>651</v>
      </c>
      <c r="Y51" s="112">
        <v>695</v>
      </c>
      <c r="Z51" s="112">
        <v>672</v>
      </c>
    </row>
    <row r="52" spans="1:26" ht="15" customHeight="1" x14ac:dyDescent="0.25">
      <c r="S52" s="115" t="s">
        <v>44</v>
      </c>
      <c r="T52" s="115"/>
      <c r="U52" s="112"/>
      <c r="V52" s="112">
        <v>738</v>
      </c>
      <c r="W52" s="112">
        <v>736</v>
      </c>
      <c r="X52" s="112">
        <v>750</v>
      </c>
      <c r="Y52" s="112">
        <v>755</v>
      </c>
      <c r="Z52" s="112">
        <v>738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872</v>
      </c>
      <c r="W53" s="112">
        <v>810</v>
      </c>
      <c r="X53" s="112">
        <v>778</v>
      </c>
      <c r="Y53" s="112">
        <v>774</v>
      </c>
      <c r="Z53" s="112">
        <v>751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945</v>
      </c>
      <c r="W54" s="112">
        <v>962</v>
      </c>
      <c r="X54" s="112">
        <v>947</v>
      </c>
      <c r="Y54" s="112">
        <v>916</v>
      </c>
      <c r="Z54" s="112">
        <v>841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787</v>
      </c>
      <c r="W55" s="112">
        <v>788</v>
      </c>
      <c r="X55" s="112">
        <v>757</v>
      </c>
      <c r="Y55" s="112">
        <v>812</v>
      </c>
      <c r="Z55" s="112">
        <v>839</v>
      </c>
    </row>
    <row r="56" spans="1:26" ht="15" customHeight="1" x14ac:dyDescent="0.25">
      <c r="S56" s="115" t="s">
        <v>48</v>
      </c>
      <c r="T56" s="115"/>
      <c r="U56" s="112"/>
      <c r="V56" s="112">
        <v>445</v>
      </c>
      <c r="W56" s="112">
        <v>447</v>
      </c>
      <c r="X56" s="112">
        <v>468</v>
      </c>
      <c r="Y56" s="112">
        <v>506</v>
      </c>
      <c r="Z56" s="112">
        <v>549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189</v>
      </c>
      <c r="W57" s="112">
        <v>199</v>
      </c>
      <c r="X57" s="112">
        <v>190</v>
      </c>
      <c r="Y57" s="112">
        <v>225</v>
      </c>
      <c r="Z57" s="112">
        <v>217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83</v>
      </c>
      <c r="W58" s="112">
        <v>83</v>
      </c>
      <c r="X58" s="112">
        <v>98</v>
      </c>
      <c r="Y58" s="112">
        <v>102</v>
      </c>
      <c r="Z58" s="112">
        <v>112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53</v>
      </c>
      <c r="W59" s="112">
        <v>48</v>
      </c>
      <c r="X59" s="112">
        <v>54</v>
      </c>
      <c r="Y59" s="112">
        <v>53</v>
      </c>
      <c r="Z59" s="112">
        <v>57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</v>
      </c>
      <c r="W60" s="112">
        <v>28</v>
      </c>
      <c r="X60" s="112">
        <v>25</v>
      </c>
      <c r="Y60" s="112">
        <v>37</v>
      </c>
      <c r="Z60" s="112">
        <v>42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8430</v>
      </c>
      <c r="W61" s="112">
        <v>8486</v>
      </c>
      <c r="X61" s="112">
        <v>8456</v>
      </c>
      <c r="Y61" s="112">
        <v>8835</v>
      </c>
      <c r="Z61" s="112">
        <v>8880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6</v>
      </c>
      <c r="X63" s="112">
        <v>3</v>
      </c>
      <c r="Y63" s="112">
        <v>0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273</v>
      </c>
      <c r="W64" s="112">
        <v>247</v>
      </c>
      <c r="X64" s="112">
        <v>266</v>
      </c>
      <c r="Y64" s="112">
        <v>255</v>
      </c>
      <c r="Z64" s="112">
        <v>288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Glenelg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488</v>
      </c>
      <c r="W65" s="112">
        <v>464</v>
      </c>
      <c r="X65" s="112">
        <v>528</v>
      </c>
      <c r="Y65" s="112">
        <v>602</v>
      </c>
      <c r="Z65" s="112">
        <v>560</v>
      </c>
    </row>
    <row r="66" spans="1:26" x14ac:dyDescent="0.25">
      <c r="S66" s="115" t="s">
        <v>39</v>
      </c>
      <c r="T66" s="115"/>
      <c r="U66" s="112"/>
      <c r="V66" s="112">
        <v>635</v>
      </c>
      <c r="W66" s="112">
        <v>599</v>
      </c>
      <c r="X66" s="112">
        <v>660</v>
      </c>
      <c r="Y66" s="112">
        <v>621</v>
      </c>
      <c r="Z66" s="112">
        <v>581</v>
      </c>
    </row>
    <row r="67" spans="1:26" x14ac:dyDescent="0.25">
      <c r="S67" s="115" t="s">
        <v>40</v>
      </c>
      <c r="T67" s="115"/>
      <c r="U67" s="112"/>
      <c r="V67" s="112">
        <v>682</v>
      </c>
      <c r="W67" s="112">
        <v>736</v>
      </c>
      <c r="X67" s="112">
        <v>768</v>
      </c>
      <c r="Y67" s="112">
        <v>800</v>
      </c>
      <c r="Z67" s="112">
        <v>814</v>
      </c>
    </row>
    <row r="68" spans="1:26" x14ac:dyDescent="0.25">
      <c r="S68" s="115" t="s">
        <v>41</v>
      </c>
      <c r="T68" s="115"/>
      <c r="U68" s="112"/>
      <c r="V68" s="112">
        <v>582</v>
      </c>
      <c r="W68" s="112">
        <v>601</v>
      </c>
      <c r="X68" s="112">
        <v>604</v>
      </c>
      <c r="Y68" s="112">
        <v>612</v>
      </c>
      <c r="Z68" s="112">
        <v>664</v>
      </c>
    </row>
    <row r="69" spans="1:26" x14ac:dyDescent="0.25">
      <c r="S69" s="115" t="s">
        <v>42</v>
      </c>
      <c r="T69" s="115"/>
      <c r="U69" s="112"/>
      <c r="V69" s="112">
        <v>582</v>
      </c>
      <c r="W69" s="112">
        <v>614</v>
      </c>
      <c r="X69" s="112">
        <v>677</v>
      </c>
      <c r="Y69" s="112">
        <v>670</v>
      </c>
      <c r="Z69" s="112">
        <v>705</v>
      </c>
    </row>
    <row r="70" spans="1:26" x14ac:dyDescent="0.25">
      <c r="S70" s="115" t="s">
        <v>43</v>
      </c>
      <c r="T70" s="115"/>
      <c r="U70" s="112"/>
      <c r="V70" s="112">
        <v>710</v>
      </c>
      <c r="W70" s="112">
        <v>646</v>
      </c>
      <c r="X70" s="112">
        <v>628</v>
      </c>
      <c r="Y70" s="112">
        <v>662</v>
      </c>
      <c r="Z70" s="112">
        <v>660</v>
      </c>
    </row>
    <row r="71" spans="1:26" x14ac:dyDescent="0.25">
      <c r="S71" s="115" t="s">
        <v>44</v>
      </c>
      <c r="T71" s="115"/>
      <c r="U71" s="112"/>
      <c r="V71" s="112">
        <v>828</v>
      </c>
      <c r="W71" s="112">
        <v>802</v>
      </c>
      <c r="X71" s="112">
        <v>829</v>
      </c>
      <c r="Y71" s="112">
        <v>865</v>
      </c>
      <c r="Z71" s="112">
        <v>793</v>
      </c>
    </row>
    <row r="72" spans="1:26" x14ac:dyDescent="0.25">
      <c r="S72" s="115" t="s">
        <v>45</v>
      </c>
      <c r="T72" s="115"/>
      <c r="U72" s="112"/>
      <c r="V72" s="112">
        <v>890</v>
      </c>
      <c r="W72" s="112">
        <v>808</v>
      </c>
      <c r="X72" s="112">
        <v>813</v>
      </c>
      <c r="Y72" s="112">
        <v>849</v>
      </c>
      <c r="Z72" s="112">
        <v>840</v>
      </c>
    </row>
    <row r="73" spans="1:26" x14ac:dyDescent="0.25">
      <c r="S73" s="115" t="s">
        <v>46</v>
      </c>
      <c r="T73" s="115"/>
      <c r="U73" s="112"/>
      <c r="V73" s="112">
        <v>807</v>
      </c>
      <c r="W73" s="112">
        <v>815</v>
      </c>
      <c r="X73" s="112">
        <v>838</v>
      </c>
      <c r="Y73" s="112">
        <v>897</v>
      </c>
      <c r="Z73" s="112">
        <v>911</v>
      </c>
    </row>
    <row r="74" spans="1:26" x14ac:dyDescent="0.25">
      <c r="S74" s="115" t="s">
        <v>47</v>
      </c>
      <c r="T74" s="115"/>
      <c r="U74" s="112"/>
      <c r="V74" s="112">
        <v>670</v>
      </c>
      <c r="W74" s="112">
        <v>644</v>
      </c>
      <c r="X74" s="112">
        <v>629</v>
      </c>
      <c r="Y74" s="112">
        <v>728</v>
      </c>
      <c r="Z74" s="112">
        <v>730</v>
      </c>
    </row>
    <row r="75" spans="1:26" x14ac:dyDescent="0.25">
      <c r="S75" s="115" t="s">
        <v>48</v>
      </c>
      <c r="T75" s="115"/>
      <c r="U75" s="112"/>
      <c r="V75" s="112">
        <v>276</v>
      </c>
      <c r="W75" s="112">
        <v>313</v>
      </c>
      <c r="X75" s="112">
        <v>330</v>
      </c>
      <c r="Y75" s="112">
        <v>393</v>
      </c>
      <c r="Z75" s="112">
        <v>395</v>
      </c>
    </row>
    <row r="76" spans="1:26" x14ac:dyDescent="0.25">
      <c r="S76" s="115" t="s">
        <v>49</v>
      </c>
      <c r="T76" s="115"/>
      <c r="U76" s="112"/>
      <c r="V76" s="112">
        <v>117</v>
      </c>
      <c r="W76" s="112">
        <v>139</v>
      </c>
      <c r="X76" s="112">
        <v>154</v>
      </c>
      <c r="Y76" s="112">
        <v>171</v>
      </c>
      <c r="Z76" s="112">
        <v>194</v>
      </c>
    </row>
    <row r="77" spans="1:26" x14ac:dyDescent="0.25">
      <c r="S77" s="115" t="s">
        <v>50</v>
      </c>
      <c r="T77" s="115"/>
      <c r="U77" s="112"/>
      <c r="V77" s="112">
        <v>56</v>
      </c>
      <c r="W77" s="112">
        <v>58</v>
      </c>
      <c r="X77" s="112">
        <v>58</v>
      </c>
      <c r="Y77" s="112">
        <v>74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36</v>
      </c>
      <c r="W78" s="112">
        <v>36</v>
      </c>
      <c r="X78" s="112">
        <v>26</v>
      </c>
      <c r="Y78" s="112">
        <v>26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22</v>
      </c>
      <c r="X79" s="112">
        <v>26</v>
      </c>
      <c r="Y79" s="112">
        <v>28</v>
      </c>
      <c r="Z79" s="112">
        <v>36</v>
      </c>
    </row>
    <row r="80" spans="1:26" x14ac:dyDescent="0.25">
      <c r="S80" s="118" t="s">
        <v>53</v>
      </c>
      <c r="T80" s="118"/>
      <c r="U80" s="112"/>
      <c r="V80" s="112">
        <v>7651</v>
      </c>
      <c r="W80" s="112">
        <v>7541</v>
      </c>
      <c r="X80" s="112">
        <v>7837</v>
      </c>
      <c r="Y80" s="112">
        <v>8239</v>
      </c>
      <c r="Z80" s="112">
        <v>8265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Glenelg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428</v>
      </c>
      <c r="W83" s="112">
        <v>433</v>
      </c>
      <c r="X83" s="112">
        <v>445</v>
      </c>
      <c r="Y83" s="112">
        <v>434</v>
      </c>
      <c r="Z83" s="112">
        <v>478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405</v>
      </c>
      <c r="W84" s="112">
        <v>411</v>
      </c>
      <c r="X84" s="112">
        <v>419</v>
      </c>
      <c r="Y84" s="112">
        <v>438</v>
      </c>
      <c r="Z84" s="112">
        <v>435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1120</v>
      </c>
      <c r="W85" s="112">
        <v>1102</v>
      </c>
      <c r="X85" s="112">
        <v>1090</v>
      </c>
      <c r="Y85" s="112">
        <v>1131</v>
      </c>
      <c r="Z85" s="112">
        <v>1128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17,151</v>
      </c>
      <c r="D86" s="96">
        <f t="shared" ref="D86:D91" si="4">AD4</f>
        <v>3.3932018955127319E-3</v>
      </c>
      <c r="E86" s="97">
        <f t="shared" ref="E86:E91" si="5">AD4</f>
        <v>3.3932018955127319E-3</v>
      </c>
      <c r="F86" s="96">
        <f t="shared" ref="F86:F91" si="6">AF4</f>
        <v>6.6670812861496342E-2</v>
      </c>
      <c r="G86" s="97">
        <f t="shared" ref="G86:G91" si="7">AF4</f>
        <v>6.6670812861496342E-2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218</v>
      </c>
      <c r="W86" s="112">
        <v>238</v>
      </c>
      <c r="X86" s="112">
        <v>242</v>
      </c>
      <c r="Y86" s="112">
        <v>268</v>
      </c>
      <c r="Z86" s="112">
        <v>292</v>
      </c>
    </row>
    <row r="87" spans="1:30" ht="15" customHeight="1" x14ac:dyDescent="0.25">
      <c r="A87" s="98" t="s">
        <v>4</v>
      </c>
      <c r="B87" s="49"/>
      <c r="C87" s="57" t="str">
        <f t="shared" si="3"/>
        <v>8,879</v>
      </c>
      <c r="D87" s="96">
        <f t="shared" si="4"/>
        <v>4.6390586105453657E-3</v>
      </c>
      <c r="E87" s="97">
        <f t="shared" si="5"/>
        <v>4.6390586105453657E-3</v>
      </c>
      <c r="F87" s="96">
        <f t="shared" si="6"/>
        <v>5.351210251542482E-2</v>
      </c>
      <c r="G87" s="97">
        <f t="shared" si="7"/>
        <v>5.351210251542482E-2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129</v>
      </c>
      <c r="W87" s="112">
        <v>129</v>
      </c>
      <c r="X87" s="112">
        <v>141</v>
      </c>
      <c r="Y87" s="112">
        <v>154</v>
      </c>
      <c r="Z87" s="112">
        <v>144</v>
      </c>
    </row>
    <row r="88" spans="1:30" ht="15" customHeight="1" x14ac:dyDescent="0.25">
      <c r="A88" s="98" t="s">
        <v>5</v>
      </c>
      <c r="B88" s="49"/>
      <c r="C88" s="57" t="str">
        <f t="shared" si="3"/>
        <v>8,270</v>
      </c>
      <c r="D88" s="96">
        <f t="shared" si="4"/>
        <v>3.1538088306646284E-3</v>
      </c>
      <c r="E88" s="97">
        <f t="shared" si="5"/>
        <v>3.1538088306646284E-3</v>
      </c>
      <c r="F88" s="96">
        <f t="shared" si="6"/>
        <v>8.1187083278859928E-2</v>
      </c>
      <c r="G88" s="97">
        <f t="shared" si="7"/>
        <v>8.1187083278859928E-2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182</v>
      </c>
      <c r="W88" s="112">
        <v>200</v>
      </c>
      <c r="X88" s="112">
        <v>203</v>
      </c>
      <c r="Y88" s="112">
        <v>203</v>
      </c>
      <c r="Z88" s="112">
        <v>216</v>
      </c>
    </row>
    <row r="89" spans="1:30" ht="15" customHeight="1" x14ac:dyDescent="0.25">
      <c r="A89" s="49" t="s">
        <v>6</v>
      </c>
      <c r="B89" s="49"/>
      <c r="C89" s="57" t="str">
        <f t="shared" si="3"/>
        <v>11,283</v>
      </c>
      <c r="D89" s="96">
        <f t="shared" si="4"/>
        <v>7.8606520768200738E-3</v>
      </c>
      <c r="E89" s="97">
        <f t="shared" si="5"/>
        <v>7.8606520768200738E-3</v>
      </c>
      <c r="F89" s="96">
        <f t="shared" si="6"/>
        <v>3.5993021761087096E-2</v>
      </c>
      <c r="G89" s="97">
        <f t="shared" si="7"/>
        <v>3.5993021761087096E-2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789</v>
      </c>
      <c r="W89" s="112">
        <v>788</v>
      </c>
      <c r="X89" s="112">
        <v>752</v>
      </c>
      <c r="Y89" s="112">
        <v>760</v>
      </c>
      <c r="Z89" s="112">
        <v>840</v>
      </c>
    </row>
    <row r="90" spans="1:30" ht="15" customHeight="1" x14ac:dyDescent="0.25">
      <c r="A90" s="49" t="s">
        <v>95</v>
      </c>
      <c r="B90" s="49"/>
      <c r="C90" s="57" t="str">
        <f t="shared" si="3"/>
        <v>$41,985</v>
      </c>
      <c r="D90" s="96">
        <f t="shared" si="4"/>
        <v>4.9371157210697181E-2</v>
      </c>
      <c r="E90" s="97">
        <f t="shared" si="5"/>
        <v>4.9371157210697181E-2</v>
      </c>
      <c r="F90" s="96">
        <f t="shared" si="6"/>
        <v>0.14470091062762402</v>
      </c>
      <c r="G90" s="97">
        <f t="shared" si="7"/>
        <v>0.14470091062762402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1244</v>
      </c>
      <c r="W90" s="112">
        <v>1184</v>
      </c>
      <c r="X90" s="112">
        <v>1173</v>
      </c>
      <c r="Y90" s="112">
        <v>1180</v>
      </c>
      <c r="Z90" s="112">
        <v>1044</v>
      </c>
    </row>
    <row r="91" spans="1:30" ht="15" customHeight="1" x14ac:dyDescent="0.25">
      <c r="A91" s="49" t="s">
        <v>7</v>
      </c>
      <c r="B91" s="49"/>
      <c r="C91" s="57" t="str">
        <f t="shared" si="3"/>
        <v>$662.4 mil</v>
      </c>
      <c r="D91" s="96">
        <f t="shared" si="4"/>
        <v>1.1408351788730453E-2</v>
      </c>
      <c r="E91" s="97">
        <f t="shared" si="5"/>
        <v>1.1408351788730453E-2</v>
      </c>
      <c r="F91" s="96">
        <f t="shared" si="6"/>
        <v>0.16006896082985755</v>
      </c>
      <c r="G91" s="97">
        <f t="shared" si="7"/>
        <v>0.16006896082985755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5833</v>
      </c>
      <c r="W91" s="112">
        <v>5849</v>
      </c>
      <c r="X91" s="112">
        <v>5810</v>
      </c>
      <c r="Y91" s="112">
        <v>5880</v>
      </c>
      <c r="Z91" s="112">
        <v>5937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300</v>
      </c>
      <c r="W93" s="112">
        <v>315</v>
      </c>
      <c r="X93" s="112">
        <v>318</v>
      </c>
      <c r="Y93" s="112">
        <v>330</v>
      </c>
      <c r="Z93" s="112">
        <v>349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915</v>
      </c>
      <c r="W94" s="112">
        <v>921</v>
      </c>
      <c r="X94" s="112">
        <v>925</v>
      </c>
      <c r="Y94" s="112">
        <v>933</v>
      </c>
      <c r="Z94" s="112">
        <v>970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186</v>
      </c>
      <c r="W95" s="112">
        <v>197</v>
      </c>
      <c r="X95" s="112">
        <v>194</v>
      </c>
      <c r="Y95" s="112">
        <v>199</v>
      </c>
      <c r="Z95" s="112">
        <v>203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844</v>
      </c>
      <c r="W96" s="112">
        <v>873</v>
      </c>
      <c r="X96" s="112">
        <v>905</v>
      </c>
      <c r="Y96" s="112">
        <v>916</v>
      </c>
      <c r="Z96" s="112">
        <v>940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673</v>
      </c>
      <c r="W97" s="112">
        <v>655</v>
      </c>
      <c r="X97" s="112">
        <v>650</v>
      </c>
      <c r="Y97" s="112">
        <v>652</v>
      </c>
      <c r="Z97" s="112">
        <v>631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486</v>
      </c>
      <c r="W98" s="112">
        <v>501</v>
      </c>
      <c r="X98" s="112">
        <v>503</v>
      </c>
      <c r="Y98" s="112">
        <v>521</v>
      </c>
      <c r="Z98" s="112">
        <v>531</v>
      </c>
    </row>
    <row r="99" spans="1:32" ht="15" customHeight="1" x14ac:dyDescent="0.25">
      <c r="S99" s="115" t="s">
        <v>195</v>
      </c>
      <c r="T99" s="115"/>
      <c r="U99" s="112"/>
      <c r="V99" s="112">
        <v>61</v>
      </c>
      <c r="W99" s="112">
        <v>63</v>
      </c>
      <c r="X99" s="112">
        <v>63</v>
      </c>
      <c r="Y99" s="112">
        <v>78</v>
      </c>
      <c r="Z99" s="112">
        <v>100</v>
      </c>
    </row>
    <row r="100" spans="1:32" ht="15" customHeight="1" x14ac:dyDescent="0.25">
      <c r="S100" s="115" t="s">
        <v>58</v>
      </c>
      <c r="T100" s="115"/>
      <c r="U100" s="112"/>
      <c r="V100" s="112">
        <v>531</v>
      </c>
      <c r="W100" s="112">
        <v>549</v>
      </c>
      <c r="X100" s="112">
        <v>579</v>
      </c>
      <c r="Y100" s="112">
        <v>597</v>
      </c>
      <c r="Z100" s="112">
        <v>544</v>
      </c>
    </row>
    <row r="101" spans="1:32" x14ac:dyDescent="0.25">
      <c r="A101" s="18"/>
      <c r="S101" s="118" t="s">
        <v>53</v>
      </c>
      <c r="T101" s="118"/>
      <c r="U101" s="112"/>
      <c r="V101" s="112">
        <v>5058</v>
      </c>
      <c r="W101" s="112">
        <v>5155</v>
      </c>
      <c r="X101" s="112">
        <v>5238</v>
      </c>
      <c r="Y101" s="112">
        <v>5299</v>
      </c>
      <c r="Z101" s="112">
        <v>5337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11166</v>
      </c>
      <c r="W104" s="112">
        <v>11577</v>
      </c>
      <c r="X104" s="112">
        <v>11589</v>
      </c>
      <c r="Y104" s="112">
        <v>12290</v>
      </c>
      <c r="Z104" s="112">
        <v>12477</v>
      </c>
      <c r="AB104" s="109" t="str">
        <f>TEXT(Z104,"###,###")</f>
        <v>12,477</v>
      </c>
      <c r="AD104" s="130">
        <f>Z104/($Z$4)*100</f>
        <v>72.747944726255028</v>
      </c>
      <c r="AF104" s="109"/>
    </row>
    <row r="105" spans="1:32" x14ac:dyDescent="0.25">
      <c r="S105" s="115" t="s">
        <v>17</v>
      </c>
      <c r="T105" s="115"/>
      <c r="U105" s="112"/>
      <c r="V105" s="112">
        <v>2890</v>
      </c>
      <c r="W105" s="112">
        <v>2746</v>
      </c>
      <c r="X105" s="112">
        <v>2791</v>
      </c>
      <c r="Y105" s="112">
        <v>2884</v>
      </c>
      <c r="Z105" s="112">
        <v>2929</v>
      </c>
      <c r="AB105" s="109" t="str">
        <f>TEXT(Z105,"###,###")</f>
        <v>2,929</v>
      </c>
      <c r="AD105" s="130">
        <f>Z105/($Z$4)*100</f>
        <v>17.077721415660893</v>
      </c>
      <c r="AF105" s="109"/>
    </row>
    <row r="106" spans="1:32" x14ac:dyDescent="0.25">
      <c r="S106" s="118" t="s">
        <v>53</v>
      </c>
      <c r="T106" s="118"/>
      <c r="U106" s="120"/>
      <c r="V106" s="120">
        <v>14056</v>
      </c>
      <c r="W106" s="120">
        <v>14323</v>
      </c>
      <c r="X106" s="120">
        <v>14380</v>
      </c>
      <c r="Y106" s="120">
        <v>15174</v>
      </c>
      <c r="Z106" s="120">
        <v>15406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2418</v>
      </c>
      <c r="W108" s="112">
        <v>2397</v>
      </c>
      <c r="X108" s="112">
        <v>2565</v>
      </c>
      <c r="Y108" s="112">
        <v>2404</v>
      </c>
      <c r="Z108" s="112">
        <v>2490</v>
      </c>
      <c r="AB108" s="109" t="str">
        <f>TEXT(Z108,"###,###")</f>
        <v>2,490</v>
      </c>
      <c r="AD108" s="130">
        <f>Z108/($Z$4)*100</f>
        <v>14.518103900647192</v>
      </c>
      <c r="AF108" s="109"/>
    </row>
    <row r="109" spans="1:32" x14ac:dyDescent="0.25">
      <c r="S109" s="115" t="s">
        <v>20</v>
      </c>
      <c r="T109" s="115"/>
      <c r="U109" s="112"/>
      <c r="V109" s="112">
        <v>2594</v>
      </c>
      <c r="W109" s="112">
        <v>2750</v>
      </c>
      <c r="X109" s="112">
        <v>2730</v>
      </c>
      <c r="Y109" s="112">
        <v>3166</v>
      </c>
      <c r="Z109" s="112">
        <v>3124</v>
      </c>
      <c r="AB109" s="109" t="str">
        <f>TEXT(Z109,"###,###")</f>
        <v>3,124</v>
      </c>
      <c r="AD109" s="130">
        <f>Z109/($Z$4)*100</f>
        <v>18.214681359687482</v>
      </c>
      <c r="AF109" s="109"/>
    </row>
    <row r="110" spans="1:32" x14ac:dyDescent="0.25">
      <c r="S110" s="115" t="s">
        <v>21</v>
      </c>
      <c r="T110" s="115"/>
      <c r="U110" s="112"/>
      <c r="V110" s="112">
        <v>4460</v>
      </c>
      <c r="W110" s="112">
        <v>4088</v>
      </c>
      <c r="X110" s="112">
        <v>4238</v>
      </c>
      <c r="Y110" s="112">
        <v>4119</v>
      </c>
      <c r="Z110" s="112">
        <v>4363</v>
      </c>
      <c r="AB110" s="109" t="str">
        <f>TEXT(Z110,"###,###")</f>
        <v>4,363</v>
      </c>
      <c r="AD110" s="130">
        <f>Z110/($Z$4)*100</f>
        <v>25.438749927117954</v>
      </c>
      <c r="AF110" s="109"/>
    </row>
    <row r="111" spans="1:32" x14ac:dyDescent="0.25">
      <c r="S111" s="115" t="s">
        <v>22</v>
      </c>
      <c r="T111" s="115"/>
      <c r="U111" s="112"/>
      <c r="V111" s="112">
        <v>4609</v>
      </c>
      <c r="W111" s="112">
        <v>4750</v>
      </c>
      <c r="X111" s="112">
        <v>4847</v>
      </c>
      <c r="Y111" s="112">
        <v>5485</v>
      </c>
      <c r="Z111" s="112">
        <v>5437</v>
      </c>
      <c r="AB111" s="109" t="str">
        <f>TEXT(Z111,"###,###")</f>
        <v>5,437</v>
      </c>
      <c r="AD111" s="130">
        <f>Z111/($Z$4)*100</f>
        <v>31.700775464987462</v>
      </c>
      <c r="AF111" s="109"/>
    </row>
    <row r="112" spans="1:32" x14ac:dyDescent="0.25">
      <c r="S112" s="118" t="s">
        <v>53</v>
      </c>
      <c r="T112" s="118"/>
      <c r="U112" s="112"/>
      <c r="V112" s="112">
        <v>16078</v>
      </c>
      <c r="W112" s="112">
        <v>16028</v>
      </c>
      <c r="X112" s="112">
        <v>16300</v>
      </c>
      <c r="Y112" s="112">
        <v>17092</v>
      </c>
      <c r="Z112" s="112">
        <v>17151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44.32</v>
      </c>
      <c r="W118" s="131">
        <v>44.56</v>
      </c>
      <c r="X118" s="131">
        <v>44.54</v>
      </c>
      <c r="Y118" s="131">
        <v>44.74</v>
      </c>
      <c r="Z118" s="131">
        <v>44.71</v>
      </c>
      <c r="AB118" s="109" t="str">
        <f>TEXT(Z118,"##.0")</f>
        <v>44.7</v>
      </c>
    </row>
    <row r="120" spans="19:32" x14ac:dyDescent="0.25">
      <c r="S120" s="101" t="s">
        <v>97</v>
      </c>
      <c r="T120" s="112"/>
      <c r="U120" s="112"/>
      <c r="V120" s="112">
        <v>8554</v>
      </c>
      <c r="W120" s="112">
        <v>8569</v>
      </c>
      <c r="X120" s="112">
        <v>8566</v>
      </c>
      <c r="Y120" s="112">
        <v>8701</v>
      </c>
      <c r="Z120" s="112">
        <v>8851</v>
      </c>
      <c r="AB120" s="109" t="str">
        <f>TEXT(Z120,"###,###")</f>
        <v>8,851</v>
      </c>
    </row>
    <row r="121" spans="19:32" x14ac:dyDescent="0.25">
      <c r="S121" s="101" t="s">
        <v>98</v>
      </c>
      <c r="T121" s="112"/>
      <c r="U121" s="112"/>
      <c r="V121" s="112">
        <v>1300</v>
      </c>
      <c r="W121" s="112">
        <v>1361</v>
      </c>
      <c r="X121" s="112">
        <v>1394</v>
      </c>
      <c r="Y121" s="112">
        <v>1345</v>
      </c>
      <c r="Z121" s="112">
        <v>1373</v>
      </c>
      <c r="AB121" s="109" t="str">
        <f>TEXT(Z121,"###,###")</f>
        <v>1,373</v>
      </c>
    </row>
    <row r="122" spans="19:32" x14ac:dyDescent="0.25">
      <c r="S122" s="101" t="s">
        <v>99</v>
      </c>
      <c r="T122" s="112"/>
      <c r="U122" s="112"/>
      <c r="V122" s="112">
        <v>1040</v>
      </c>
      <c r="W122" s="112">
        <v>1071</v>
      </c>
      <c r="X122" s="112">
        <v>1098</v>
      </c>
      <c r="Y122" s="112">
        <v>1146</v>
      </c>
      <c r="Z122" s="112">
        <v>1054</v>
      </c>
      <c r="AB122" s="109" t="str">
        <f>TEXT(Z122,"###,###")</f>
        <v>1,054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9594</v>
      </c>
      <c r="W124" s="112">
        <v>9640</v>
      </c>
      <c r="X124" s="112">
        <v>9664</v>
      </c>
      <c r="Y124" s="112">
        <v>9847</v>
      </c>
      <c r="Z124" s="112">
        <v>9905</v>
      </c>
      <c r="AB124" s="109" t="str">
        <f>TEXT(Z124,"###,###")</f>
        <v>9,905</v>
      </c>
      <c r="AD124" s="127">
        <f>Z124/$Z$7*100</f>
        <v>87.786936098555344</v>
      </c>
    </row>
    <row r="125" spans="19:32" x14ac:dyDescent="0.25">
      <c r="S125" s="101" t="s">
        <v>101</v>
      </c>
      <c r="T125" s="112"/>
      <c r="U125" s="112"/>
      <c r="V125" s="112">
        <v>2340</v>
      </c>
      <c r="W125" s="112">
        <v>2432</v>
      </c>
      <c r="X125" s="112">
        <v>2492</v>
      </c>
      <c r="Y125" s="112">
        <v>2491</v>
      </c>
      <c r="Z125" s="112">
        <v>2427</v>
      </c>
      <c r="AB125" s="109" t="str">
        <f>TEXT(Z125,"###,###")</f>
        <v>2,427</v>
      </c>
      <c r="AD125" s="127">
        <f>Z125/$Z$7*100</f>
        <v>21.510236639191703</v>
      </c>
    </row>
    <row r="127" spans="19:32" x14ac:dyDescent="0.25">
      <c r="S127" s="101" t="s">
        <v>102</v>
      </c>
      <c r="T127" s="112"/>
      <c r="U127" s="112"/>
      <c r="V127" s="112">
        <v>5833</v>
      </c>
      <c r="W127" s="112">
        <v>5845</v>
      </c>
      <c r="X127" s="112">
        <v>5812</v>
      </c>
      <c r="Y127" s="112">
        <v>5880</v>
      </c>
      <c r="Z127" s="112">
        <v>5935</v>
      </c>
      <c r="AB127" s="109" t="str">
        <f>TEXT(Z127,"###,###")</f>
        <v>5,935</v>
      </c>
      <c r="AD127" s="127">
        <f>Z127/$Z$7*100</f>
        <v>52.601258530532661</v>
      </c>
    </row>
    <row r="128" spans="19:32" x14ac:dyDescent="0.25">
      <c r="S128" s="101" t="s">
        <v>103</v>
      </c>
      <c r="T128" s="112"/>
      <c r="U128" s="112"/>
      <c r="V128" s="112">
        <v>5059</v>
      </c>
      <c r="W128" s="112">
        <v>5155</v>
      </c>
      <c r="X128" s="112">
        <v>5241</v>
      </c>
      <c r="Y128" s="112">
        <v>5302</v>
      </c>
      <c r="Z128" s="112">
        <v>5341</v>
      </c>
      <c r="AB128" s="109" t="str">
        <f>TEXT(Z128,"###,###")</f>
        <v>5,341</v>
      </c>
      <c r="AD128" s="127">
        <f>Z128/$Z$7*100</f>
        <v>47.336701231941859</v>
      </c>
    </row>
    <row r="130" spans="19:20" x14ac:dyDescent="0.25">
      <c r="S130" s="101" t="s">
        <v>278</v>
      </c>
      <c r="T130" s="127">
        <v>78.445448905432954</v>
      </c>
    </row>
    <row r="131" spans="19:20" x14ac:dyDescent="0.25">
      <c r="S131" s="101" t="s">
        <v>279</v>
      </c>
      <c r="T131" s="127">
        <v>12.168749446069308</v>
      </c>
    </row>
    <row r="132" spans="19:20" x14ac:dyDescent="0.25">
      <c r="S132" s="101" t="s">
        <v>280</v>
      </c>
      <c r="T132" s="127">
        <v>9.3414871931223971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F8D35-59DD-44F7-A3EC-DE2CADD6EE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A214864-1988-422D-9F50-87EA7BFB27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549BD0-D190-4190-8BAE-0B6F55AE6E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544B76-96F3-4ED5-ADC6-101BBB6C0F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C4FA3-4B38-44CC-85AB-EF356DE88D87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8.24 Golden Plains,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18635</v>
      </c>
      <c r="W4" s="108">
        <v>19081</v>
      </c>
      <c r="X4" s="108">
        <v>19821</v>
      </c>
      <c r="Y4" s="108">
        <v>21343</v>
      </c>
      <c r="Z4" s="108">
        <v>21828</v>
      </c>
      <c r="AB4" s="109" t="str">
        <f>TEXT(Z4,"###,###")</f>
        <v>21,828</v>
      </c>
      <c r="AD4" s="110">
        <f>Z4/Y4-1</f>
        <v>2.2724078152087435E-2</v>
      </c>
      <c r="AF4" s="110">
        <f>Z4/V4-1</f>
        <v>0.17134424470083176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9576</v>
      </c>
      <c r="W5" s="108">
        <v>9868</v>
      </c>
      <c r="X5" s="108">
        <v>10082</v>
      </c>
      <c r="Y5" s="108">
        <v>10641</v>
      </c>
      <c r="Z5" s="108">
        <v>10799</v>
      </c>
      <c r="AB5" s="109" t="str">
        <f>TEXT(Z5,"###,###")</f>
        <v>10,799</v>
      </c>
      <c r="AD5" s="110">
        <f t="shared" ref="AD5:AD9" si="0">Z5/Y5-1</f>
        <v>1.4848228549948272E-2</v>
      </c>
      <c r="AF5" s="110">
        <f t="shared" ref="AF5:AF9" si="1">Z5/V5-1</f>
        <v>0.12771512113617378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9063</v>
      </c>
      <c r="W6" s="108">
        <v>9218</v>
      </c>
      <c r="X6" s="108">
        <v>9723</v>
      </c>
      <c r="Y6" s="108">
        <v>10689</v>
      </c>
      <c r="Z6" s="108">
        <v>11010</v>
      </c>
      <c r="AB6" s="109" t="str">
        <f>TEXT(Z6,"###,###")</f>
        <v>11,010</v>
      </c>
      <c r="AD6" s="110">
        <f t="shared" si="0"/>
        <v>3.0030872859949431E-2</v>
      </c>
      <c r="AF6" s="110">
        <f t="shared" si="1"/>
        <v>0.21482952664680566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13238</v>
      </c>
      <c r="W7" s="108">
        <v>13821</v>
      </c>
      <c r="X7" s="108">
        <v>14111</v>
      </c>
      <c r="Y7" s="108">
        <v>14618</v>
      </c>
      <c r="Z7" s="108">
        <v>14944</v>
      </c>
      <c r="AB7" s="109" t="str">
        <f>TEXT(Z7,"###,###")</f>
        <v>14,944</v>
      </c>
      <c r="AD7" s="110">
        <f t="shared" si="0"/>
        <v>2.2301272403885575E-2</v>
      </c>
      <c r="AF7" s="110">
        <f t="shared" si="1"/>
        <v>0.12887143072971741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21,828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14,944</v>
      </c>
      <c r="P8" s="67"/>
      <c r="S8" s="107" t="s">
        <v>82</v>
      </c>
      <c r="T8" s="108"/>
      <c r="U8" s="108"/>
      <c r="V8" s="108">
        <v>44160</v>
      </c>
      <c r="W8" s="108">
        <v>44559.14</v>
      </c>
      <c r="X8" s="108">
        <v>47216.5</v>
      </c>
      <c r="Y8" s="108">
        <v>46767</v>
      </c>
      <c r="Z8" s="108">
        <v>49646.97</v>
      </c>
      <c r="AB8" s="109" t="str">
        <f>TEXT(Z8,"$###,###")</f>
        <v>$49,647</v>
      </c>
      <c r="AD8" s="110">
        <f t="shared" si="0"/>
        <v>6.1581243184296586E-2</v>
      </c>
      <c r="AF8" s="110">
        <f t="shared" si="1"/>
        <v>0.1242520380434784</v>
      </c>
    </row>
    <row r="9" spans="1:32" x14ac:dyDescent="0.25">
      <c r="A9" s="30" t="s">
        <v>14</v>
      </c>
      <c r="B9" s="71"/>
      <c r="C9" s="72"/>
      <c r="D9" s="73">
        <f>AD104</f>
        <v>77.171522814733379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51.278104925053533</v>
      </c>
      <c r="P9" s="74" t="s">
        <v>83</v>
      </c>
      <c r="S9" s="107" t="s">
        <v>7</v>
      </c>
      <c r="T9" s="108"/>
      <c r="U9" s="108"/>
      <c r="V9" s="108">
        <v>755610237</v>
      </c>
      <c r="W9" s="108">
        <v>805053676</v>
      </c>
      <c r="X9" s="108">
        <v>855878613</v>
      </c>
      <c r="Y9" s="108">
        <v>921196805</v>
      </c>
      <c r="Z9" s="108">
        <v>991437123</v>
      </c>
      <c r="AB9" s="109" t="str">
        <f>TEXT(Z9/1000000,"$#,###.0")&amp;" mil"</f>
        <v>$991.4 mil</v>
      </c>
      <c r="AD9" s="110">
        <f t="shared" si="0"/>
        <v>7.6248981345522493E-2</v>
      </c>
      <c r="AF9" s="110">
        <f t="shared" si="1"/>
        <v>0.31210123215945784</v>
      </c>
    </row>
    <row r="10" spans="1:32" x14ac:dyDescent="0.25">
      <c r="A10" s="30" t="s">
        <v>17</v>
      </c>
      <c r="B10" s="71"/>
      <c r="C10" s="72"/>
      <c r="D10" s="73">
        <f>AD105</f>
        <v>16.158145501191132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48.614828693790152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83.645610278372601</v>
      </c>
      <c r="P11" s="74" t="s">
        <v>83</v>
      </c>
      <c r="S11" s="107" t="s">
        <v>29</v>
      </c>
      <c r="T11" s="112"/>
      <c r="U11" s="112"/>
      <c r="V11" s="112">
        <v>16364</v>
      </c>
      <c r="W11" s="112">
        <v>16741</v>
      </c>
      <c r="X11" s="112">
        <v>17385</v>
      </c>
      <c r="Y11" s="112">
        <v>18904</v>
      </c>
      <c r="Z11" s="112">
        <v>19389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8.6322269807280509</v>
      </c>
      <c r="P12" s="74" t="s">
        <v>83</v>
      </c>
      <c r="S12" s="107" t="s">
        <v>30</v>
      </c>
      <c r="T12" s="112"/>
      <c r="U12" s="112"/>
      <c r="V12" s="112">
        <v>2277</v>
      </c>
      <c r="W12" s="112">
        <v>2343</v>
      </c>
      <c r="X12" s="112">
        <v>2436</v>
      </c>
      <c r="Y12" s="112">
        <v>2433</v>
      </c>
      <c r="Z12" s="112">
        <v>2442</v>
      </c>
    </row>
    <row r="13" spans="1:32" ht="15" customHeight="1" x14ac:dyDescent="0.25">
      <c r="A13" s="30" t="s">
        <v>19</v>
      </c>
      <c r="B13" s="72"/>
      <c r="C13" s="72"/>
      <c r="D13" s="73">
        <f>AD108</f>
        <v>16.345977643393805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7.6887044967880085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16.043613707165107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22.063404801172805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18.043099986614912</v>
      </c>
      <c r="P15" s="74" t="s">
        <v>83</v>
      </c>
      <c r="S15" s="115" t="s">
        <v>59</v>
      </c>
      <c r="T15" s="115"/>
      <c r="U15" s="116"/>
      <c r="V15" s="116">
        <v>938</v>
      </c>
      <c r="W15" s="116">
        <v>965</v>
      </c>
      <c r="X15" s="116">
        <v>1025</v>
      </c>
      <c r="Y15" s="112">
        <v>1048</v>
      </c>
      <c r="Z15" s="112">
        <v>1105</v>
      </c>
      <c r="AB15" s="117">
        <f t="shared" ref="AB15:AB34" si="2">IF(Z15="np",0,Z15/$Z$34)</f>
        <v>5.0632331378299117E-2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38.858347077148615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81.956900013385095</v>
      </c>
      <c r="P16" s="37" t="s">
        <v>83</v>
      </c>
      <c r="S16" s="115" t="s">
        <v>60</v>
      </c>
      <c r="T16" s="115"/>
      <c r="U16" s="116"/>
      <c r="V16" s="116">
        <v>110</v>
      </c>
      <c r="W16" s="116">
        <v>118</v>
      </c>
      <c r="X16" s="116">
        <v>122</v>
      </c>
      <c r="Y16" s="112">
        <v>136</v>
      </c>
      <c r="Z16" s="112">
        <v>128</v>
      </c>
      <c r="AB16" s="117">
        <f t="shared" si="2"/>
        <v>5.8651026392961877E-3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1222</v>
      </c>
      <c r="W17" s="116">
        <v>1218</v>
      </c>
      <c r="X17" s="116">
        <v>1299</v>
      </c>
      <c r="Y17" s="112">
        <v>1355</v>
      </c>
      <c r="Z17" s="112">
        <v>1302</v>
      </c>
      <c r="AB17" s="117">
        <f t="shared" si="2"/>
        <v>5.9659090909090912E-2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162</v>
      </c>
      <c r="W18" s="116">
        <v>173</v>
      </c>
      <c r="X18" s="116">
        <v>182</v>
      </c>
      <c r="Y18" s="112">
        <v>186</v>
      </c>
      <c r="Z18" s="112">
        <v>187</v>
      </c>
      <c r="AB18" s="117">
        <f t="shared" si="2"/>
        <v>8.5685483870967735E-3</v>
      </c>
    </row>
    <row r="19" spans="1:28" x14ac:dyDescent="0.25">
      <c r="A19" s="63" t="str">
        <f>$S$1&amp;" ("&amp;$V$2&amp;" to "&amp;$Z$2&amp;")"</f>
        <v>Golden Plains (2018-19 to 2022-23)</v>
      </c>
      <c r="B19" s="63"/>
      <c r="C19" s="63"/>
      <c r="D19" s="63"/>
      <c r="E19" s="63"/>
      <c r="F19" s="63"/>
      <c r="G19" s="63" t="str">
        <f>$S$1&amp;" ("&amp;$V$2&amp;" to "&amp;$Z$2&amp;")"</f>
        <v>Golden Plains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1932</v>
      </c>
      <c r="W19" s="116">
        <v>1985</v>
      </c>
      <c r="X19" s="116">
        <v>2157</v>
      </c>
      <c r="Y19" s="112">
        <v>2293</v>
      </c>
      <c r="Z19" s="112">
        <v>2430</v>
      </c>
      <c r="AB19" s="117">
        <f t="shared" si="2"/>
        <v>0.11134530791788856</v>
      </c>
    </row>
    <row r="20" spans="1:28" x14ac:dyDescent="0.25">
      <c r="S20" s="115" t="s">
        <v>64</v>
      </c>
      <c r="T20" s="115"/>
      <c r="U20" s="116"/>
      <c r="V20" s="116">
        <v>700</v>
      </c>
      <c r="W20" s="116">
        <v>742</v>
      </c>
      <c r="X20" s="116">
        <v>795</v>
      </c>
      <c r="Y20" s="112">
        <v>868</v>
      </c>
      <c r="Z20" s="112">
        <v>894</v>
      </c>
      <c r="AB20" s="117">
        <f t="shared" si="2"/>
        <v>4.0964076246334309E-2</v>
      </c>
    </row>
    <row r="21" spans="1:28" x14ac:dyDescent="0.25">
      <c r="S21" s="115" t="s">
        <v>65</v>
      </c>
      <c r="T21" s="115"/>
      <c r="U21" s="116"/>
      <c r="V21" s="116">
        <v>1726</v>
      </c>
      <c r="W21" s="116">
        <v>1754</v>
      </c>
      <c r="X21" s="116">
        <v>1829</v>
      </c>
      <c r="Y21" s="112">
        <v>1996</v>
      </c>
      <c r="Z21" s="112">
        <v>2159</v>
      </c>
      <c r="AB21" s="117">
        <f t="shared" si="2"/>
        <v>9.8927785923753661E-2</v>
      </c>
    </row>
    <row r="22" spans="1:28" x14ac:dyDescent="0.25">
      <c r="S22" s="115" t="s">
        <v>66</v>
      </c>
      <c r="T22" s="115"/>
      <c r="U22" s="116"/>
      <c r="V22" s="116">
        <v>891</v>
      </c>
      <c r="W22" s="116">
        <v>1075</v>
      </c>
      <c r="X22" s="116">
        <v>1192</v>
      </c>
      <c r="Y22" s="112">
        <v>1330</v>
      </c>
      <c r="Z22" s="112">
        <v>1282</v>
      </c>
      <c r="AB22" s="117">
        <f t="shared" si="2"/>
        <v>5.8742668621700883E-2</v>
      </c>
    </row>
    <row r="23" spans="1:28" x14ac:dyDescent="0.25">
      <c r="S23" s="115" t="s">
        <v>67</v>
      </c>
      <c r="T23" s="115"/>
      <c r="U23" s="116"/>
      <c r="V23" s="116">
        <v>723</v>
      </c>
      <c r="W23" s="116">
        <v>739</v>
      </c>
      <c r="X23" s="116">
        <v>762</v>
      </c>
      <c r="Y23" s="112">
        <v>755</v>
      </c>
      <c r="Z23" s="112">
        <v>750</v>
      </c>
      <c r="AB23" s="117">
        <f t="shared" si="2"/>
        <v>3.4365835777126097E-2</v>
      </c>
    </row>
    <row r="24" spans="1:28" x14ac:dyDescent="0.25">
      <c r="S24" s="115" t="s">
        <v>68</v>
      </c>
      <c r="T24" s="115"/>
      <c r="U24" s="116"/>
      <c r="V24" s="116">
        <v>163</v>
      </c>
      <c r="W24" s="116">
        <v>180</v>
      </c>
      <c r="X24" s="116">
        <v>186</v>
      </c>
      <c r="Y24" s="112">
        <v>188</v>
      </c>
      <c r="Z24" s="112">
        <v>205</v>
      </c>
      <c r="AB24" s="117">
        <f t="shared" si="2"/>
        <v>9.3933284457478009E-3</v>
      </c>
    </row>
    <row r="25" spans="1:28" x14ac:dyDescent="0.25">
      <c r="S25" s="115" t="s">
        <v>69</v>
      </c>
      <c r="T25" s="115"/>
      <c r="U25" s="116"/>
      <c r="V25" s="116">
        <v>661</v>
      </c>
      <c r="W25" s="116">
        <v>689</v>
      </c>
      <c r="X25" s="116">
        <v>680</v>
      </c>
      <c r="Y25" s="112">
        <v>737</v>
      </c>
      <c r="Z25" s="112">
        <v>841</v>
      </c>
      <c r="AB25" s="117">
        <f t="shared" si="2"/>
        <v>3.8535557184750734E-2</v>
      </c>
    </row>
    <row r="26" spans="1:28" x14ac:dyDescent="0.25">
      <c r="S26" s="115" t="s">
        <v>70</v>
      </c>
      <c r="T26" s="115"/>
      <c r="U26" s="116"/>
      <c r="V26" s="116">
        <v>278</v>
      </c>
      <c r="W26" s="116">
        <v>287</v>
      </c>
      <c r="X26" s="116">
        <v>308</v>
      </c>
      <c r="Y26" s="112">
        <v>343</v>
      </c>
      <c r="Z26" s="112">
        <v>331</v>
      </c>
      <c r="AB26" s="117">
        <f t="shared" si="2"/>
        <v>1.5166788856304986E-2</v>
      </c>
    </row>
    <row r="27" spans="1:28" x14ac:dyDescent="0.25">
      <c r="S27" s="115" t="s">
        <v>71</v>
      </c>
      <c r="T27" s="115"/>
      <c r="U27" s="116"/>
      <c r="V27" s="116">
        <v>911</v>
      </c>
      <c r="W27" s="116">
        <v>958</v>
      </c>
      <c r="X27" s="116">
        <v>1037</v>
      </c>
      <c r="Y27" s="112">
        <v>1127</v>
      </c>
      <c r="Z27" s="112">
        <v>1095</v>
      </c>
      <c r="AB27" s="117">
        <f t="shared" si="2"/>
        <v>5.0174120234604103E-2</v>
      </c>
    </row>
    <row r="28" spans="1:28" x14ac:dyDescent="0.25">
      <c r="S28" s="115" t="s">
        <v>72</v>
      </c>
      <c r="T28" s="115"/>
      <c r="U28" s="116"/>
      <c r="V28" s="116">
        <v>1275</v>
      </c>
      <c r="W28" s="116">
        <v>1264</v>
      </c>
      <c r="X28" s="116">
        <v>1186</v>
      </c>
      <c r="Y28" s="112">
        <v>1346</v>
      </c>
      <c r="Z28" s="112">
        <v>1349</v>
      </c>
      <c r="AB28" s="117">
        <f t="shared" si="2"/>
        <v>6.1812683284457479E-2</v>
      </c>
    </row>
    <row r="29" spans="1:28" x14ac:dyDescent="0.25">
      <c r="S29" s="115" t="s">
        <v>73</v>
      </c>
      <c r="T29" s="115"/>
      <c r="U29" s="116"/>
      <c r="V29" s="116">
        <v>1598</v>
      </c>
      <c r="W29" s="116">
        <v>1112</v>
      </c>
      <c r="X29" s="116">
        <v>1120</v>
      </c>
      <c r="Y29" s="112">
        <v>1243</v>
      </c>
      <c r="Z29" s="112">
        <v>1284</v>
      </c>
      <c r="AB29" s="117">
        <f t="shared" si="2"/>
        <v>5.8834310850439886E-2</v>
      </c>
    </row>
    <row r="30" spans="1:28" x14ac:dyDescent="0.25">
      <c r="S30" s="115" t="s">
        <v>74</v>
      </c>
      <c r="T30" s="115"/>
      <c r="U30" s="116"/>
      <c r="V30" s="116">
        <v>1066</v>
      </c>
      <c r="W30" s="116">
        <v>1398</v>
      </c>
      <c r="X30" s="116">
        <v>1312</v>
      </c>
      <c r="Y30" s="112">
        <v>1544</v>
      </c>
      <c r="Z30" s="112">
        <v>1530</v>
      </c>
      <c r="AB30" s="117">
        <f t="shared" si="2"/>
        <v>7.0106304985337237E-2</v>
      </c>
    </row>
    <row r="31" spans="1:28" x14ac:dyDescent="0.25">
      <c r="S31" s="115" t="s">
        <v>75</v>
      </c>
      <c r="T31" s="115"/>
      <c r="U31" s="116"/>
      <c r="V31" s="116">
        <v>2293</v>
      </c>
      <c r="W31" s="116">
        <v>2409</v>
      </c>
      <c r="X31" s="116">
        <v>2662</v>
      </c>
      <c r="Y31" s="112">
        <v>2869</v>
      </c>
      <c r="Z31" s="112">
        <v>3007</v>
      </c>
      <c r="AB31" s="117">
        <f t="shared" si="2"/>
        <v>0.13778409090909091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354</v>
      </c>
      <c r="W32" s="116">
        <v>369</v>
      </c>
      <c r="X32" s="116">
        <v>373</v>
      </c>
      <c r="Y32" s="112">
        <v>414</v>
      </c>
      <c r="Z32" s="112">
        <v>469</v>
      </c>
      <c r="AB32" s="117">
        <f t="shared" si="2"/>
        <v>2.1490102639296189E-2</v>
      </c>
    </row>
    <row r="33" spans="19:32" x14ac:dyDescent="0.25">
      <c r="S33" s="115" t="s">
        <v>77</v>
      </c>
      <c r="T33" s="115"/>
      <c r="U33" s="116"/>
      <c r="V33" s="116">
        <v>616</v>
      </c>
      <c r="W33" s="116">
        <v>647</v>
      </c>
      <c r="X33" s="116">
        <v>727</v>
      </c>
      <c r="Y33" s="112">
        <v>796</v>
      </c>
      <c r="Z33" s="112">
        <v>839</v>
      </c>
      <c r="AB33" s="117">
        <f t="shared" si="2"/>
        <v>3.8443914956011731E-2</v>
      </c>
    </row>
    <row r="34" spans="19:32" x14ac:dyDescent="0.25">
      <c r="S34" s="118" t="s">
        <v>53</v>
      </c>
      <c r="T34" s="118"/>
      <c r="U34" s="119"/>
      <c r="V34" s="119">
        <v>18640</v>
      </c>
      <c r="W34" s="119">
        <v>19084</v>
      </c>
      <c r="X34" s="119">
        <v>19821</v>
      </c>
      <c r="Y34" s="120">
        <v>21339</v>
      </c>
      <c r="Z34" s="120">
        <v>21824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11070</v>
      </c>
      <c r="W37" s="112">
        <v>11534</v>
      </c>
      <c r="X37" s="112">
        <v>11894</v>
      </c>
      <c r="Y37" s="112">
        <v>12002</v>
      </c>
      <c r="Z37" s="112">
        <v>12246</v>
      </c>
      <c r="AB37" s="132">
        <f>Z37/Z40*100</f>
        <v>81.956900013385095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2174</v>
      </c>
      <c r="W38" s="112">
        <v>2287</v>
      </c>
      <c r="X38" s="112">
        <v>2217</v>
      </c>
      <c r="Y38" s="112">
        <v>2615</v>
      </c>
      <c r="Z38" s="112">
        <v>2696</v>
      </c>
      <c r="AB38" s="132">
        <f>Z38/Z40*100</f>
        <v>18.043099986614912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13244</v>
      </c>
      <c r="W40" s="112">
        <v>13821</v>
      </c>
      <c r="X40" s="112">
        <v>14111</v>
      </c>
      <c r="Y40" s="112">
        <v>14617</v>
      </c>
      <c r="Z40" s="112">
        <v>14942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7</v>
      </c>
      <c r="X44" s="112">
        <v>6</v>
      </c>
      <c r="Y44" s="112">
        <v>7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234</v>
      </c>
      <c r="W45" s="112">
        <v>290</v>
      </c>
      <c r="X45" s="112">
        <v>327</v>
      </c>
      <c r="Y45" s="112">
        <v>372</v>
      </c>
      <c r="Z45" s="112">
        <v>417</v>
      </c>
    </row>
    <row r="46" spans="19:32" x14ac:dyDescent="0.25">
      <c r="S46" s="115" t="s">
        <v>38</v>
      </c>
      <c r="T46" s="115"/>
      <c r="U46" s="112"/>
      <c r="V46" s="112">
        <v>593</v>
      </c>
      <c r="W46" s="112">
        <v>604</v>
      </c>
      <c r="X46" s="112">
        <v>647</v>
      </c>
      <c r="Y46" s="112">
        <v>727</v>
      </c>
      <c r="Z46" s="112">
        <v>772</v>
      </c>
    </row>
    <row r="47" spans="19:32" x14ac:dyDescent="0.25">
      <c r="S47" s="115" t="s">
        <v>39</v>
      </c>
      <c r="T47" s="115"/>
      <c r="U47" s="112"/>
      <c r="V47" s="112">
        <v>764</v>
      </c>
      <c r="W47" s="112">
        <v>782</v>
      </c>
      <c r="X47" s="112">
        <v>826</v>
      </c>
      <c r="Y47" s="112">
        <v>904</v>
      </c>
      <c r="Z47" s="112">
        <v>867</v>
      </c>
    </row>
    <row r="48" spans="19:32" x14ac:dyDescent="0.25">
      <c r="S48" s="115" t="s">
        <v>40</v>
      </c>
      <c r="T48" s="115"/>
      <c r="U48" s="112"/>
      <c r="V48" s="112">
        <v>863</v>
      </c>
      <c r="W48" s="112">
        <v>945</v>
      </c>
      <c r="X48" s="112">
        <v>909</v>
      </c>
      <c r="Y48" s="112">
        <v>890</v>
      </c>
      <c r="Z48" s="112">
        <v>923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907</v>
      </c>
      <c r="W49" s="112">
        <v>933</v>
      </c>
      <c r="X49" s="112">
        <v>992</v>
      </c>
      <c r="Y49" s="112">
        <v>1019</v>
      </c>
      <c r="Z49" s="112">
        <v>1008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Golden Plains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970</v>
      </c>
      <c r="W50" s="112">
        <v>949</v>
      </c>
      <c r="X50" s="112">
        <v>1010</v>
      </c>
      <c r="Y50" s="112">
        <v>1100</v>
      </c>
      <c r="Z50" s="112">
        <v>1102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938</v>
      </c>
      <c r="W51" s="112">
        <v>969</v>
      </c>
      <c r="X51" s="112">
        <v>972</v>
      </c>
      <c r="Y51" s="112">
        <v>1003</v>
      </c>
      <c r="Z51" s="112">
        <v>1070</v>
      </c>
    </row>
    <row r="52" spans="1:26" ht="15" customHeight="1" x14ac:dyDescent="0.25">
      <c r="S52" s="115" t="s">
        <v>44</v>
      </c>
      <c r="T52" s="115"/>
      <c r="U52" s="112"/>
      <c r="V52" s="112">
        <v>1163</v>
      </c>
      <c r="W52" s="112">
        <v>1123</v>
      </c>
      <c r="X52" s="112">
        <v>1118</v>
      </c>
      <c r="Y52" s="112">
        <v>1122</v>
      </c>
      <c r="Z52" s="112">
        <v>1062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1026</v>
      </c>
      <c r="W53" s="112">
        <v>1044</v>
      </c>
      <c r="X53" s="112">
        <v>1059</v>
      </c>
      <c r="Y53" s="112">
        <v>1107</v>
      </c>
      <c r="Z53" s="112">
        <v>1174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813</v>
      </c>
      <c r="W54" s="112">
        <v>848</v>
      </c>
      <c r="X54" s="112">
        <v>844</v>
      </c>
      <c r="Y54" s="112">
        <v>906</v>
      </c>
      <c r="Z54" s="112">
        <v>946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739</v>
      </c>
      <c r="W55" s="112">
        <v>723</v>
      </c>
      <c r="X55" s="112">
        <v>702</v>
      </c>
      <c r="Y55" s="112">
        <v>731</v>
      </c>
      <c r="Z55" s="112">
        <v>713</v>
      </c>
    </row>
    <row r="56" spans="1:26" ht="15" customHeight="1" x14ac:dyDescent="0.25">
      <c r="S56" s="115" t="s">
        <v>48</v>
      </c>
      <c r="T56" s="115"/>
      <c r="U56" s="112"/>
      <c r="V56" s="112">
        <v>359</v>
      </c>
      <c r="W56" s="112">
        <v>403</v>
      </c>
      <c r="X56" s="112">
        <v>419</v>
      </c>
      <c r="Y56" s="112">
        <v>473</v>
      </c>
      <c r="Z56" s="112">
        <v>446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119</v>
      </c>
      <c r="W57" s="112">
        <v>158</v>
      </c>
      <c r="X57" s="112">
        <v>158</v>
      </c>
      <c r="Y57" s="112">
        <v>169</v>
      </c>
      <c r="Z57" s="112">
        <v>188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55</v>
      </c>
      <c r="W58" s="112">
        <v>67</v>
      </c>
      <c r="X58" s="112">
        <v>58</v>
      </c>
      <c r="Y58" s="112">
        <v>54</v>
      </c>
      <c r="Z58" s="112">
        <v>65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</v>
      </c>
      <c r="W59" s="112">
        <v>13</v>
      </c>
      <c r="X59" s="112">
        <v>21</v>
      </c>
      <c r="Y59" s="112">
        <v>25</v>
      </c>
      <c r="Z59" s="112">
        <v>28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</v>
      </c>
      <c r="W60" s="112">
        <v>9</v>
      </c>
      <c r="X60" s="112">
        <v>14</v>
      </c>
      <c r="Y60" s="112">
        <v>13</v>
      </c>
      <c r="Z60" s="112">
        <v>10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9578</v>
      </c>
      <c r="W61" s="112">
        <v>9864</v>
      </c>
      <c r="X61" s="112">
        <v>10082</v>
      </c>
      <c r="Y61" s="112">
        <v>10641</v>
      </c>
      <c r="Z61" s="112">
        <v>10802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5</v>
      </c>
      <c r="X63" s="112">
        <v>3</v>
      </c>
      <c r="Y63" s="112">
        <v>4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309</v>
      </c>
      <c r="W64" s="112">
        <v>322</v>
      </c>
      <c r="X64" s="112">
        <v>385</v>
      </c>
      <c r="Y64" s="112">
        <v>451</v>
      </c>
      <c r="Z64" s="112">
        <v>467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Golden Plains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638</v>
      </c>
      <c r="W65" s="112">
        <v>689</v>
      </c>
      <c r="X65" s="112">
        <v>760</v>
      </c>
      <c r="Y65" s="112">
        <v>870</v>
      </c>
      <c r="Z65" s="112">
        <v>904</v>
      </c>
    </row>
    <row r="66" spans="1:26" x14ac:dyDescent="0.25">
      <c r="S66" s="115" t="s">
        <v>39</v>
      </c>
      <c r="T66" s="115"/>
      <c r="U66" s="112"/>
      <c r="V66" s="112">
        <v>750</v>
      </c>
      <c r="W66" s="112">
        <v>740</v>
      </c>
      <c r="X66" s="112">
        <v>792</v>
      </c>
      <c r="Y66" s="112">
        <v>847</v>
      </c>
      <c r="Z66" s="112">
        <v>895</v>
      </c>
    </row>
    <row r="67" spans="1:26" x14ac:dyDescent="0.25">
      <c r="S67" s="115" t="s">
        <v>40</v>
      </c>
      <c r="T67" s="115"/>
      <c r="U67" s="112"/>
      <c r="V67" s="112">
        <v>775</v>
      </c>
      <c r="W67" s="112">
        <v>808</v>
      </c>
      <c r="X67" s="112">
        <v>787</v>
      </c>
      <c r="Y67" s="112">
        <v>856</v>
      </c>
      <c r="Z67" s="112">
        <v>875</v>
      </c>
    </row>
    <row r="68" spans="1:26" x14ac:dyDescent="0.25">
      <c r="S68" s="115" t="s">
        <v>41</v>
      </c>
      <c r="T68" s="115"/>
      <c r="U68" s="112"/>
      <c r="V68" s="112">
        <v>840</v>
      </c>
      <c r="W68" s="112">
        <v>888</v>
      </c>
      <c r="X68" s="112">
        <v>929</v>
      </c>
      <c r="Y68" s="112">
        <v>1057</v>
      </c>
      <c r="Z68" s="112">
        <v>1080</v>
      </c>
    </row>
    <row r="69" spans="1:26" x14ac:dyDescent="0.25">
      <c r="S69" s="115" t="s">
        <v>42</v>
      </c>
      <c r="T69" s="115"/>
      <c r="U69" s="112"/>
      <c r="V69" s="112">
        <v>951</v>
      </c>
      <c r="W69" s="112">
        <v>922</v>
      </c>
      <c r="X69" s="112">
        <v>1053</v>
      </c>
      <c r="Y69" s="112">
        <v>1109</v>
      </c>
      <c r="Z69" s="112">
        <v>1157</v>
      </c>
    </row>
    <row r="70" spans="1:26" x14ac:dyDescent="0.25">
      <c r="S70" s="115" t="s">
        <v>43</v>
      </c>
      <c r="T70" s="115"/>
      <c r="U70" s="112"/>
      <c r="V70" s="112">
        <v>995</v>
      </c>
      <c r="W70" s="112">
        <v>980</v>
      </c>
      <c r="X70" s="112">
        <v>1018</v>
      </c>
      <c r="Y70" s="112">
        <v>1088</v>
      </c>
      <c r="Z70" s="112">
        <v>1143</v>
      </c>
    </row>
    <row r="71" spans="1:26" x14ac:dyDescent="0.25">
      <c r="S71" s="115" t="s">
        <v>44</v>
      </c>
      <c r="T71" s="115"/>
      <c r="U71" s="112"/>
      <c r="V71" s="112">
        <v>1155</v>
      </c>
      <c r="W71" s="112">
        <v>1073</v>
      </c>
      <c r="X71" s="112">
        <v>1068</v>
      </c>
      <c r="Y71" s="112">
        <v>1107</v>
      </c>
      <c r="Z71" s="112">
        <v>1117</v>
      </c>
    </row>
    <row r="72" spans="1:26" x14ac:dyDescent="0.25">
      <c r="S72" s="115" t="s">
        <v>45</v>
      </c>
      <c r="T72" s="115"/>
      <c r="U72" s="112"/>
      <c r="V72" s="112">
        <v>923</v>
      </c>
      <c r="W72" s="112">
        <v>990</v>
      </c>
      <c r="X72" s="112">
        <v>1068</v>
      </c>
      <c r="Y72" s="112">
        <v>1217</v>
      </c>
      <c r="Z72" s="112">
        <v>1243</v>
      </c>
    </row>
    <row r="73" spans="1:26" x14ac:dyDescent="0.25">
      <c r="S73" s="115" t="s">
        <v>46</v>
      </c>
      <c r="T73" s="115"/>
      <c r="U73" s="112"/>
      <c r="V73" s="112">
        <v>773</v>
      </c>
      <c r="W73" s="112">
        <v>826</v>
      </c>
      <c r="X73" s="112">
        <v>844</v>
      </c>
      <c r="Y73" s="112">
        <v>931</v>
      </c>
      <c r="Z73" s="112">
        <v>917</v>
      </c>
    </row>
    <row r="74" spans="1:26" x14ac:dyDescent="0.25">
      <c r="S74" s="115" t="s">
        <v>47</v>
      </c>
      <c r="T74" s="115"/>
      <c r="U74" s="112"/>
      <c r="V74" s="112">
        <v>574</v>
      </c>
      <c r="W74" s="112">
        <v>582</v>
      </c>
      <c r="X74" s="112">
        <v>603</v>
      </c>
      <c r="Y74" s="112">
        <v>673</v>
      </c>
      <c r="Z74" s="112">
        <v>690</v>
      </c>
    </row>
    <row r="75" spans="1:26" x14ac:dyDescent="0.25">
      <c r="S75" s="115" t="s">
        <v>48</v>
      </c>
      <c r="T75" s="115"/>
      <c r="U75" s="112"/>
      <c r="V75" s="112">
        <v>218</v>
      </c>
      <c r="W75" s="112">
        <v>243</v>
      </c>
      <c r="X75" s="112">
        <v>257</v>
      </c>
      <c r="Y75" s="112">
        <v>307</v>
      </c>
      <c r="Z75" s="112">
        <v>340</v>
      </c>
    </row>
    <row r="76" spans="1:26" x14ac:dyDescent="0.25">
      <c r="S76" s="115" t="s">
        <v>49</v>
      </c>
      <c r="T76" s="115"/>
      <c r="U76" s="112"/>
      <c r="V76" s="112">
        <v>99</v>
      </c>
      <c r="W76" s="112">
        <v>98</v>
      </c>
      <c r="X76" s="112">
        <v>82</v>
      </c>
      <c r="Y76" s="112">
        <v>86</v>
      </c>
      <c r="Z76" s="112">
        <v>87</v>
      </c>
    </row>
    <row r="77" spans="1:26" x14ac:dyDescent="0.25">
      <c r="S77" s="115" t="s">
        <v>50</v>
      </c>
      <c r="T77" s="115"/>
      <c r="U77" s="112"/>
      <c r="V77" s="112">
        <v>39</v>
      </c>
      <c r="W77" s="112">
        <v>40</v>
      </c>
      <c r="X77" s="112">
        <v>43</v>
      </c>
      <c r="Y77" s="112">
        <v>52</v>
      </c>
      <c r="Z77" s="112">
        <v>49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14</v>
      </c>
      <c r="X78" s="112">
        <v>19</v>
      </c>
      <c r="Y78" s="112">
        <v>23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14</v>
      </c>
      <c r="X79" s="112">
        <v>12</v>
      </c>
      <c r="Y79" s="112">
        <v>15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9062</v>
      </c>
      <c r="W80" s="112">
        <v>9214</v>
      </c>
      <c r="X80" s="112">
        <v>9723</v>
      </c>
      <c r="Y80" s="112">
        <v>10685</v>
      </c>
      <c r="Z80" s="112">
        <v>11007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Golden Plains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783</v>
      </c>
      <c r="W83" s="112">
        <v>821</v>
      </c>
      <c r="X83" s="112">
        <v>833</v>
      </c>
      <c r="Y83" s="112">
        <v>856</v>
      </c>
      <c r="Z83" s="112">
        <v>934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667</v>
      </c>
      <c r="W84" s="112">
        <v>677</v>
      </c>
      <c r="X84" s="112">
        <v>661</v>
      </c>
      <c r="Y84" s="112">
        <v>683</v>
      </c>
      <c r="Z84" s="112">
        <v>693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1647</v>
      </c>
      <c r="W85" s="112">
        <v>1702</v>
      </c>
      <c r="X85" s="112">
        <v>1811</v>
      </c>
      <c r="Y85" s="112">
        <v>1853</v>
      </c>
      <c r="Z85" s="112">
        <v>1880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21,828</v>
      </c>
      <c r="D86" s="96">
        <f t="shared" ref="D86:D91" si="4">AD4</f>
        <v>2.2724078152087435E-2</v>
      </c>
      <c r="E86" s="97">
        <f t="shared" ref="E86:E91" si="5">AD4</f>
        <v>2.2724078152087435E-2</v>
      </c>
      <c r="F86" s="96">
        <f t="shared" ref="F86:F91" si="6">AF4</f>
        <v>0.17134424470083176</v>
      </c>
      <c r="G86" s="97">
        <f t="shared" ref="G86:G91" si="7">AF4</f>
        <v>0.17134424470083176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382</v>
      </c>
      <c r="W86" s="112">
        <v>388</v>
      </c>
      <c r="X86" s="112">
        <v>394</v>
      </c>
      <c r="Y86" s="112">
        <v>424</v>
      </c>
      <c r="Z86" s="112">
        <v>409</v>
      </c>
    </row>
    <row r="87" spans="1:30" ht="15" customHeight="1" x14ac:dyDescent="0.25">
      <c r="A87" s="98" t="s">
        <v>4</v>
      </c>
      <c r="B87" s="49"/>
      <c r="C87" s="57" t="str">
        <f t="shared" si="3"/>
        <v>10,799</v>
      </c>
      <c r="D87" s="96">
        <f t="shared" si="4"/>
        <v>1.4848228549948272E-2</v>
      </c>
      <c r="E87" s="97">
        <f t="shared" si="5"/>
        <v>1.4848228549948272E-2</v>
      </c>
      <c r="F87" s="96">
        <f t="shared" si="6"/>
        <v>0.12771512113617378</v>
      </c>
      <c r="G87" s="97">
        <f t="shared" si="7"/>
        <v>0.12771512113617378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236</v>
      </c>
      <c r="W87" s="112">
        <v>248</v>
      </c>
      <c r="X87" s="112">
        <v>246</v>
      </c>
      <c r="Y87" s="112">
        <v>245</v>
      </c>
      <c r="Z87" s="112">
        <v>276</v>
      </c>
    </row>
    <row r="88" spans="1:30" ht="15" customHeight="1" x14ac:dyDescent="0.25">
      <c r="A88" s="98" t="s">
        <v>5</v>
      </c>
      <c r="B88" s="49"/>
      <c r="C88" s="57" t="str">
        <f t="shared" si="3"/>
        <v>11,010</v>
      </c>
      <c r="D88" s="96">
        <f t="shared" si="4"/>
        <v>3.0030872859949431E-2</v>
      </c>
      <c r="E88" s="97">
        <f t="shared" si="5"/>
        <v>3.0030872859949431E-2</v>
      </c>
      <c r="F88" s="96">
        <f t="shared" si="6"/>
        <v>0.21482952664680566</v>
      </c>
      <c r="G88" s="97">
        <f t="shared" si="7"/>
        <v>0.21482952664680566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291</v>
      </c>
      <c r="W88" s="112">
        <v>302</v>
      </c>
      <c r="X88" s="112">
        <v>298</v>
      </c>
      <c r="Y88" s="112">
        <v>302</v>
      </c>
      <c r="Z88" s="112">
        <v>297</v>
      </c>
    </row>
    <row r="89" spans="1:30" ht="15" customHeight="1" x14ac:dyDescent="0.25">
      <c r="A89" s="49" t="s">
        <v>6</v>
      </c>
      <c r="B89" s="49"/>
      <c r="C89" s="57" t="str">
        <f t="shared" si="3"/>
        <v>14,944</v>
      </c>
      <c r="D89" s="96">
        <f t="shared" si="4"/>
        <v>2.2301272403885575E-2</v>
      </c>
      <c r="E89" s="97">
        <f t="shared" si="5"/>
        <v>2.2301272403885575E-2</v>
      </c>
      <c r="F89" s="96">
        <f t="shared" si="6"/>
        <v>0.12887143072971741</v>
      </c>
      <c r="G89" s="97">
        <f t="shared" si="7"/>
        <v>0.12887143072971741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743</v>
      </c>
      <c r="W89" s="112">
        <v>779</v>
      </c>
      <c r="X89" s="112">
        <v>805</v>
      </c>
      <c r="Y89" s="112">
        <v>807</v>
      </c>
      <c r="Z89" s="112">
        <v>847</v>
      </c>
    </row>
    <row r="90" spans="1:30" ht="15" customHeight="1" x14ac:dyDescent="0.25">
      <c r="A90" s="49" t="s">
        <v>95</v>
      </c>
      <c r="B90" s="49"/>
      <c r="C90" s="57" t="str">
        <f t="shared" si="3"/>
        <v>$49,647</v>
      </c>
      <c r="D90" s="96">
        <f t="shared" si="4"/>
        <v>6.1581243184296586E-2</v>
      </c>
      <c r="E90" s="97">
        <f t="shared" si="5"/>
        <v>6.1581243184296586E-2</v>
      </c>
      <c r="F90" s="96">
        <f t="shared" si="6"/>
        <v>0.1242520380434784</v>
      </c>
      <c r="G90" s="97">
        <f t="shared" si="7"/>
        <v>0.1242520380434784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854</v>
      </c>
      <c r="W90" s="112">
        <v>888</v>
      </c>
      <c r="X90" s="112">
        <v>898</v>
      </c>
      <c r="Y90" s="112">
        <v>927</v>
      </c>
      <c r="Z90" s="112">
        <v>851</v>
      </c>
    </row>
    <row r="91" spans="1:30" ht="15" customHeight="1" x14ac:dyDescent="0.25">
      <c r="A91" s="49" t="s">
        <v>7</v>
      </c>
      <c r="B91" s="49"/>
      <c r="C91" s="57" t="str">
        <f t="shared" si="3"/>
        <v>$991.4 mil</v>
      </c>
      <c r="D91" s="96">
        <f t="shared" si="4"/>
        <v>7.6248981345522493E-2</v>
      </c>
      <c r="E91" s="97">
        <f t="shared" si="5"/>
        <v>7.6248981345522493E-2</v>
      </c>
      <c r="F91" s="96">
        <f t="shared" si="6"/>
        <v>0.31210123215945784</v>
      </c>
      <c r="G91" s="97">
        <f t="shared" si="7"/>
        <v>0.31210123215945784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6911</v>
      </c>
      <c r="W91" s="112">
        <v>7252</v>
      </c>
      <c r="X91" s="112">
        <v>7357</v>
      </c>
      <c r="Y91" s="112">
        <v>7556</v>
      </c>
      <c r="Z91" s="112">
        <v>7662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534</v>
      </c>
      <c r="W93" s="112">
        <v>578</v>
      </c>
      <c r="X93" s="112">
        <v>587</v>
      </c>
      <c r="Y93" s="112">
        <v>633</v>
      </c>
      <c r="Z93" s="112">
        <v>681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1234</v>
      </c>
      <c r="W94" s="112">
        <v>1246</v>
      </c>
      <c r="X94" s="112">
        <v>1320</v>
      </c>
      <c r="Y94" s="112">
        <v>1376</v>
      </c>
      <c r="Z94" s="112">
        <v>1422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276</v>
      </c>
      <c r="W95" s="112">
        <v>282</v>
      </c>
      <c r="X95" s="112">
        <v>298</v>
      </c>
      <c r="Y95" s="112">
        <v>309</v>
      </c>
      <c r="Z95" s="112">
        <v>326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1038</v>
      </c>
      <c r="W96" s="112">
        <v>1044</v>
      </c>
      <c r="X96" s="112">
        <v>1096</v>
      </c>
      <c r="Y96" s="112">
        <v>1162</v>
      </c>
      <c r="Z96" s="112">
        <v>1190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1117</v>
      </c>
      <c r="W97" s="112">
        <v>1179</v>
      </c>
      <c r="X97" s="112">
        <v>1205</v>
      </c>
      <c r="Y97" s="112">
        <v>1228</v>
      </c>
      <c r="Z97" s="112">
        <v>1223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625</v>
      </c>
      <c r="W98" s="112">
        <v>662</v>
      </c>
      <c r="X98" s="112">
        <v>660</v>
      </c>
      <c r="Y98" s="112">
        <v>690</v>
      </c>
      <c r="Z98" s="112">
        <v>723</v>
      </c>
    </row>
    <row r="99" spans="1:32" ht="15" customHeight="1" x14ac:dyDescent="0.25">
      <c r="S99" s="115" t="s">
        <v>195</v>
      </c>
      <c r="T99" s="115"/>
      <c r="U99" s="112"/>
      <c r="V99" s="112">
        <v>64</v>
      </c>
      <c r="W99" s="112">
        <v>79</v>
      </c>
      <c r="X99" s="112">
        <v>88</v>
      </c>
      <c r="Y99" s="112">
        <v>109</v>
      </c>
      <c r="Z99" s="112">
        <v>130</v>
      </c>
    </row>
    <row r="100" spans="1:32" ht="15" customHeight="1" x14ac:dyDescent="0.25">
      <c r="S100" s="115" t="s">
        <v>58</v>
      </c>
      <c r="T100" s="115"/>
      <c r="U100" s="112"/>
      <c r="V100" s="112">
        <v>461</v>
      </c>
      <c r="W100" s="112">
        <v>452</v>
      </c>
      <c r="X100" s="112">
        <v>476</v>
      </c>
      <c r="Y100" s="112">
        <v>500</v>
      </c>
      <c r="Z100" s="112">
        <v>473</v>
      </c>
    </row>
    <row r="101" spans="1:32" x14ac:dyDescent="0.25">
      <c r="A101" s="18"/>
      <c r="S101" s="118" t="s">
        <v>53</v>
      </c>
      <c r="T101" s="118"/>
      <c r="U101" s="112"/>
      <c r="V101" s="112">
        <v>6329</v>
      </c>
      <c r="W101" s="112">
        <v>6568</v>
      </c>
      <c r="X101" s="112">
        <v>6741</v>
      </c>
      <c r="Y101" s="112">
        <v>7057</v>
      </c>
      <c r="Z101" s="112">
        <v>7262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13789</v>
      </c>
      <c r="W104" s="112">
        <v>14568</v>
      </c>
      <c r="X104" s="112">
        <v>14915</v>
      </c>
      <c r="Y104" s="112">
        <v>16232</v>
      </c>
      <c r="Z104" s="112">
        <v>16845</v>
      </c>
      <c r="AB104" s="109" t="str">
        <f>TEXT(Z104,"###,###")</f>
        <v>16,845</v>
      </c>
      <c r="AD104" s="130">
        <f>Z104/($Z$4)*100</f>
        <v>77.171522814733379</v>
      </c>
      <c r="AF104" s="109"/>
    </row>
    <row r="105" spans="1:32" x14ac:dyDescent="0.25">
      <c r="S105" s="115" t="s">
        <v>17</v>
      </c>
      <c r="T105" s="115"/>
      <c r="U105" s="112"/>
      <c r="V105" s="112">
        <v>3398</v>
      </c>
      <c r="W105" s="112">
        <v>3278</v>
      </c>
      <c r="X105" s="112">
        <v>3260</v>
      </c>
      <c r="Y105" s="112">
        <v>3539</v>
      </c>
      <c r="Z105" s="112">
        <v>3527</v>
      </c>
      <c r="AB105" s="109" t="str">
        <f>TEXT(Z105,"###,###")</f>
        <v>3,527</v>
      </c>
      <c r="AD105" s="130">
        <f>Z105/($Z$4)*100</f>
        <v>16.158145501191132</v>
      </c>
      <c r="AF105" s="109"/>
    </row>
    <row r="106" spans="1:32" x14ac:dyDescent="0.25">
      <c r="S106" s="118" t="s">
        <v>53</v>
      </c>
      <c r="T106" s="118"/>
      <c r="U106" s="120"/>
      <c r="V106" s="120">
        <v>17187</v>
      </c>
      <c r="W106" s="120">
        <v>17846</v>
      </c>
      <c r="X106" s="120">
        <v>18175</v>
      </c>
      <c r="Y106" s="120">
        <v>19771</v>
      </c>
      <c r="Z106" s="120">
        <v>20372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2969</v>
      </c>
      <c r="W108" s="112">
        <v>3007</v>
      </c>
      <c r="X108" s="112">
        <v>3173</v>
      </c>
      <c r="Y108" s="112">
        <v>3496</v>
      </c>
      <c r="Z108" s="112">
        <v>3568</v>
      </c>
      <c r="AB108" s="109" t="str">
        <f>TEXT(Z108,"###,###")</f>
        <v>3,568</v>
      </c>
      <c r="AD108" s="130">
        <f>Z108/($Z$4)*100</f>
        <v>16.345977643393805</v>
      </c>
      <c r="AF108" s="109"/>
    </row>
    <row r="109" spans="1:32" x14ac:dyDescent="0.25">
      <c r="S109" s="115" t="s">
        <v>20</v>
      </c>
      <c r="T109" s="115"/>
      <c r="U109" s="112"/>
      <c r="V109" s="112">
        <v>2850</v>
      </c>
      <c r="W109" s="112">
        <v>2999</v>
      </c>
      <c r="X109" s="112">
        <v>3260</v>
      </c>
      <c r="Y109" s="112">
        <v>3544</v>
      </c>
      <c r="Z109" s="112">
        <v>3502</v>
      </c>
      <c r="AB109" s="109" t="str">
        <f>TEXT(Z109,"###,###")</f>
        <v>3,502</v>
      </c>
      <c r="AD109" s="130">
        <f>Z109/($Z$4)*100</f>
        <v>16.043613707165107</v>
      </c>
      <c r="AF109" s="109"/>
    </row>
    <row r="110" spans="1:32" x14ac:dyDescent="0.25">
      <c r="S110" s="115" t="s">
        <v>21</v>
      </c>
      <c r="T110" s="115"/>
      <c r="U110" s="112"/>
      <c r="V110" s="112">
        <v>4026</v>
      </c>
      <c r="W110" s="112">
        <v>4157</v>
      </c>
      <c r="X110" s="112">
        <v>4460</v>
      </c>
      <c r="Y110" s="112">
        <v>4664</v>
      </c>
      <c r="Z110" s="112">
        <v>4816</v>
      </c>
      <c r="AB110" s="109" t="str">
        <f>TEXT(Z110,"###,###")</f>
        <v>4,816</v>
      </c>
      <c r="AD110" s="130">
        <f>Z110/($Z$4)*100</f>
        <v>22.063404801172805</v>
      </c>
      <c r="AF110" s="109"/>
    </row>
    <row r="111" spans="1:32" x14ac:dyDescent="0.25">
      <c r="S111" s="115" t="s">
        <v>22</v>
      </c>
      <c r="T111" s="115"/>
      <c r="U111" s="112"/>
      <c r="V111" s="112">
        <v>7052</v>
      </c>
      <c r="W111" s="112">
        <v>7128</v>
      </c>
      <c r="X111" s="112">
        <v>7282</v>
      </c>
      <c r="Y111" s="112">
        <v>8056</v>
      </c>
      <c r="Z111" s="112">
        <v>8482</v>
      </c>
      <c r="AB111" s="109" t="str">
        <f>TEXT(Z111,"###,###")</f>
        <v>8,482</v>
      </c>
      <c r="AD111" s="130">
        <f>Z111/($Z$4)*100</f>
        <v>38.858347077148615</v>
      </c>
      <c r="AF111" s="109"/>
    </row>
    <row r="112" spans="1:32" x14ac:dyDescent="0.25">
      <c r="S112" s="118" t="s">
        <v>53</v>
      </c>
      <c r="T112" s="118"/>
      <c r="U112" s="112"/>
      <c r="V112" s="112">
        <v>18639</v>
      </c>
      <c r="W112" s="112">
        <v>19084</v>
      </c>
      <c r="X112" s="112">
        <v>19821</v>
      </c>
      <c r="Y112" s="112">
        <v>21343</v>
      </c>
      <c r="Z112" s="112">
        <v>21825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42.17</v>
      </c>
      <c r="W118" s="131">
        <v>42.28</v>
      </c>
      <c r="X118" s="131">
        <v>42.25</v>
      </c>
      <c r="Y118" s="131">
        <v>42.23</v>
      </c>
      <c r="Z118" s="131">
        <v>42.25</v>
      </c>
      <c r="AB118" s="109" t="str">
        <f>TEXT(Z118,"##.0")</f>
        <v>42.3</v>
      </c>
    </row>
    <row r="120" spans="19:32" x14ac:dyDescent="0.25">
      <c r="S120" s="101" t="s">
        <v>97</v>
      </c>
      <c r="T120" s="112"/>
      <c r="U120" s="112"/>
      <c r="V120" s="112">
        <v>10968</v>
      </c>
      <c r="W120" s="112">
        <v>11476</v>
      </c>
      <c r="X120" s="112">
        <v>11678</v>
      </c>
      <c r="Y120" s="112">
        <v>12189</v>
      </c>
      <c r="Z120" s="112">
        <v>12500</v>
      </c>
      <c r="AB120" s="109" t="str">
        <f>TEXT(Z120,"###,###")</f>
        <v>12,500</v>
      </c>
    </row>
    <row r="121" spans="19:32" x14ac:dyDescent="0.25">
      <c r="S121" s="101" t="s">
        <v>98</v>
      </c>
      <c r="T121" s="112"/>
      <c r="U121" s="112"/>
      <c r="V121" s="112">
        <v>1253</v>
      </c>
      <c r="W121" s="112">
        <v>1285</v>
      </c>
      <c r="X121" s="112">
        <v>1283</v>
      </c>
      <c r="Y121" s="112">
        <v>1280</v>
      </c>
      <c r="Z121" s="112">
        <v>1290</v>
      </c>
      <c r="AB121" s="109" t="str">
        <f>TEXT(Z121,"###,###")</f>
        <v>1,290</v>
      </c>
    </row>
    <row r="122" spans="19:32" x14ac:dyDescent="0.25">
      <c r="S122" s="101" t="s">
        <v>99</v>
      </c>
      <c r="T122" s="112"/>
      <c r="U122" s="112"/>
      <c r="V122" s="112">
        <v>1027</v>
      </c>
      <c r="W122" s="112">
        <v>1056</v>
      </c>
      <c r="X122" s="112">
        <v>1153</v>
      </c>
      <c r="Y122" s="112">
        <v>1160</v>
      </c>
      <c r="Z122" s="112">
        <v>1149</v>
      </c>
      <c r="AB122" s="109" t="str">
        <f>TEXT(Z122,"###,###")</f>
        <v>1,149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11995</v>
      </c>
      <c r="W124" s="112">
        <v>12532</v>
      </c>
      <c r="X124" s="112">
        <v>12831</v>
      </c>
      <c r="Y124" s="112">
        <v>13349</v>
      </c>
      <c r="Z124" s="112">
        <v>13649</v>
      </c>
      <c r="AB124" s="109" t="str">
        <f>TEXT(Z124,"###,###")</f>
        <v>13,649</v>
      </c>
      <c r="AD124" s="127">
        <f>Z124/$Z$7*100</f>
        <v>91.334314775160593</v>
      </c>
    </row>
    <row r="125" spans="19:32" x14ac:dyDescent="0.25">
      <c r="S125" s="101" t="s">
        <v>101</v>
      </c>
      <c r="T125" s="112"/>
      <c r="U125" s="112"/>
      <c r="V125" s="112">
        <v>2280</v>
      </c>
      <c r="W125" s="112">
        <v>2341</v>
      </c>
      <c r="X125" s="112">
        <v>2436</v>
      </c>
      <c r="Y125" s="112">
        <v>2440</v>
      </c>
      <c r="Z125" s="112">
        <v>2439</v>
      </c>
      <c r="AB125" s="109" t="str">
        <f>TEXT(Z125,"###,###")</f>
        <v>2,439</v>
      </c>
      <c r="AD125" s="127">
        <f>Z125/$Z$7*100</f>
        <v>16.320931477516059</v>
      </c>
    </row>
    <row r="127" spans="19:32" x14ac:dyDescent="0.25">
      <c r="S127" s="101" t="s">
        <v>102</v>
      </c>
      <c r="T127" s="112"/>
      <c r="U127" s="112"/>
      <c r="V127" s="112">
        <v>6915</v>
      </c>
      <c r="W127" s="112">
        <v>7253</v>
      </c>
      <c r="X127" s="112">
        <v>7358</v>
      </c>
      <c r="Y127" s="112">
        <v>7556</v>
      </c>
      <c r="Z127" s="112">
        <v>7663</v>
      </c>
      <c r="AB127" s="109" t="str">
        <f>TEXT(Z127,"###,###")</f>
        <v>7,663</v>
      </c>
      <c r="AD127" s="127">
        <f>Z127/$Z$7*100</f>
        <v>51.278104925053533</v>
      </c>
    </row>
    <row r="128" spans="19:32" x14ac:dyDescent="0.25">
      <c r="S128" s="101" t="s">
        <v>103</v>
      </c>
      <c r="T128" s="112"/>
      <c r="U128" s="112"/>
      <c r="V128" s="112">
        <v>6327</v>
      </c>
      <c r="W128" s="112">
        <v>6569</v>
      </c>
      <c r="X128" s="112">
        <v>6740</v>
      </c>
      <c r="Y128" s="112">
        <v>7056</v>
      </c>
      <c r="Z128" s="112">
        <v>7265</v>
      </c>
      <c r="AB128" s="109" t="str">
        <f>TEXT(Z128,"###,###")</f>
        <v>7,265</v>
      </c>
      <c r="AD128" s="127">
        <f>Z128/$Z$7*100</f>
        <v>48.614828693790152</v>
      </c>
    </row>
    <row r="130" spans="19:20" x14ac:dyDescent="0.25">
      <c r="S130" s="101" t="s">
        <v>278</v>
      </c>
      <c r="T130" s="127">
        <v>83.645610278372601</v>
      </c>
    </row>
    <row r="131" spans="19:20" x14ac:dyDescent="0.25">
      <c r="S131" s="101" t="s">
        <v>279</v>
      </c>
      <c r="T131" s="127">
        <v>8.6322269807280509</v>
      </c>
    </row>
    <row r="132" spans="19:20" x14ac:dyDescent="0.25">
      <c r="S132" s="101" t="s">
        <v>280</v>
      </c>
      <c r="T132" s="127">
        <v>7.6887044967880085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171F698-9B94-475B-B58F-15D4F47C73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278C24-410F-44A2-BD16-C2B261D2FF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76A759-2CFD-4F15-A3DF-6F372E3EA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B2ECE-18B6-4268-8EF1-E863650E8E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181C8-ACD1-4CE7-839D-8F15A60D330F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8.25 Greater Bendigo,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87765</v>
      </c>
      <c r="W4" s="108">
        <v>88832</v>
      </c>
      <c r="X4" s="108">
        <v>92395</v>
      </c>
      <c r="Y4" s="108">
        <v>101486</v>
      </c>
      <c r="Z4" s="108">
        <v>105260</v>
      </c>
      <c r="AB4" s="109" t="str">
        <f>TEXT(Z4,"###,###")</f>
        <v>105,260</v>
      </c>
      <c r="AD4" s="110">
        <f>Z4/Y4-1</f>
        <v>3.7187395305756432E-2</v>
      </c>
      <c r="AF4" s="110">
        <f>Z4/V4-1</f>
        <v>0.19933914430581656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43361</v>
      </c>
      <c r="W5" s="108">
        <v>44248</v>
      </c>
      <c r="X5" s="108">
        <v>45405</v>
      </c>
      <c r="Y5" s="108">
        <v>48971</v>
      </c>
      <c r="Z5" s="108">
        <v>50727</v>
      </c>
      <c r="AB5" s="109" t="str">
        <f>TEXT(Z5,"###,###")</f>
        <v>50,727</v>
      </c>
      <c r="AD5" s="110">
        <f t="shared" ref="AD5:AD9" si="0">Z5/Y5-1</f>
        <v>3.5857956749913322E-2</v>
      </c>
      <c r="AF5" s="110">
        <f t="shared" ref="AF5:AF9" si="1">Z5/V5-1</f>
        <v>0.16987615599271244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44406</v>
      </c>
      <c r="W6" s="108">
        <v>44585</v>
      </c>
      <c r="X6" s="108">
        <v>46932</v>
      </c>
      <c r="Y6" s="108">
        <v>52457</v>
      </c>
      <c r="Z6" s="108">
        <v>54481</v>
      </c>
      <c r="AB6" s="109" t="str">
        <f>TEXT(Z6,"###,###")</f>
        <v>54,481</v>
      </c>
      <c r="AD6" s="110">
        <f t="shared" si="0"/>
        <v>3.8583983071849293E-2</v>
      </c>
      <c r="AF6" s="110">
        <f t="shared" si="1"/>
        <v>0.22688375444759723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61885</v>
      </c>
      <c r="W7" s="108">
        <v>63624</v>
      </c>
      <c r="X7" s="108">
        <v>65223</v>
      </c>
      <c r="Y7" s="108">
        <v>67821</v>
      </c>
      <c r="Z7" s="108">
        <v>69544</v>
      </c>
      <c r="AB7" s="109" t="str">
        <f>TEXT(Z7,"###,###")</f>
        <v>69,544</v>
      </c>
      <c r="AD7" s="110">
        <f t="shared" si="0"/>
        <v>2.5405110511493412E-2</v>
      </c>
      <c r="AF7" s="110">
        <f t="shared" si="1"/>
        <v>0.12376181627211769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105,260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69,544</v>
      </c>
      <c r="P8" s="67"/>
      <c r="S8" s="107" t="s">
        <v>82</v>
      </c>
      <c r="T8" s="108"/>
      <c r="U8" s="108"/>
      <c r="V8" s="108">
        <v>41963</v>
      </c>
      <c r="W8" s="108">
        <v>42654.14</v>
      </c>
      <c r="X8" s="108">
        <v>45302</v>
      </c>
      <c r="Y8" s="108">
        <v>44474</v>
      </c>
      <c r="Z8" s="108">
        <v>47957</v>
      </c>
      <c r="AB8" s="109" t="str">
        <f>TEXT(Z8,"$###,###")</f>
        <v>$47,957</v>
      </c>
      <c r="AD8" s="110">
        <f t="shared" si="0"/>
        <v>7.8315420245536727E-2</v>
      </c>
      <c r="AF8" s="110">
        <f t="shared" si="1"/>
        <v>0.14284012105902821</v>
      </c>
    </row>
    <row r="9" spans="1:32" x14ac:dyDescent="0.25">
      <c r="A9" s="30" t="s">
        <v>14</v>
      </c>
      <c r="B9" s="71"/>
      <c r="C9" s="72"/>
      <c r="D9" s="73">
        <f>AD104</f>
        <v>76.178035341060237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49.896468422868971</v>
      </c>
      <c r="P9" s="74" t="s">
        <v>83</v>
      </c>
      <c r="S9" s="107" t="s">
        <v>7</v>
      </c>
      <c r="T9" s="108"/>
      <c r="U9" s="108"/>
      <c r="V9" s="108">
        <v>3379957369</v>
      </c>
      <c r="W9" s="108">
        <v>3614034906</v>
      </c>
      <c r="X9" s="108">
        <v>3879584938</v>
      </c>
      <c r="Y9" s="108">
        <v>4133174395</v>
      </c>
      <c r="Z9" s="108">
        <v>4473064755</v>
      </c>
      <c r="AB9" s="109" t="str">
        <f>TEXT(Z9/1000000,"$#,###.0")&amp;" mil"</f>
        <v>$4,473.1 mil</v>
      </c>
      <c r="AD9" s="110">
        <f t="shared" si="0"/>
        <v>8.2234700866039789E-2</v>
      </c>
      <c r="AF9" s="110">
        <f t="shared" si="1"/>
        <v>0.32340863113412843</v>
      </c>
    </row>
    <row r="10" spans="1:32" x14ac:dyDescent="0.25">
      <c r="A10" s="30" t="s">
        <v>17</v>
      </c>
      <c r="B10" s="71"/>
      <c r="C10" s="72"/>
      <c r="D10" s="73">
        <f>AD105</f>
        <v>18.804864145924377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50.053203727136776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86.740768434372484</v>
      </c>
      <c r="P11" s="74" t="s">
        <v>83</v>
      </c>
      <c r="S11" s="107" t="s">
        <v>29</v>
      </c>
      <c r="T11" s="112"/>
      <c r="U11" s="112"/>
      <c r="V11" s="112">
        <v>79828</v>
      </c>
      <c r="W11" s="112">
        <v>80626</v>
      </c>
      <c r="X11" s="112">
        <v>83837</v>
      </c>
      <c r="Y11" s="112">
        <v>92498</v>
      </c>
      <c r="Z11" s="112">
        <v>96044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6.1701944092948349</v>
      </c>
      <c r="P12" s="74" t="s">
        <v>83</v>
      </c>
      <c r="S12" s="107" t="s">
        <v>30</v>
      </c>
      <c r="T12" s="112"/>
      <c r="U12" s="112"/>
      <c r="V12" s="112">
        <v>7935</v>
      </c>
      <c r="W12" s="112">
        <v>8208</v>
      </c>
      <c r="X12" s="112">
        <v>8558</v>
      </c>
      <c r="Y12" s="112">
        <v>8990</v>
      </c>
      <c r="Z12" s="112">
        <v>9215</v>
      </c>
    </row>
    <row r="13" spans="1:32" ht="15" customHeight="1" x14ac:dyDescent="0.25">
      <c r="A13" s="30" t="s">
        <v>19</v>
      </c>
      <c r="B13" s="72"/>
      <c r="C13" s="72"/>
      <c r="D13" s="73">
        <f>AD108</f>
        <v>12.668630058901767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7.077533647762567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15.361960858825766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24.619038571157134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20.102388587698989</v>
      </c>
      <c r="P15" s="74" t="s">
        <v>83</v>
      </c>
      <c r="S15" s="115" t="s">
        <v>59</v>
      </c>
      <c r="T15" s="115"/>
      <c r="U15" s="116"/>
      <c r="V15" s="116">
        <v>1888</v>
      </c>
      <c r="W15" s="116">
        <v>1946</v>
      </c>
      <c r="X15" s="116">
        <v>2006</v>
      </c>
      <c r="Y15" s="112">
        <v>2114</v>
      </c>
      <c r="Z15" s="112">
        <v>2178</v>
      </c>
      <c r="AB15" s="117">
        <f t="shared" ref="AB15:AB34" si="2">IF(Z15="np",0,Z15/$Z$34)</f>
        <v>2.069162074862246E-2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42.338970169105075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79.897611412301003</v>
      </c>
      <c r="P16" s="37" t="s">
        <v>83</v>
      </c>
      <c r="S16" s="115" t="s">
        <v>60</v>
      </c>
      <c r="T16" s="115"/>
      <c r="U16" s="116"/>
      <c r="V16" s="116">
        <v>1282</v>
      </c>
      <c r="W16" s="116">
        <v>1354</v>
      </c>
      <c r="X16" s="116">
        <v>1368</v>
      </c>
      <c r="Y16" s="112">
        <v>1436</v>
      </c>
      <c r="Z16" s="112">
        <v>1463</v>
      </c>
      <c r="AB16" s="117">
        <f t="shared" si="2"/>
        <v>1.3898916967509025E-2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6767</v>
      </c>
      <c r="W17" s="116">
        <v>7177</v>
      </c>
      <c r="X17" s="116">
        <v>7135</v>
      </c>
      <c r="Y17" s="112">
        <v>7308</v>
      </c>
      <c r="Z17" s="112">
        <v>7490</v>
      </c>
      <c r="AB17" s="117">
        <f t="shared" si="2"/>
        <v>7.115713471404142E-2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752</v>
      </c>
      <c r="W18" s="116">
        <v>772</v>
      </c>
      <c r="X18" s="116">
        <v>910</v>
      </c>
      <c r="Y18" s="112">
        <v>913</v>
      </c>
      <c r="Z18" s="112">
        <v>925</v>
      </c>
      <c r="AB18" s="117">
        <f t="shared" si="2"/>
        <v>8.7877636329089879E-3</v>
      </c>
    </row>
    <row r="19" spans="1:28" x14ac:dyDescent="0.25">
      <c r="A19" s="63" t="str">
        <f>$S$1&amp;" ("&amp;$V$2&amp;" to "&amp;$Z$2&amp;")"</f>
        <v>Greater Bendigo (2018-19 to 2022-23)</v>
      </c>
      <c r="B19" s="63"/>
      <c r="C19" s="63"/>
      <c r="D19" s="63"/>
      <c r="E19" s="63"/>
      <c r="F19" s="63"/>
      <c r="G19" s="63" t="str">
        <f>$S$1&amp;" ("&amp;$V$2&amp;" to "&amp;$Z$2&amp;")"</f>
        <v>Greater Bendigo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6528</v>
      </c>
      <c r="W19" s="116">
        <v>6588</v>
      </c>
      <c r="X19" s="116">
        <v>7062</v>
      </c>
      <c r="Y19" s="112">
        <v>7529</v>
      </c>
      <c r="Z19" s="112">
        <v>7563</v>
      </c>
      <c r="AB19" s="117">
        <f t="shared" si="2"/>
        <v>7.1850655519665588E-2</v>
      </c>
    </row>
    <row r="20" spans="1:28" x14ac:dyDescent="0.25">
      <c r="S20" s="115" t="s">
        <v>64</v>
      </c>
      <c r="T20" s="115"/>
      <c r="U20" s="116"/>
      <c r="V20" s="116">
        <v>1894</v>
      </c>
      <c r="W20" s="116">
        <v>2017</v>
      </c>
      <c r="X20" s="116">
        <v>2234</v>
      </c>
      <c r="Y20" s="112">
        <v>2417</v>
      </c>
      <c r="Z20" s="112">
        <v>2493</v>
      </c>
      <c r="AB20" s="117">
        <f t="shared" si="2"/>
        <v>2.368421052631579E-2</v>
      </c>
    </row>
    <row r="21" spans="1:28" x14ac:dyDescent="0.25">
      <c r="S21" s="115" t="s">
        <v>65</v>
      </c>
      <c r="T21" s="115"/>
      <c r="U21" s="116"/>
      <c r="V21" s="116">
        <v>8702</v>
      </c>
      <c r="W21" s="116">
        <v>8680</v>
      </c>
      <c r="X21" s="116">
        <v>9298</v>
      </c>
      <c r="Y21" s="112">
        <v>10296</v>
      </c>
      <c r="Z21" s="112">
        <v>10770</v>
      </c>
      <c r="AB21" s="117">
        <f t="shared" si="2"/>
        <v>0.10231806954208626</v>
      </c>
    </row>
    <row r="22" spans="1:28" x14ac:dyDescent="0.25">
      <c r="S22" s="115" t="s">
        <v>66</v>
      </c>
      <c r="T22" s="115"/>
      <c r="U22" s="116"/>
      <c r="V22" s="116">
        <v>6725</v>
      </c>
      <c r="W22" s="116">
        <v>7062</v>
      </c>
      <c r="X22" s="116">
        <v>7404</v>
      </c>
      <c r="Y22" s="112">
        <v>8849</v>
      </c>
      <c r="Z22" s="112">
        <v>8666</v>
      </c>
      <c r="AB22" s="117">
        <f t="shared" si="2"/>
        <v>8.2329469884096521E-2</v>
      </c>
    </row>
    <row r="23" spans="1:28" x14ac:dyDescent="0.25">
      <c r="S23" s="115" t="s">
        <v>67</v>
      </c>
      <c r="T23" s="115"/>
      <c r="U23" s="116"/>
      <c r="V23" s="116">
        <v>2758</v>
      </c>
      <c r="W23" s="116">
        <v>2715</v>
      </c>
      <c r="X23" s="116">
        <v>2785</v>
      </c>
      <c r="Y23" s="112">
        <v>3036</v>
      </c>
      <c r="Z23" s="112">
        <v>3183</v>
      </c>
      <c r="AB23" s="117">
        <f t="shared" si="2"/>
        <v>3.0239407182215468E-2</v>
      </c>
    </row>
    <row r="24" spans="1:28" x14ac:dyDescent="0.25">
      <c r="S24" s="115" t="s">
        <v>68</v>
      </c>
      <c r="T24" s="115"/>
      <c r="U24" s="116"/>
      <c r="V24" s="116">
        <v>918</v>
      </c>
      <c r="W24" s="116">
        <v>852</v>
      </c>
      <c r="X24" s="116">
        <v>655</v>
      </c>
      <c r="Y24" s="112">
        <v>823</v>
      </c>
      <c r="Z24" s="112">
        <v>911</v>
      </c>
      <c r="AB24" s="117">
        <f t="shared" si="2"/>
        <v>8.6547596427892833E-3</v>
      </c>
    </row>
    <row r="25" spans="1:28" x14ac:dyDescent="0.25">
      <c r="S25" s="115" t="s">
        <v>69</v>
      </c>
      <c r="T25" s="115"/>
      <c r="U25" s="116"/>
      <c r="V25" s="116">
        <v>3557</v>
      </c>
      <c r="W25" s="116">
        <v>3805</v>
      </c>
      <c r="X25" s="116">
        <v>3840</v>
      </c>
      <c r="Y25" s="112">
        <v>4531</v>
      </c>
      <c r="Z25" s="112">
        <v>5547</v>
      </c>
      <c r="AB25" s="117">
        <f t="shared" si="2"/>
        <v>5.2698080942428276E-2</v>
      </c>
    </row>
    <row r="26" spans="1:28" x14ac:dyDescent="0.25">
      <c r="S26" s="115" t="s">
        <v>70</v>
      </c>
      <c r="T26" s="115"/>
      <c r="U26" s="116"/>
      <c r="V26" s="116">
        <v>1040</v>
      </c>
      <c r="W26" s="116">
        <v>1088</v>
      </c>
      <c r="X26" s="116">
        <v>1116</v>
      </c>
      <c r="Y26" s="112">
        <v>1291</v>
      </c>
      <c r="Z26" s="112">
        <v>1245</v>
      </c>
      <c r="AB26" s="117">
        <f t="shared" si="2"/>
        <v>1.1827854835645069E-2</v>
      </c>
    </row>
    <row r="27" spans="1:28" x14ac:dyDescent="0.25">
      <c r="S27" s="115" t="s">
        <v>71</v>
      </c>
      <c r="T27" s="115"/>
      <c r="U27" s="116"/>
      <c r="V27" s="116">
        <v>3715</v>
      </c>
      <c r="W27" s="116">
        <v>3748</v>
      </c>
      <c r="X27" s="116">
        <v>3978</v>
      </c>
      <c r="Y27" s="112">
        <v>4634</v>
      </c>
      <c r="Z27" s="112">
        <v>4708</v>
      </c>
      <c r="AB27" s="117">
        <f t="shared" si="2"/>
        <v>4.4727341820254611E-2</v>
      </c>
    </row>
    <row r="28" spans="1:28" x14ac:dyDescent="0.25">
      <c r="S28" s="115" t="s">
        <v>72</v>
      </c>
      <c r="T28" s="115"/>
      <c r="U28" s="116"/>
      <c r="V28" s="116">
        <v>6497</v>
      </c>
      <c r="W28" s="116">
        <v>6525</v>
      </c>
      <c r="X28" s="116">
        <v>6669</v>
      </c>
      <c r="Y28" s="112">
        <v>7051</v>
      </c>
      <c r="Z28" s="112">
        <v>7548</v>
      </c>
      <c r="AB28" s="117">
        <f t="shared" si="2"/>
        <v>7.1708151244537333E-2</v>
      </c>
    </row>
    <row r="29" spans="1:28" x14ac:dyDescent="0.25">
      <c r="S29" s="115" t="s">
        <v>73</v>
      </c>
      <c r="T29" s="115"/>
      <c r="U29" s="116"/>
      <c r="V29" s="116">
        <v>7525</v>
      </c>
      <c r="W29" s="116">
        <v>4932</v>
      </c>
      <c r="X29" s="116">
        <v>5103</v>
      </c>
      <c r="Y29" s="112">
        <v>5776</v>
      </c>
      <c r="Z29" s="112">
        <v>5760</v>
      </c>
      <c r="AB29" s="117">
        <f t="shared" si="2"/>
        <v>5.4721641649249475E-2</v>
      </c>
    </row>
    <row r="30" spans="1:28" x14ac:dyDescent="0.25">
      <c r="S30" s="115" t="s">
        <v>74</v>
      </c>
      <c r="T30" s="115"/>
      <c r="U30" s="116"/>
      <c r="V30" s="116">
        <v>5862</v>
      </c>
      <c r="W30" s="116">
        <v>7543</v>
      </c>
      <c r="X30" s="116">
        <v>7438</v>
      </c>
      <c r="Y30" s="112">
        <v>8050</v>
      </c>
      <c r="Z30" s="112">
        <v>8541</v>
      </c>
      <c r="AB30" s="117">
        <f t="shared" si="2"/>
        <v>8.1141934258027737E-2</v>
      </c>
    </row>
    <row r="31" spans="1:28" x14ac:dyDescent="0.25">
      <c r="S31" s="115" t="s">
        <v>75</v>
      </c>
      <c r="T31" s="115"/>
      <c r="U31" s="116"/>
      <c r="V31" s="116">
        <v>13200</v>
      </c>
      <c r="W31" s="116">
        <v>13780</v>
      </c>
      <c r="X31" s="116">
        <v>15478</v>
      </c>
      <c r="Y31" s="112">
        <v>17159</v>
      </c>
      <c r="Z31" s="112">
        <v>18211</v>
      </c>
      <c r="AB31" s="117">
        <f t="shared" si="2"/>
        <v>0.17300969029070873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1809</v>
      </c>
      <c r="W32" s="116">
        <v>1998</v>
      </c>
      <c r="X32" s="116">
        <v>1991</v>
      </c>
      <c r="Y32" s="112">
        <v>2248</v>
      </c>
      <c r="Z32" s="112">
        <v>2383</v>
      </c>
      <c r="AB32" s="117">
        <f t="shared" si="2"/>
        <v>2.2639179175375262E-2</v>
      </c>
    </row>
    <row r="33" spans="19:32" x14ac:dyDescent="0.25">
      <c r="S33" s="115" t="s">
        <v>77</v>
      </c>
      <c r="T33" s="115"/>
      <c r="U33" s="116"/>
      <c r="V33" s="116">
        <v>2853</v>
      </c>
      <c r="W33" s="116">
        <v>3027</v>
      </c>
      <c r="X33" s="116">
        <v>3219</v>
      </c>
      <c r="Y33" s="112">
        <v>3445</v>
      </c>
      <c r="Z33" s="112">
        <v>3636</v>
      </c>
      <c r="AB33" s="117">
        <f t="shared" si="2"/>
        <v>3.4543036291088736E-2</v>
      </c>
    </row>
    <row r="34" spans="19:32" x14ac:dyDescent="0.25">
      <c r="S34" s="118" t="s">
        <v>53</v>
      </c>
      <c r="T34" s="118"/>
      <c r="U34" s="119"/>
      <c r="V34" s="119">
        <v>87765</v>
      </c>
      <c r="W34" s="119">
        <v>88835</v>
      </c>
      <c r="X34" s="119">
        <v>92395</v>
      </c>
      <c r="Y34" s="120">
        <v>101488</v>
      </c>
      <c r="Z34" s="120">
        <v>105260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50740</v>
      </c>
      <c r="W37" s="112">
        <v>51959</v>
      </c>
      <c r="X37" s="112">
        <v>53960</v>
      </c>
      <c r="Y37" s="112">
        <v>54349</v>
      </c>
      <c r="Z37" s="112">
        <v>55560</v>
      </c>
      <c r="AB37" s="132">
        <f>Z37/Z40*100</f>
        <v>79.897611412301003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11145</v>
      </c>
      <c r="W38" s="112">
        <v>11661</v>
      </c>
      <c r="X38" s="112">
        <v>11258</v>
      </c>
      <c r="Y38" s="112">
        <v>13475</v>
      </c>
      <c r="Z38" s="112">
        <v>13979</v>
      </c>
      <c r="AB38" s="132">
        <f>Z38/Z40*100</f>
        <v>20.102388587698989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61885</v>
      </c>
      <c r="W40" s="112">
        <v>63620</v>
      </c>
      <c r="X40" s="112">
        <v>65218</v>
      </c>
      <c r="Y40" s="112">
        <v>67824</v>
      </c>
      <c r="Z40" s="112">
        <v>69539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17</v>
      </c>
      <c r="X44" s="112">
        <v>15</v>
      </c>
      <c r="Y44" s="112">
        <v>16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1083</v>
      </c>
      <c r="W45" s="112">
        <v>1020</v>
      </c>
      <c r="X45" s="112">
        <v>1137</v>
      </c>
      <c r="Y45" s="112">
        <v>1705</v>
      </c>
      <c r="Z45" s="112">
        <v>1773</v>
      </c>
    </row>
    <row r="46" spans="19:32" x14ac:dyDescent="0.25">
      <c r="S46" s="115" t="s">
        <v>38</v>
      </c>
      <c r="T46" s="115"/>
      <c r="U46" s="112"/>
      <c r="V46" s="112">
        <v>2759</v>
      </c>
      <c r="W46" s="112">
        <v>2692</v>
      </c>
      <c r="X46" s="112">
        <v>2850</v>
      </c>
      <c r="Y46" s="112">
        <v>3322</v>
      </c>
      <c r="Z46" s="112">
        <v>3269</v>
      </c>
    </row>
    <row r="47" spans="19:32" x14ac:dyDescent="0.25">
      <c r="S47" s="115" t="s">
        <v>39</v>
      </c>
      <c r="T47" s="115"/>
      <c r="U47" s="112"/>
      <c r="V47" s="112">
        <v>4315</v>
      </c>
      <c r="W47" s="112">
        <v>4237</v>
      </c>
      <c r="X47" s="112">
        <v>4293</v>
      </c>
      <c r="Y47" s="112">
        <v>4703</v>
      </c>
      <c r="Z47" s="112">
        <v>4863</v>
      </c>
    </row>
    <row r="48" spans="19:32" x14ac:dyDescent="0.25">
      <c r="S48" s="115" t="s">
        <v>40</v>
      </c>
      <c r="T48" s="115"/>
      <c r="U48" s="112"/>
      <c r="V48" s="112">
        <v>5296</v>
      </c>
      <c r="W48" s="112">
        <v>5406</v>
      </c>
      <c r="X48" s="112">
        <v>5574</v>
      </c>
      <c r="Y48" s="112">
        <v>6031</v>
      </c>
      <c r="Z48" s="112">
        <v>6222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4829</v>
      </c>
      <c r="W49" s="112">
        <v>4994</v>
      </c>
      <c r="X49" s="112">
        <v>5215</v>
      </c>
      <c r="Y49" s="112">
        <v>5551</v>
      </c>
      <c r="Z49" s="112">
        <v>5901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Bendigo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4148</v>
      </c>
      <c r="W50" s="112">
        <v>4520</v>
      </c>
      <c r="X50" s="112">
        <v>4715</v>
      </c>
      <c r="Y50" s="112">
        <v>5049</v>
      </c>
      <c r="Z50" s="112">
        <v>5261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3922</v>
      </c>
      <c r="W51" s="112">
        <v>3901</v>
      </c>
      <c r="X51" s="112">
        <v>3990</v>
      </c>
      <c r="Y51" s="112">
        <v>4221</v>
      </c>
      <c r="Z51" s="112">
        <v>4578</v>
      </c>
    </row>
    <row r="52" spans="1:26" ht="15" customHeight="1" x14ac:dyDescent="0.25">
      <c r="S52" s="115" t="s">
        <v>44</v>
      </c>
      <c r="T52" s="115"/>
      <c r="U52" s="112"/>
      <c r="V52" s="112">
        <v>3986</v>
      </c>
      <c r="W52" s="112">
        <v>4018</v>
      </c>
      <c r="X52" s="112">
        <v>4006</v>
      </c>
      <c r="Y52" s="112">
        <v>4178</v>
      </c>
      <c r="Z52" s="112">
        <v>4248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3658</v>
      </c>
      <c r="W53" s="112">
        <v>3722</v>
      </c>
      <c r="X53" s="112">
        <v>3828</v>
      </c>
      <c r="Y53" s="112">
        <v>4052</v>
      </c>
      <c r="Z53" s="112">
        <v>4274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3670</v>
      </c>
      <c r="W54" s="112">
        <v>3826</v>
      </c>
      <c r="X54" s="112">
        <v>3740</v>
      </c>
      <c r="Y54" s="112">
        <v>3736</v>
      </c>
      <c r="Z54" s="112">
        <v>3732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2909</v>
      </c>
      <c r="W55" s="112">
        <v>3021</v>
      </c>
      <c r="X55" s="112">
        <v>3107</v>
      </c>
      <c r="Y55" s="112">
        <v>3248</v>
      </c>
      <c r="Z55" s="112">
        <v>3309</v>
      </c>
    </row>
    <row r="56" spans="1:26" ht="15" customHeight="1" x14ac:dyDescent="0.25">
      <c r="S56" s="115" t="s">
        <v>48</v>
      </c>
      <c r="T56" s="115"/>
      <c r="U56" s="112"/>
      <c r="V56" s="112">
        <v>1677</v>
      </c>
      <c r="W56" s="112">
        <v>1746</v>
      </c>
      <c r="X56" s="112">
        <v>1802</v>
      </c>
      <c r="Y56" s="112">
        <v>1883</v>
      </c>
      <c r="Z56" s="112">
        <v>1940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656</v>
      </c>
      <c r="W57" s="112">
        <v>686</v>
      </c>
      <c r="X57" s="112">
        <v>717</v>
      </c>
      <c r="Y57" s="112">
        <v>808</v>
      </c>
      <c r="Z57" s="112">
        <v>840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247</v>
      </c>
      <c r="W58" s="112">
        <v>238</v>
      </c>
      <c r="X58" s="112">
        <v>243</v>
      </c>
      <c r="Y58" s="112">
        <v>283</v>
      </c>
      <c r="Z58" s="112">
        <v>317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131</v>
      </c>
      <c r="W59" s="112">
        <v>130</v>
      </c>
      <c r="X59" s="112">
        <v>113</v>
      </c>
      <c r="Y59" s="112">
        <v>129</v>
      </c>
      <c r="Z59" s="112">
        <v>124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58</v>
      </c>
      <c r="W60" s="112">
        <v>76</v>
      </c>
      <c r="X60" s="112">
        <v>60</v>
      </c>
      <c r="Y60" s="112">
        <v>69</v>
      </c>
      <c r="Z60" s="112">
        <v>68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43363</v>
      </c>
      <c r="W61" s="112">
        <v>44246</v>
      </c>
      <c r="X61" s="112">
        <v>45405</v>
      </c>
      <c r="Y61" s="112">
        <v>48971</v>
      </c>
      <c r="Z61" s="112">
        <v>50727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26</v>
      </c>
      <c r="W63" s="112">
        <v>23</v>
      </c>
      <c r="X63" s="112">
        <v>23</v>
      </c>
      <c r="Y63" s="112">
        <v>30</v>
      </c>
      <c r="Z63" s="112">
        <v>47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1232</v>
      </c>
      <c r="W64" s="112">
        <v>1249</v>
      </c>
      <c r="X64" s="112">
        <v>1425</v>
      </c>
      <c r="Y64" s="112">
        <v>2045</v>
      </c>
      <c r="Z64" s="112">
        <v>2078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Bendigo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2984</v>
      </c>
      <c r="W65" s="112">
        <v>2854</v>
      </c>
      <c r="X65" s="112">
        <v>3067</v>
      </c>
      <c r="Y65" s="112">
        <v>3816</v>
      </c>
      <c r="Z65" s="112">
        <v>3867</v>
      </c>
    </row>
    <row r="66" spans="1:26" x14ac:dyDescent="0.25">
      <c r="S66" s="115" t="s">
        <v>39</v>
      </c>
      <c r="T66" s="115"/>
      <c r="U66" s="112"/>
      <c r="V66" s="112">
        <v>4665</v>
      </c>
      <c r="W66" s="112">
        <v>4435</v>
      </c>
      <c r="X66" s="112">
        <v>4801</v>
      </c>
      <c r="Y66" s="112">
        <v>5330</v>
      </c>
      <c r="Z66" s="112">
        <v>5159</v>
      </c>
    </row>
    <row r="67" spans="1:26" x14ac:dyDescent="0.25">
      <c r="S67" s="115" t="s">
        <v>40</v>
      </c>
      <c r="T67" s="115"/>
      <c r="U67" s="112"/>
      <c r="V67" s="112">
        <v>5234</v>
      </c>
      <c r="W67" s="112">
        <v>5165</v>
      </c>
      <c r="X67" s="112">
        <v>5395</v>
      </c>
      <c r="Y67" s="112">
        <v>6074</v>
      </c>
      <c r="Z67" s="112">
        <v>6273</v>
      </c>
    </row>
    <row r="68" spans="1:26" x14ac:dyDescent="0.25">
      <c r="S68" s="115" t="s">
        <v>41</v>
      </c>
      <c r="T68" s="115"/>
      <c r="U68" s="112"/>
      <c r="V68" s="112">
        <v>4619</v>
      </c>
      <c r="W68" s="112">
        <v>4774</v>
      </c>
      <c r="X68" s="112">
        <v>5167</v>
      </c>
      <c r="Y68" s="112">
        <v>5824</v>
      </c>
      <c r="Z68" s="112">
        <v>6227</v>
      </c>
    </row>
    <row r="69" spans="1:26" x14ac:dyDescent="0.25">
      <c r="S69" s="115" t="s">
        <v>42</v>
      </c>
      <c r="T69" s="115"/>
      <c r="U69" s="112"/>
      <c r="V69" s="112">
        <v>4240</v>
      </c>
      <c r="W69" s="112">
        <v>4367</v>
      </c>
      <c r="X69" s="112">
        <v>4694</v>
      </c>
      <c r="Y69" s="112">
        <v>5117</v>
      </c>
      <c r="Z69" s="112">
        <v>5648</v>
      </c>
    </row>
    <row r="70" spans="1:26" x14ac:dyDescent="0.25">
      <c r="S70" s="115" t="s">
        <v>43</v>
      </c>
      <c r="T70" s="115"/>
      <c r="U70" s="112"/>
      <c r="V70" s="112">
        <v>4046</v>
      </c>
      <c r="W70" s="112">
        <v>4082</v>
      </c>
      <c r="X70" s="112">
        <v>4268</v>
      </c>
      <c r="Y70" s="112">
        <v>4765</v>
      </c>
      <c r="Z70" s="112">
        <v>5113</v>
      </c>
    </row>
    <row r="71" spans="1:26" x14ac:dyDescent="0.25">
      <c r="S71" s="115" t="s">
        <v>44</v>
      </c>
      <c r="T71" s="115"/>
      <c r="U71" s="112"/>
      <c r="V71" s="112">
        <v>4380</v>
      </c>
      <c r="W71" s="112">
        <v>4416</v>
      </c>
      <c r="X71" s="112">
        <v>4406</v>
      </c>
      <c r="Y71" s="112">
        <v>4713</v>
      </c>
      <c r="Z71" s="112">
        <v>4623</v>
      </c>
    </row>
    <row r="72" spans="1:26" x14ac:dyDescent="0.25">
      <c r="S72" s="115" t="s">
        <v>45</v>
      </c>
      <c r="T72" s="115"/>
      <c r="U72" s="112"/>
      <c r="V72" s="112">
        <v>4002</v>
      </c>
      <c r="W72" s="112">
        <v>4021</v>
      </c>
      <c r="X72" s="112">
        <v>4248</v>
      </c>
      <c r="Y72" s="112">
        <v>4651</v>
      </c>
      <c r="Z72" s="112">
        <v>4937</v>
      </c>
    </row>
    <row r="73" spans="1:26" x14ac:dyDescent="0.25">
      <c r="S73" s="115" t="s">
        <v>46</v>
      </c>
      <c r="T73" s="115"/>
      <c r="U73" s="112"/>
      <c r="V73" s="112">
        <v>4000</v>
      </c>
      <c r="W73" s="112">
        <v>3991</v>
      </c>
      <c r="X73" s="112">
        <v>4018</v>
      </c>
      <c r="Y73" s="112">
        <v>4116</v>
      </c>
      <c r="Z73" s="112">
        <v>4230</v>
      </c>
    </row>
    <row r="74" spans="1:26" x14ac:dyDescent="0.25">
      <c r="S74" s="115" t="s">
        <v>47</v>
      </c>
      <c r="T74" s="115"/>
      <c r="U74" s="112"/>
      <c r="V74" s="112">
        <v>2890</v>
      </c>
      <c r="W74" s="112">
        <v>2992</v>
      </c>
      <c r="X74" s="112">
        <v>3099</v>
      </c>
      <c r="Y74" s="112">
        <v>3350</v>
      </c>
      <c r="Z74" s="112">
        <v>3497</v>
      </c>
    </row>
    <row r="75" spans="1:26" x14ac:dyDescent="0.25">
      <c r="S75" s="115" t="s">
        <v>48</v>
      </c>
      <c r="T75" s="115"/>
      <c r="U75" s="112"/>
      <c r="V75" s="112">
        <v>1246</v>
      </c>
      <c r="W75" s="112">
        <v>1323</v>
      </c>
      <c r="X75" s="112">
        <v>1470</v>
      </c>
      <c r="Y75" s="112">
        <v>1700</v>
      </c>
      <c r="Z75" s="112">
        <v>1785</v>
      </c>
    </row>
    <row r="76" spans="1:26" x14ac:dyDescent="0.25">
      <c r="S76" s="115" t="s">
        <v>49</v>
      </c>
      <c r="T76" s="115"/>
      <c r="U76" s="112"/>
      <c r="V76" s="112">
        <v>423</v>
      </c>
      <c r="W76" s="112">
        <v>455</v>
      </c>
      <c r="X76" s="112">
        <v>464</v>
      </c>
      <c r="Y76" s="112">
        <v>520</v>
      </c>
      <c r="Z76" s="112">
        <v>593</v>
      </c>
    </row>
    <row r="77" spans="1:26" x14ac:dyDescent="0.25">
      <c r="S77" s="115" t="s">
        <v>50</v>
      </c>
      <c r="T77" s="115"/>
      <c r="U77" s="112"/>
      <c r="V77" s="112">
        <v>212</v>
      </c>
      <c r="W77" s="112">
        <v>209</v>
      </c>
      <c r="X77" s="112">
        <v>188</v>
      </c>
      <c r="Y77" s="112">
        <v>199</v>
      </c>
      <c r="Z77" s="112">
        <v>203</v>
      </c>
    </row>
    <row r="78" spans="1:26" x14ac:dyDescent="0.25">
      <c r="S78" s="115" t="s">
        <v>51</v>
      </c>
      <c r="T78" s="115"/>
      <c r="U78" s="112"/>
      <c r="V78" s="112">
        <v>104</v>
      </c>
      <c r="W78" s="112">
        <v>129</v>
      </c>
      <c r="X78" s="112">
        <v>115</v>
      </c>
      <c r="Y78" s="112">
        <v>132</v>
      </c>
      <c r="Z78" s="112">
        <v>113</v>
      </c>
    </row>
    <row r="79" spans="1:26" x14ac:dyDescent="0.25">
      <c r="S79" s="115" t="s">
        <v>52</v>
      </c>
      <c r="T79" s="115"/>
      <c r="U79" s="112"/>
      <c r="V79" s="112">
        <v>103</v>
      </c>
      <c r="W79" s="112">
        <v>97</v>
      </c>
      <c r="X79" s="112">
        <v>84</v>
      </c>
      <c r="Y79" s="112">
        <v>88</v>
      </c>
      <c r="Z79" s="112">
        <v>97</v>
      </c>
    </row>
    <row r="80" spans="1:26" x14ac:dyDescent="0.25">
      <c r="S80" s="118" t="s">
        <v>53</v>
      </c>
      <c r="T80" s="118"/>
      <c r="U80" s="112"/>
      <c r="V80" s="112">
        <v>44406</v>
      </c>
      <c r="W80" s="112">
        <v>44586</v>
      </c>
      <c r="X80" s="112">
        <v>46932</v>
      </c>
      <c r="Y80" s="112">
        <v>52463</v>
      </c>
      <c r="Z80" s="112">
        <v>54481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Bendigo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3363</v>
      </c>
      <c r="W83" s="112">
        <v>3532</v>
      </c>
      <c r="X83" s="112">
        <v>3558</v>
      </c>
      <c r="Y83" s="112">
        <v>3666</v>
      </c>
      <c r="Z83" s="112">
        <v>3735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4205</v>
      </c>
      <c r="W84" s="112">
        <v>4298</v>
      </c>
      <c r="X84" s="112">
        <v>4361</v>
      </c>
      <c r="Y84" s="112">
        <v>4513</v>
      </c>
      <c r="Z84" s="112">
        <v>4690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5879</v>
      </c>
      <c r="W85" s="112">
        <v>5985</v>
      </c>
      <c r="X85" s="112">
        <v>6112</v>
      </c>
      <c r="Y85" s="112">
        <v>6327</v>
      </c>
      <c r="Z85" s="112">
        <v>6320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105,260</v>
      </c>
      <c r="D86" s="96">
        <f t="shared" ref="D86:D91" si="4">AD4</f>
        <v>3.7187395305756432E-2</v>
      </c>
      <c r="E86" s="97">
        <f t="shared" ref="E86:E91" si="5">AD4</f>
        <v>3.7187395305756432E-2</v>
      </c>
      <c r="F86" s="96">
        <f t="shared" ref="F86:F91" si="6">AF4</f>
        <v>0.19933914430581656</v>
      </c>
      <c r="G86" s="97">
        <f t="shared" ref="G86:G91" si="7">AF4</f>
        <v>0.19933914430581656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2078</v>
      </c>
      <c r="W86" s="112">
        <v>2196</v>
      </c>
      <c r="X86" s="112">
        <v>2289</v>
      </c>
      <c r="Y86" s="112">
        <v>2353</v>
      </c>
      <c r="Z86" s="112">
        <v>2481</v>
      </c>
    </row>
    <row r="87" spans="1:30" ht="15" customHeight="1" x14ac:dyDescent="0.25">
      <c r="A87" s="98" t="s">
        <v>4</v>
      </c>
      <c r="B87" s="49"/>
      <c r="C87" s="57" t="str">
        <f t="shared" si="3"/>
        <v>50,727</v>
      </c>
      <c r="D87" s="96">
        <f t="shared" si="4"/>
        <v>3.5857956749913322E-2</v>
      </c>
      <c r="E87" s="97">
        <f t="shared" si="5"/>
        <v>3.5857956749913322E-2</v>
      </c>
      <c r="F87" s="96">
        <f t="shared" si="6"/>
        <v>0.16987615599271244</v>
      </c>
      <c r="G87" s="97">
        <f t="shared" si="7"/>
        <v>0.16987615599271244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1483</v>
      </c>
      <c r="W87" s="112">
        <v>1511</v>
      </c>
      <c r="X87" s="112">
        <v>1529</v>
      </c>
      <c r="Y87" s="112">
        <v>1594</v>
      </c>
      <c r="Z87" s="112">
        <v>1560</v>
      </c>
    </row>
    <row r="88" spans="1:30" ht="15" customHeight="1" x14ac:dyDescent="0.25">
      <c r="A88" s="98" t="s">
        <v>5</v>
      </c>
      <c r="B88" s="49"/>
      <c r="C88" s="57" t="str">
        <f t="shared" si="3"/>
        <v>54,481</v>
      </c>
      <c r="D88" s="96">
        <f t="shared" si="4"/>
        <v>3.8583983071849293E-2</v>
      </c>
      <c r="E88" s="97">
        <f t="shared" si="5"/>
        <v>3.8583983071849293E-2</v>
      </c>
      <c r="F88" s="96">
        <f t="shared" si="6"/>
        <v>0.22688375444759723</v>
      </c>
      <c r="G88" s="97">
        <f t="shared" si="7"/>
        <v>0.22688375444759723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1799</v>
      </c>
      <c r="W88" s="112">
        <v>1872</v>
      </c>
      <c r="X88" s="112">
        <v>1923</v>
      </c>
      <c r="Y88" s="112">
        <v>1988</v>
      </c>
      <c r="Z88" s="112">
        <v>2082</v>
      </c>
    </row>
    <row r="89" spans="1:30" ht="15" customHeight="1" x14ac:dyDescent="0.25">
      <c r="A89" s="49" t="s">
        <v>6</v>
      </c>
      <c r="B89" s="49"/>
      <c r="C89" s="57" t="str">
        <f t="shared" si="3"/>
        <v>69,544</v>
      </c>
      <c r="D89" s="96">
        <f t="shared" si="4"/>
        <v>2.5405110511493412E-2</v>
      </c>
      <c r="E89" s="97">
        <f t="shared" si="5"/>
        <v>2.5405110511493412E-2</v>
      </c>
      <c r="F89" s="96">
        <f t="shared" si="6"/>
        <v>0.12376181627211769</v>
      </c>
      <c r="G89" s="97">
        <f t="shared" si="7"/>
        <v>0.12376181627211769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2778</v>
      </c>
      <c r="W89" s="112">
        <v>2852</v>
      </c>
      <c r="X89" s="112">
        <v>2895</v>
      </c>
      <c r="Y89" s="112">
        <v>2931</v>
      </c>
      <c r="Z89" s="112">
        <v>3100</v>
      </c>
    </row>
    <row r="90" spans="1:30" ht="15" customHeight="1" x14ac:dyDescent="0.25">
      <c r="A90" s="49" t="s">
        <v>95</v>
      </c>
      <c r="B90" s="49"/>
      <c r="C90" s="57" t="str">
        <f t="shared" si="3"/>
        <v>$47,957</v>
      </c>
      <c r="D90" s="96">
        <f t="shared" si="4"/>
        <v>7.8315420245536727E-2</v>
      </c>
      <c r="E90" s="97">
        <f t="shared" si="5"/>
        <v>7.8315420245536727E-2</v>
      </c>
      <c r="F90" s="96">
        <f t="shared" si="6"/>
        <v>0.14284012105902821</v>
      </c>
      <c r="G90" s="97">
        <f t="shared" si="7"/>
        <v>0.14284012105902821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4470</v>
      </c>
      <c r="W90" s="112">
        <v>4650</v>
      </c>
      <c r="X90" s="112">
        <v>4685</v>
      </c>
      <c r="Y90" s="112">
        <v>4870</v>
      </c>
      <c r="Z90" s="112">
        <v>4830</v>
      </c>
    </row>
    <row r="91" spans="1:30" ht="15" customHeight="1" x14ac:dyDescent="0.25">
      <c r="A91" s="49" t="s">
        <v>7</v>
      </c>
      <c r="B91" s="49"/>
      <c r="C91" s="57" t="str">
        <f t="shared" si="3"/>
        <v>$4,473.1 mil</v>
      </c>
      <c r="D91" s="96">
        <f t="shared" si="4"/>
        <v>8.2234700866039789E-2</v>
      </c>
      <c r="E91" s="97">
        <f t="shared" si="5"/>
        <v>8.2234700866039789E-2</v>
      </c>
      <c r="F91" s="96">
        <f t="shared" si="6"/>
        <v>0.32340863113412843</v>
      </c>
      <c r="G91" s="97">
        <f t="shared" si="7"/>
        <v>0.32340863113412843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31352</v>
      </c>
      <c r="W91" s="112">
        <v>32243</v>
      </c>
      <c r="X91" s="112">
        <v>32765</v>
      </c>
      <c r="Y91" s="112">
        <v>33854</v>
      </c>
      <c r="Z91" s="112">
        <v>34695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2382</v>
      </c>
      <c r="W93" s="112">
        <v>2536</v>
      </c>
      <c r="X93" s="112">
        <v>2576</v>
      </c>
      <c r="Y93" s="112">
        <v>2669</v>
      </c>
      <c r="Z93" s="112">
        <v>2835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7098</v>
      </c>
      <c r="W94" s="112">
        <v>7270</v>
      </c>
      <c r="X94" s="112">
        <v>7545</v>
      </c>
      <c r="Y94" s="112">
        <v>7903</v>
      </c>
      <c r="Z94" s="112">
        <v>8152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1052</v>
      </c>
      <c r="W95" s="112">
        <v>1084</v>
      </c>
      <c r="X95" s="112">
        <v>1180</v>
      </c>
      <c r="Y95" s="112">
        <v>1256</v>
      </c>
      <c r="Z95" s="112">
        <v>1276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4793</v>
      </c>
      <c r="W96" s="112">
        <v>5116</v>
      </c>
      <c r="X96" s="112">
        <v>5309</v>
      </c>
      <c r="Y96" s="112">
        <v>5583</v>
      </c>
      <c r="Z96" s="112">
        <v>5849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5104</v>
      </c>
      <c r="W97" s="112">
        <v>5146</v>
      </c>
      <c r="X97" s="112">
        <v>5208</v>
      </c>
      <c r="Y97" s="112">
        <v>5376</v>
      </c>
      <c r="Z97" s="112">
        <v>5431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3219</v>
      </c>
      <c r="W98" s="112">
        <v>3183</v>
      </c>
      <c r="X98" s="112">
        <v>3254</v>
      </c>
      <c r="Y98" s="112">
        <v>3444</v>
      </c>
      <c r="Z98" s="112">
        <v>3427</v>
      </c>
    </row>
    <row r="99" spans="1:32" ht="15" customHeight="1" x14ac:dyDescent="0.25">
      <c r="S99" s="115" t="s">
        <v>195</v>
      </c>
      <c r="T99" s="115"/>
      <c r="U99" s="112"/>
      <c r="V99" s="112">
        <v>291</v>
      </c>
      <c r="W99" s="112">
        <v>311</v>
      </c>
      <c r="X99" s="112">
        <v>323</v>
      </c>
      <c r="Y99" s="112">
        <v>334</v>
      </c>
      <c r="Z99" s="112">
        <v>371</v>
      </c>
    </row>
    <row r="100" spans="1:32" ht="15" customHeight="1" x14ac:dyDescent="0.25">
      <c r="S100" s="115" t="s">
        <v>58</v>
      </c>
      <c r="T100" s="115"/>
      <c r="U100" s="112"/>
      <c r="V100" s="112">
        <v>2464</v>
      </c>
      <c r="W100" s="112">
        <v>2548</v>
      </c>
      <c r="X100" s="112">
        <v>2713</v>
      </c>
      <c r="Y100" s="112">
        <v>2920</v>
      </c>
      <c r="Z100" s="112">
        <v>2807</v>
      </c>
    </row>
    <row r="101" spans="1:32" x14ac:dyDescent="0.25">
      <c r="A101" s="18"/>
      <c r="S101" s="118" t="s">
        <v>53</v>
      </c>
      <c r="T101" s="118"/>
      <c r="U101" s="112"/>
      <c r="V101" s="112">
        <v>30540</v>
      </c>
      <c r="W101" s="112">
        <v>31377</v>
      </c>
      <c r="X101" s="112">
        <v>32402</v>
      </c>
      <c r="Y101" s="112">
        <v>33921</v>
      </c>
      <c r="Z101" s="112">
        <v>34804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64561</v>
      </c>
      <c r="W104" s="112">
        <v>66868</v>
      </c>
      <c r="X104" s="112">
        <v>68824</v>
      </c>
      <c r="Y104" s="112">
        <v>76492</v>
      </c>
      <c r="Z104" s="112">
        <v>80185</v>
      </c>
      <c r="AB104" s="109" t="str">
        <f>TEXT(Z104,"###,###")</f>
        <v>80,185</v>
      </c>
      <c r="AD104" s="130">
        <f>Z104/($Z$4)*100</f>
        <v>76.178035341060237</v>
      </c>
      <c r="AF104" s="109"/>
    </row>
    <row r="105" spans="1:32" x14ac:dyDescent="0.25">
      <c r="S105" s="115" t="s">
        <v>17</v>
      </c>
      <c r="T105" s="115"/>
      <c r="U105" s="112"/>
      <c r="V105" s="112">
        <v>18167</v>
      </c>
      <c r="W105" s="112">
        <v>17701</v>
      </c>
      <c r="X105" s="112">
        <v>18069</v>
      </c>
      <c r="Y105" s="112">
        <v>19432</v>
      </c>
      <c r="Z105" s="112">
        <v>19794</v>
      </c>
      <c r="AB105" s="109" t="str">
        <f>TEXT(Z105,"###,###")</f>
        <v>19,794</v>
      </c>
      <c r="AD105" s="130">
        <f>Z105/($Z$4)*100</f>
        <v>18.804864145924377</v>
      </c>
      <c r="AF105" s="109"/>
    </row>
    <row r="106" spans="1:32" x14ac:dyDescent="0.25">
      <c r="S106" s="118" t="s">
        <v>53</v>
      </c>
      <c r="T106" s="118"/>
      <c r="U106" s="120"/>
      <c r="V106" s="120">
        <v>82728</v>
      </c>
      <c r="W106" s="120">
        <v>84569</v>
      </c>
      <c r="X106" s="120">
        <v>86893</v>
      </c>
      <c r="Y106" s="120">
        <v>95924</v>
      </c>
      <c r="Z106" s="120">
        <v>99979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11747</v>
      </c>
      <c r="W108" s="112">
        <v>12241</v>
      </c>
      <c r="X108" s="112">
        <v>12480</v>
      </c>
      <c r="Y108" s="112">
        <v>14316</v>
      </c>
      <c r="Z108" s="112">
        <v>13335</v>
      </c>
      <c r="AB108" s="109" t="str">
        <f>TEXT(Z108,"###,###")</f>
        <v>13,335</v>
      </c>
      <c r="AD108" s="130">
        <f>Z108/($Z$4)*100</f>
        <v>12.668630058901767</v>
      </c>
      <c r="AF108" s="109"/>
    </row>
    <row r="109" spans="1:32" x14ac:dyDescent="0.25">
      <c r="S109" s="115" t="s">
        <v>20</v>
      </c>
      <c r="T109" s="115"/>
      <c r="U109" s="112"/>
      <c r="V109" s="112">
        <v>12698</v>
      </c>
      <c r="W109" s="112">
        <v>12590</v>
      </c>
      <c r="X109" s="112">
        <v>14386</v>
      </c>
      <c r="Y109" s="112">
        <v>15858</v>
      </c>
      <c r="Z109" s="112">
        <v>16170</v>
      </c>
      <c r="AB109" s="109" t="str">
        <f>TEXT(Z109,"###,###")</f>
        <v>16,170</v>
      </c>
      <c r="AD109" s="130">
        <f>Z109/($Z$4)*100</f>
        <v>15.361960858825766</v>
      </c>
      <c r="AF109" s="109"/>
    </row>
    <row r="110" spans="1:32" x14ac:dyDescent="0.25">
      <c r="S110" s="115" t="s">
        <v>21</v>
      </c>
      <c r="T110" s="115"/>
      <c r="U110" s="112"/>
      <c r="V110" s="112">
        <v>21274</v>
      </c>
      <c r="W110" s="112">
        <v>20918</v>
      </c>
      <c r="X110" s="112">
        <v>21033</v>
      </c>
      <c r="Y110" s="112">
        <v>23805</v>
      </c>
      <c r="Z110" s="112">
        <v>25914</v>
      </c>
      <c r="AB110" s="109" t="str">
        <f>TEXT(Z110,"###,###")</f>
        <v>25,914</v>
      </c>
      <c r="AD110" s="130">
        <f>Z110/($Z$4)*100</f>
        <v>24.619038571157134</v>
      </c>
      <c r="AF110" s="109"/>
    </row>
    <row r="111" spans="1:32" x14ac:dyDescent="0.25">
      <c r="S111" s="115" t="s">
        <v>22</v>
      </c>
      <c r="T111" s="115"/>
      <c r="U111" s="112"/>
      <c r="V111" s="112">
        <v>36272</v>
      </c>
      <c r="W111" s="112">
        <v>37268</v>
      </c>
      <c r="X111" s="112">
        <v>38994</v>
      </c>
      <c r="Y111" s="112">
        <v>41948</v>
      </c>
      <c r="Z111" s="112">
        <v>44566</v>
      </c>
      <c r="AB111" s="109" t="str">
        <f>TEXT(Z111,"###,###")</f>
        <v>44,566</v>
      </c>
      <c r="AD111" s="130">
        <f>Z111/($Z$4)*100</f>
        <v>42.338970169105075</v>
      </c>
      <c r="AF111" s="109"/>
    </row>
    <row r="112" spans="1:32" x14ac:dyDescent="0.25">
      <c r="S112" s="118" t="s">
        <v>53</v>
      </c>
      <c r="T112" s="118"/>
      <c r="U112" s="112"/>
      <c r="V112" s="112">
        <v>87761</v>
      </c>
      <c r="W112" s="112">
        <v>88837</v>
      </c>
      <c r="X112" s="112">
        <v>92395</v>
      </c>
      <c r="Y112" s="112">
        <v>101489</v>
      </c>
      <c r="Z112" s="112">
        <v>105258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41.17</v>
      </c>
      <c r="W118" s="131">
        <v>41.37</v>
      </c>
      <c r="X118" s="131">
        <v>41.3</v>
      </c>
      <c r="Y118" s="131">
        <v>41.12</v>
      </c>
      <c r="Z118" s="131">
        <v>41.08</v>
      </c>
      <c r="AB118" s="109" t="str">
        <f>TEXT(Z118,"##.0")</f>
        <v>41.1</v>
      </c>
    </row>
    <row r="120" spans="19:32" x14ac:dyDescent="0.25">
      <c r="S120" s="101" t="s">
        <v>97</v>
      </c>
      <c r="T120" s="112"/>
      <c r="U120" s="112"/>
      <c r="V120" s="112">
        <v>53948</v>
      </c>
      <c r="W120" s="112">
        <v>55410</v>
      </c>
      <c r="X120" s="112">
        <v>56667</v>
      </c>
      <c r="Y120" s="112">
        <v>58834</v>
      </c>
      <c r="Z120" s="112">
        <v>60323</v>
      </c>
      <c r="AB120" s="109" t="str">
        <f>TEXT(Z120,"###,###")</f>
        <v>60,323</v>
      </c>
    </row>
    <row r="121" spans="19:32" x14ac:dyDescent="0.25">
      <c r="S121" s="101" t="s">
        <v>98</v>
      </c>
      <c r="T121" s="112"/>
      <c r="U121" s="112"/>
      <c r="V121" s="112">
        <v>3975</v>
      </c>
      <c r="W121" s="112">
        <v>4126</v>
      </c>
      <c r="X121" s="112">
        <v>4243</v>
      </c>
      <c r="Y121" s="112">
        <v>4177</v>
      </c>
      <c r="Z121" s="112">
        <v>4291</v>
      </c>
      <c r="AB121" s="109" t="str">
        <f>TEXT(Z121,"###,###")</f>
        <v>4,291</v>
      </c>
    </row>
    <row r="122" spans="19:32" x14ac:dyDescent="0.25">
      <c r="S122" s="101" t="s">
        <v>99</v>
      </c>
      <c r="T122" s="112"/>
      <c r="U122" s="112"/>
      <c r="V122" s="112">
        <v>3967</v>
      </c>
      <c r="W122" s="112">
        <v>4088</v>
      </c>
      <c r="X122" s="112">
        <v>4318</v>
      </c>
      <c r="Y122" s="112">
        <v>4812</v>
      </c>
      <c r="Z122" s="112">
        <v>4922</v>
      </c>
      <c r="AB122" s="109" t="str">
        <f>TEXT(Z122,"###,###")</f>
        <v>4,922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57915</v>
      </c>
      <c r="W124" s="112">
        <v>59498</v>
      </c>
      <c r="X124" s="112">
        <v>60985</v>
      </c>
      <c r="Y124" s="112">
        <v>63646</v>
      </c>
      <c r="Z124" s="112">
        <v>65245</v>
      </c>
      <c r="AB124" s="109" t="str">
        <f>TEXT(Z124,"###,###")</f>
        <v>65,245</v>
      </c>
      <c r="AD124" s="127">
        <f>Z124/$Z$7*100</f>
        <v>93.818302082135048</v>
      </c>
    </row>
    <row r="125" spans="19:32" x14ac:dyDescent="0.25">
      <c r="S125" s="101" t="s">
        <v>101</v>
      </c>
      <c r="T125" s="112"/>
      <c r="U125" s="112"/>
      <c r="V125" s="112">
        <v>7942</v>
      </c>
      <c r="W125" s="112">
        <v>8214</v>
      </c>
      <c r="X125" s="112">
        <v>8561</v>
      </c>
      <c r="Y125" s="112">
        <v>8989</v>
      </c>
      <c r="Z125" s="112">
        <v>9213</v>
      </c>
      <c r="AB125" s="109" t="str">
        <f>TEXT(Z125,"###,###")</f>
        <v>9,213</v>
      </c>
      <c r="AD125" s="127">
        <f>Z125/$Z$7*100</f>
        <v>13.247728057057403</v>
      </c>
    </row>
    <row r="127" spans="19:32" x14ac:dyDescent="0.25">
      <c r="S127" s="101" t="s">
        <v>102</v>
      </c>
      <c r="T127" s="112"/>
      <c r="U127" s="112"/>
      <c r="V127" s="112">
        <v>31349</v>
      </c>
      <c r="W127" s="112">
        <v>32244</v>
      </c>
      <c r="X127" s="112">
        <v>32768</v>
      </c>
      <c r="Y127" s="112">
        <v>33857</v>
      </c>
      <c r="Z127" s="112">
        <v>34700</v>
      </c>
      <c r="AB127" s="109" t="str">
        <f>TEXT(Z127,"###,###")</f>
        <v>34,700</v>
      </c>
      <c r="AD127" s="127">
        <f>Z127/$Z$7*100</f>
        <v>49.896468422868971</v>
      </c>
    </row>
    <row r="128" spans="19:32" x14ac:dyDescent="0.25">
      <c r="S128" s="101" t="s">
        <v>103</v>
      </c>
      <c r="T128" s="112"/>
      <c r="U128" s="112"/>
      <c r="V128" s="112">
        <v>30537</v>
      </c>
      <c r="W128" s="112">
        <v>31376</v>
      </c>
      <c r="X128" s="112">
        <v>32406</v>
      </c>
      <c r="Y128" s="112">
        <v>33927</v>
      </c>
      <c r="Z128" s="112">
        <v>34809</v>
      </c>
      <c r="AB128" s="109" t="str">
        <f>TEXT(Z128,"###,###")</f>
        <v>34,809</v>
      </c>
      <c r="AD128" s="127">
        <f>Z128/$Z$7*100</f>
        <v>50.053203727136776</v>
      </c>
    </row>
    <row r="130" spans="19:20" x14ac:dyDescent="0.25">
      <c r="S130" s="101" t="s">
        <v>278</v>
      </c>
      <c r="T130" s="127">
        <v>86.740768434372484</v>
      </c>
    </row>
    <row r="131" spans="19:20" x14ac:dyDescent="0.25">
      <c r="S131" s="101" t="s">
        <v>279</v>
      </c>
      <c r="T131" s="127">
        <v>6.1701944092948349</v>
      </c>
    </row>
    <row r="132" spans="19:20" x14ac:dyDescent="0.25">
      <c r="S132" s="101" t="s">
        <v>280</v>
      </c>
      <c r="T132" s="127">
        <v>7.077533647762567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5D5B2B8-1D2B-42B8-B082-43D223CC06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0E8D30-1475-4290-A001-48EC9B34FE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9408F1-0F7F-4621-A058-0A32886CF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9CF7009-9909-4716-8508-1FA6A491D6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6CAD7-CADA-407B-AE77-E209B85D26E1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8.26 Greater Dandenong,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125866</v>
      </c>
      <c r="W4" s="108">
        <v>125858</v>
      </c>
      <c r="X4" s="108">
        <v>126741</v>
      </c>
      <c r="Y4" s="108">
        <v>142077</v>
      </c>
      <c r="Z4" s="108">
        <v>145057</v>
      </c>
      <c r="AB4" s="109" t="str">
        <f>TEXT(Z4,"###,###")</f>
        <v>145,057</v>
      </c>
      <c r="AD4" s="110">
        <f>Z4/Y4-1</f>
        <v>2.0974541973718397E-2</v>
      </c>
      <c r="AF4" s="110">
        <f>Z4/V4-1</f>
        <v>0.15247167622709856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72185</v>
      </c>
      <c r="W5" s="108">
        <v>71177</v>
      </c>
      <c r="X5" s="108">
        <v>70931</v>
      </c>
      <c r="Y5" s="108">
        <v>77116</v>
      </c>
      <c r="Z5" s="108">
        <v>78023</v>
      </c>
      <c r="AB5" s="109" t="str">
        <f>TEXT(Z5,"###,###")</f>
        <v>78,023</v>
      </c>
      <c r="AD5" s="110">
        <f t="shared" ref="AD5:AD9" si="0">Z5/Y5-1</f>
        <v>1.1761502152601189E-2</v>
      </c>
      <c r="AF5" s="110">
        <f t="shared" ref="AF5:AF9" si="1">Z5/V5-1</f>
        <v>8.0875528156819199E-2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53677</v>
      </c>
      <c r="W6" s="108">
        <v>54686</v>
      </c>
      <c r="X6" s="108">
        <v>55734</v>
      </c>
      <c r="Y6" s="108">
        <v>64881</v>
      </c>
      <c r="Z6" s="108">
        <v>66990</v>
      </c>
      <c r="AB6" s="109" t="str">
        <f>TEXT(Z6,"###,###")</f>
        <v>66,990</v>
      </c>
      <c r="AD6" s="110">
        <f t="shared" si="0"/>
        <v>3.2505664216026187E-2</v>
      </c>
      <c r="AF6" s="110">
        <f t="shared" si="1"/>
        <v>0.24802056746837575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86519</v>
      </c>
      <c r="W7" s="108">
        <v>87722</v>
      </c>
      <c r="X7" s="108">
        <v>85655</v>
      </c>
      <c r="Y7" s="108">
        <v>88203</v>
      </c>
      <c r="Z7" s="108">
        <v>91263</v>
      </c>
      <c r="AB7" s="109" t="str">
        <f>TEXT(Z7,"###,###")</f>
        <v>91,263</v>
      </c>
      <c r="AD7" s="110">
        <f t="shared" si="0"/>
        <v>3.469269752729498E-2</v>
      </c>
      <c r="AF7" s="110">
        <f t="shared" si="1"/>
        <v>5.4831886637617178E-2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145,057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91,263</v>
      </c>
      <c r="P8" s="67"/>
      <c r="S8" s="107" t="s">
        <v>82</v>
      </c>
      <c r="T8" s="108"/>
      <c r="U8" s="108"/>
      <c r="V8" s="108">
        <v>38504</v>
      </c>
      <c r="W8" s="108">
        <v>38137.51</v>
      </c>
      <c r="X8" s="108">
        <v>40636.67</v>
      </c>
      <c r="Y8" s="108">
        <v>40558.58</v>
      </c>
      <c r="Z8" s="108">
        <v>44115.42</v>
      </c>
      <c r="AB8" s="109" t="str">
        <f>TEXT(Z8,"$###,###")</f>
        <v>$44,115</v>
      </c>
      <c r="AD8" s="110">
        <f t="shared" si="0"/>
        <v>8.7696364123201365E-2</v>
      </c>
      <c r="AF8" s="110">
        <f t="shared" si="1"/>
        <v>0.145736027425722</v>
      </c>
    </row>
    <row r="9" spans="1:32" x14ac:dyDescent="0.25">
      <c r="A9" s="30" t="s">
        <v>14</v>
      </c>
      <c r="B9" s="71"/>
      <c r="C9" s="72"/>
      <c r="D9" s="73">
        <f>AD104</f>
        <v>85.578083098368225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54.710013915825698</v>
      </c>
      <c r="P9" s="74" t="s">
        <v>83</v>
      </c>
      <c r="S9" s="107" t="s">
        <v>7</v>
      </c>
      <c r="T9" s="108"/>
      <c r="U9" s="108"/>
      <c r="V9" s="108">
        <v>4063290071</v>
      </c>
      <c r="W9" s="108">
        <v>4219866418</v>
      </c>
      <c r="X9" s="108">
        <v>4393165042</v>
      </c>
      <c r="Y9" s="108">
        <v>4745160615</v>
      </c>
      <c r="Z9" s="108">
        <v>5256829865</v>
      </c>
      <c r="AB9" s="109" t="str">
        <f>TEXT(Z9/1000000,"$#,###.0")&amp;" mil"</f>
        <v>$5,256.8 mil</v>
      </c>
      <c r="AD9" s="110">
        <f t="shared" si="0"/>
        <v>0.10782970093415911</v>
      </c>
      <c r="AF9" s="110">
        <f t="shared" si="1"/>
        <v>0.29373728509278263</v>
      </c>
    </row>
    <row r="10" spans="1:32" x14ac:dyDescent="0.25">
      <c r="A10" s="30" t="s">
        <v>17</v>
      </c>
      <c r="B10" s="71"/>
      <c r="C10" s="72"/>
      <c r="D10" s="73">
        <f>AD105</f>
        <v>8.0568328312318602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45.251635383452218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83.727249816464493</v>
      </c>
      <c r="P11" s="74" t="s">
        <v>83</v>
      </c>
      <c r="S11" s="107" t="s">
        <v>29</v>
      </c>
      <c r="T11" s="112"/>
      <c r="U11" s="112"/>
      <c r="V11" s="112">
        <v>111281</v>
      </c>
      <c r="W11" s="112">
        <v>111286</v>
      </c>
      <c r="X11" s="112">
        <v>112205</v>
      </c>
      <c r="Y11" s="112">
        <v>127528</v>
      </c>
      <c r="Z11" s="112">
        <v>130208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7.2186976102034786</v>
      </c>
      <c r="P12" s="74" t="s">
        <v>83</v>
      </c>
      <c r="S12" s="107" t="s">
        <v>30</v>
      </c>
      <c r="T12" s="112"/>
      <c r="U12" s="112"/>
      <c r="V12" s="112">
        <v>14584</v>
      </c>
      <c r="W12" s="112">
        <v>14576</v>
      </c>
      <c r="X12" s="112">
        <v>14536</v>
      </c>
      <c r="Y12" s="112">
        <v>14547</v>
      </c>
      <c r="Z12" s="112">
        <v>14851</v>
      </c>
    </row>
    <row r="13" spans="1:32" ht="15" customHeight="1" x14ac:dyDescent="0.25">
      <c r="A13" s="30" t="s">
        <v>19</v>
      </c>
      <c r="B13" s="72"/>
      <c r="C13" s="72"/>
      <c r="D13" s="73">
        <f>AD108</f>
        <v>13.71736627670502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9.0496696361066373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12.415808957857946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26.273120221705948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22.691064482550814</v>
      </c>
      <c r="P15" s="74" t="s">
        <v>83</v>
      </c>
      <c r="S15" s="115" t="s">
        <v>59</v>
      </c>
      <c r="T15" s="115"/>
      <c r="U15" s="116"/>
      <c r="V15" s="116">
        <v>1778</v>
      </c>
      <c r="W15" s="116">
        <v>1964</v>
      </c>
      <c r="X15" s="116">
        <v>2106</v>
      </c>
      <c r="Y15" s="112">
        <v>2081</v>
      </c>
      <c r="Z15" s="112">
        <v>1794</v>
      </c>
      <c r="AB15" s="117">
        <f t="shared" ref="AB15:AB34" si="2">IF(Z15="np",0,Z15/$Z$34)</f>
        <v>1.2367211035357539E-2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41.22655232081182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77.308935517449186</v>
      </c>
      <c r="P16" s="37" t="s">
        <v>83</v>
      </c>
      <c r="S16" s="115" t="s">
        <v>60</v>
      </c>
      <c r="T16" s="115"/>
      <c r="U16" s="116"/>
      <c r="V16" s="116">
        <v>88</v>
      </c>
      <c r="W16" s="116">
        <v>74</v>
      </c>
      <c r="X16" s="116">
        <v>54</v>
      </c>
      <c r="Y16" s="112">
        <v>66</v>
      </c>
      <c r="Z16" s="112">
        <v>90</v>
      </c>
      <c r="AB16" s="117">
        <f t="shared" si="2"/>
        <v>6.2042864725873946E-4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15351</v>
      </c>
      <c r="W17" s="116">
        <v>14526</v>
      </c>
      <c r="X17" s="116">
        <v>14837</v>
      </c>
      <c r="Y17" s="112">
        <v>16358</v>
      </c>
      <c r="Z17" s="112">
        <v>16626</v>
      </c>
      <c r="AB17" s="117">
        <f t="shared" si="2"/>
        <v>0.1146138521035978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939</v>
      </c>
      <c r="W18" s="116">
        <v>1031</v>
      </c>
      <c r="X18" s="116">
        <v>1035</v>
      </c>
      <c r="Y18" s="112">
        <v>1030</v>
      </c>
      <c r="Z18" s="112">
        <v>1072</v>
      </c>
      <c r="AB18" s="117">
        <f t="shared" si="2"/>
        <v>7.3899945540152074E-3</v>
      </c>
    </row>
    <row r="19" spans="1:28" x14ac:dyDescent="0.25">
      <c r="A19" s="63" t="str">
        <f>$S$1&amp;" ("&amp;$V$2&amp;" to "&amp;$Z$2&amp;")"</f>
        <v>Greater Dandenong (2018-19 to 2022-23)</v>
      </c>
      <c r="B19" s="63"/>
      <c r="C19" s="63"/>
      <c r="D19" s="63"/>
      <c r="E19" s="63"/>
      <c r="F19" s="63"/>
      <c r="G19" s="63" t="str">
        <f>$S$1&amp;" ("&amp;$V$2&amp;" to "&amp;$Z$2&amp;")"</f>
        <v>Greater Dandenong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7352</v>
      </c>
      <c r="W19" s="116">
        <v>7234</v>
      </c>
      <c r="X19" s="116">
        <v>7226</v>
      </c>
      <c r="Y19" s="112">
        <v>7745</v>
      </c>
      <c r="Z19" s="112">
        <v>7986</v>
      </c>
      <c r="AB19" s="117">
        <f t="shared" si="2"/>
        <v>5.5052701966758814E-2</v>
      </c>
    </row>
    <row r="20" spans="1:28" x14ac:dyDescent="0.25">
      <c r="S20" s="115" t="s">
        <v>64</v>
      </c>
      <c r="T20" s="115"/>
      <c r="U20" s="116"/>
      <c r="V20" s="116">
        <v>6720</v>
      </c>
      <c r="W20" s="116">
        <v>6622</v>
      </c>
      <c r="X20" s="116">
        <v>6697</v>
      </c>
      <c r="Y20" s="112">
        <v>7148</v>
      </c>
      <c r="Z20" s="112">
        <v>7372</v>
      </c>
      <c r="AB20" s="117">
        <f t="shared" si="2"/>
        <v>5.0819999862126965E-2</v>
      </c>
    </row>
    <row r="21" spans="1:28" x14ac:dyDescent="0.25">
      <c r="S21" s="115" t="s">
        <v>65</v>
      </c>
      <c r="T21" s="115"/>
      <c r="U21" s="116"/>
      <c r="V21" s="116">
        <v>11097</v>
      </c>
      <c r="W21" s="116">
        <v>11494</v>
      </c>
      <c r="X21" s="116">
        <v>11567</v>
      </c>
      <c r="Y21" s="112">
        <v>13532</v>
      </c>
      <c r="Z21" s="112">
        <v>13633</v>
      </c>
      <c r="AB21" s="117">
        <f t="shared" si="2"/>
        <v>9.39811527564266E-2</v>
      </c>
    </row>
    <row r="22" spans="1:28" x14ac:dyDescent="0.25">
      <c r="S22" s="115" t="s">
        <v>66</v>
      </c>
      <c r="T22" s="115"/>
      <c r="U22" s="116"/>
      <c r="V22" s="116">
        <v>8757</v>
      </c>
      <c r="W22" s="116">
        <v>9348</v>
      </c>
      <c r="X22" s="116">
        <v>8932</v>
      </c>
      <c r="Y22" s="112">
        <v>10914</v>
      </c>
      <c r="Z22" s="112">
        <v>10975</v>
      </c>
      <c r="AB22" s="117">
        <f t="shared" si="2"/>
        <v>7.5657826707385176E-2</v>
      </c>
    </row>
    <row r="23" spans="1:28" x14ac:dyDescent="0.25">
      <c r="S23" s="115" t="s">
        <v>67</v>
      </c>
      <c r="T23" s="115"/>
      <c r="U23" s="116"/>
      <c r="V23" s="116">
        <v>5808</v>
      </c>
      <c r="W23" s="116">
        <v>6214</v>
      </c>
      <c r="X23" s="116">
        <v>6189</v>
      </c>
      <c r="Y23" s="112">
        <v>6805</v>
      </c>
      <c r="Z23" s="112">
        <v>7184</v>
      </c>
      <c r="AB23" s="117">
        <f t="shared" si="2"/>
        <v>4.9523993354519825E-2</v>
      </c>
    </row>
    <row r="24" spans="1:28" x14ac:dyDescent="0.25">
      <c r="S24" s="115" t="s">
        <v>68</v>
      </c>
      <c r="T24" s="115"/>
      <c r="U24" s="116"/>
      <c r="V24" s="116">
        <v>1316</v>
      </c>
      <c r="W24" s="116">
        <v>1307</v>
      </c>
      <c r="X24" s="116">
        <v>1160</v>
      </c>
      <c r="Y24" s="112">
        <v>1271</v>
      </c>
      <c r="Z24" s="112">
        <v>1432</v>
      </c>
      <c r="AB24" s="117">
        <f t="shared" si="2"/>
        <v>9.8717091430501648E-3</v>
      </c>
    </row>
    <row r="25" spans="1:28" x14ac:dyDescent="0.25">
      <c r="S25" s="115" t="s">
        <v>69</v>
      </c>
      <c r="T25" s="115"/>
      <c r="U25" s="116"/>
      <c r="V25" s="116">
        <v>4301</v>
      </c>
      <c r="W25" s="116">
        <v>4376</v>
      </c>
      <c r="X25" s="116">
        <v>4409</v>
      </c>
      <c r="Y25" s="112">
        <v>5143</v>
      </c>
      <c r="Z25" s="112">
        <v>5022</v>
      </c>
      <c r="AB25" s="117">
        <f t="shared" si="2"/>
        <v>3.4619918517037662E-2</v>
      </c>
    </row>
    <row r="26" spans="1:28" x14ac:dyDescent="0.25">
      <c r="S26" s="115" t="s">
        <v>70</v>
      </c>
      <c r="T26" s="115"/>
      <c r="U26" s="116"/>
      <c r="V26" s="116">
        <v>1536</v>
      </c>
      <c r="W26" s="116">
        <v>1413</v>
      </c>
      <c r="X26" s="116">
        <v>1424</v>
      </c>
      <c r="Y26" s="112">
        <v>1548</v>
      </c>
      <c r="Z26" s="112">
        <v>1601</v>
      </c>
      <c r="AB26" s="117">
        <f t="shared" si="2"/>
        <v>1.1036736269569353E-2</v>
      </c>
    </row>
    <row r="27" spans="1:28" x14ac:dyDescent="0.25">
      <c r="S27" s="115" t="s">
        <v>71</v>
      </c>
      <c r="T27" s="115"/>
      <c r="U27" s="116"/>
      <c r="V27" s="116">
        <v>7375</v>
      </c>
      <c r="W27" s="116">
        <v>7221</v>
      </c>
      <c r="X27" s="116">
        <v>7482</v>
      </c>
      <c r="Y27" s="112">
        <v>8347</v>
      </c>
      <c r="Z27" s="112">
        <v>8146</v>
      </c>
      <c r="AB27" s="117">
        <f t="shared" si="2"/>
        <v>5.6155686228552125E-2</v>
      </c>
    </row>
    <row r="28" spans="1:28" x14ac:dyDescent="0.25">
      <c r="S28" s="115" t="s">
        <v>72</v>
      </c>
      <c r="T28" s="115"/>
      <c r="U28" s="116"/>
      <c r="V28" s="116">
        <v>21109</v>
      </c>
      <c r="W28" s="116">
        <v>20885</v>
      </c>
      <c r="X28" s="116">
        <v>21243</v>
      </c>
      <c r="Y28" s="112">
        <v>24209</v>
      </c>
      <c r="Z28" s="112">
        <v>24268</v>
      </c>
      <c r="AB28" s="117">
        <f t="shared" si="2"/>
        <v>0.16729513790750097</v>
      </c>
    </row>
    <row r="29" spans="1:28" x14ac:dyDescent="0.25">
      <c r="S29" s="115" t="s">
        <v>73</v>
      </c>
      <c r="T29" s="115"/>
      <c r="U29" s="116"/>
      <c r="V29" s="116">
        <v>4621</v>
      </c>
      <c r="W29" s="116">
        <v>3211</v>
      </c>
      <c r="X29" s="116">
        <v>3236</v>
      </c>
      <c r="Y29" s="112">
        <v>3921</v>
      </c>
      <c r="Z29" s="112">
        <v>3863</v>
      </c>
      <c r="AB29" s="117">
        <f t="shared" si="2"/>
        <v>2.6630176270672337E-2</v>
      </c>
    </row>
    <row r="30" spans="1:28" x14ac:dyDescent="0.25">
      <c r="S30" s="115" t="s">
        <v>74</v>
      </c>
      <c r="T30" s="115"/>
      <c r="U30" s="116"/>
      <c r="V30" s="116">
        <v>4001</v>
      </c>
      <c r="W30" s="116">
        <v>5112</v>
      </c>
      <c r="X30" s="116">
        <v>4802</v>
      </c>
      <c r="Y30" s="112">
        <v>5465</v>
      </c>
      <c r="Z30" s="112">
        <v>5864</v>
      </c>
      <c r="AB30" s="117">
        <f t="shared" si="2"/>
        <v>4.0424373194724979E-2</v>
      </c>
    </row>
    <row r="31" spans="1:28" x14ac:dyDescent="0.25">
      <c r="S31" s="115" t="s">
        <v>75</v>
      </c>
      <c r="T31" s="115"/>
      <c r="U31" s="116"/>
      <c r="V31" s="116">
        <v>12506</v>
      </c>
      <c r="W31" s="116">
        <v>13275</v>
      </c>
      <c r="X31" s="116">
        <v>14513</v>
      </c>
      <c r="Y31" s="112">
        <v>16739</v>
      </c>
      <c r="Z31" s="112">
        <v>18160</v>
      </c>
      <c r="AB31" s="117">
        <f t="shared" si="2"/>
        <v>0.12518871371354121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1389</v>
      </c>
      <c r="W32" s="116">
        <v>1398</v>
      </c>
      <c r="X32" s="116">
        <v>1298</v>
      </c>
      <c r="Y32" s="112">
        <v>1430</v>
      </c>
      <c r="Z32" s="112">
        <v>1606</v>
      </c>
      <c r="AB32" s="117">
        <f t="shared" si="2"/>
        <v>1.1071204527750395E-2</v>
      </c>
    </row>
    <row r="33" spans="19:32" x14ac:dyDescent="0.25">
      <c r="S33" s="115" t="s">
        <v>77</v>
      </c>
      <c r="T33" s="115"/>
      <c r="U33" s="116"/>
      <c r="V33" s="116">
        <v>5109</v>
      </c>
      <c r="W33" s="116">
        <v>5179</v>
      </c>
      <c r="X33" s="116">
        <v>5251</v>
      </c>
      <c r="Y33" s="112">
        <v>5471</v>
      </c>
      <c r="Z33" s="112">
        <v>5675</v>
      </c>
      <c r="AB33" s="117">
        <f t="shared" si="2"/>
        <v>3.9121473035481628E-2</v>
      </c>
    </row>
    <row r="34" spans="19:32" x14ac:dyDescent="0.25">
      <c r="S34" s="118" t="s">
        <v>53</v>
      </c>
      <c r="T34" s="118"/>
      <c r="U34" s="119"/>
      <c r="V34" s="119">
        <v>125867</v>
      </c>
      <c r="W34" s="119">
        <v>125863</v>
      </c>
      <c r="X34" s="119">
        <v>126741</v>
      </c>
      <c r="Y34" s="120">
        <v>142072</v>
      </c>
      <c r="Z34" s="120">
        <v>145061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70847</v>
      </c>
      <c r="W37" s="112">
        <v>71688</v>
      </c>
      <c r="X37" s="112">
        <v>69235</v>
      </c>
      <c r="Y37" s="112">
        <v>67585</v>
      </c>
      <c r="Z37" s="112">
        <v>70556</v>
      </c>
      <c r="AB37" s="132">
        <f>Z37/Z40*100</f>
        <v>77.308935517449186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15666</v>
      </c>
      <c r="W38" s="112">
        <v>16031</v>
      </c>
      <c r="X38" s="112">
        <v>16416</v>
      </c>
      <c r="Y38" s="112">
        <v>20616</v>
      </c>
      <c r="Z38" s="112">
        <v>20709</v>
      </c>
      <c r="AB38" s="132">
        <f>Z38/Z40*100</f>
        <v>22.691064482550814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86513</v>
      </c>
      <c r="W40" s="112">
        <v>87719</v>
      </c>
      <c r="X40" s="112">
        <v>85651</v>
      </c>
      <c r="Y40" s="112">
        <v>88201</v>
      </c>
      <c r="Z40" s="112">
        <v>91265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8</v>
      </c>
      <c r="X44" s="112">
        <v>9</v>
      </c>
      <c r="Y44" s="112">
        <v>16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680</v>
      </c>
      <c r="W45" s="112">
        <v>670</v>
      </c>
      <c r="X45" s="112">
        <v>722</v>
      </c>
      <c r="Y45" s="112">
        <v>1016</v>
      </c>
      <c r="Z45" s="112">
        <v>1047</v>
      </c>
    </row>
    <row r="46" spans="19:32" x14ac:dyDescent="0.25">
      <c r="S46" s="115" t="s">
        <v>38</v>
      </c>
      <c r="T46" s="115"/>
      <c r="U46" s="112"/>
      <c r="V46" s="112">
        <v>3462</v>
      </c>
      <c r="W46" s="112">
        <v>3289</v>
      </c>
      <c r="X46" s="112">
        <v>3121</v>
      </c>
      <c r="Y46" s="112">
        <v>3978</v>
      </c>
      <c r="Z46" s="112">
        <v>4343</v>
      </c>
    </row>
    <row r="47" spans="19:32" x14ac:dyDescent="0.25">
      <c r="S47" s="115" t="s">
        <v>39</v>
      </c>
      <c r="T47" s="115"/>
      <c r="U47" s="112"/>
      <c r="V47" s="112">
        <v>9067</v>
      </c>
      <c r="W47" s="112">
        <v>8178</v>
      </c>
      <c r="X47" s="112">
        <v>7583</v>
      </c>
      <c r="Y47" s="112">
        <v>8378</v>
      </c>
      <c r="Z47" s="112">
        <v>8606</v>
      </c>
    </row>
    <row r="48" spans="19:32" x14ac:dyDescent="0.25">
      <c r="S48" s="115" t="s">
        <v>40</v>
      </c>
      <c r="T48" s="115"/>
      <c r="U48" s="112"/>
      <c r="V48" s="112">
        <v>13062</v>
      </c>
      <c r="W48" s="112">
        <v>13200</v>
      </c>
      <c r="X48" s="112">
        <v>13179</v>
      </c>
      <c r="Y48" s="112">
        <v>13302</v>
      </c>
      <c r="Z48" s="112">
        <v>13182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11106</v>
      </c>
      <c r="W49" s="112">
        <v>10808</v>
      </c>
      <c r="X49" s="112">
        <v>10774</v>
      </c>
      <c r="Y49" s="112">
        <v>11495</v>
      </c>
      <c r="Z49" s="112">
        <v>11687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Dandenong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9129</v>
      </c>
      <c r="W50" s="112">
        <v>8996</v>
      </c>
      <c r="X50" s="112">
        <v>9080</v>
      </c>
      <c r="Y50" s="112">
        <v>9610</v>
      </c>
      <c r="Z50" s="112">
        <v>9325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6358</v>
      </c>
      <c r="W51" s="112">
        <v>6437</v>
      </c>
      <c r="X51" s="112">
        <v>6560</v>
      </c>
      <c r="Y51" s="112">
        <v>7696</v>
      </c>
      <c r="Z51" s="112">
        <v>7874</v>
      </c>
    </row>
    <row r="52" spans="1:26" ht="15" customHeight="1" x14ac:dyDescent="0.25">
      <c r="S52" s="115" t="s">
        <v>44</v>
      </c>
      <c r="T52" s="115"/>
      <c r="U52" s="112"/>
      <c r="V52" s="112">
        <v>5548</v>
      </c>
      <c r="W52" s="112">
        <v>5543</v>
      </c>
      <c r="X52" s="112">
        <v>5591</v>
      </c>
      <c r="Y52" s="112">
        <v>6130</v>
      </c>
      <c r="Z52" s="112">
        <v>5971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4780</v>
      </c>
      <c r="W53" s="112">
        <v>4822</v>
      </c>
      <c r="X53" s="112">
        <v>4956</v>
      </c>
      <c r="Y53" s="112">
        <v>5205</v>
      </c>
      <c r="Z53" s="112">
        <v>5383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3920</v>
      </c>
      <c r="W54" s="112">
        <v>3954</v>
      </c>
      <c r="X54" s="112">
        <v>3985</v>
      </c>
      <c r="Y54" s="112">
        <v>4434</v>
      </c>
      <c r="Z54" s="112">
        <v>4427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2934</v>
      </c>
      <c r="W55" s="112">
        <v>3009</v>
      </c>
      <c r="X55" s="112">
        <v>3019</v>
      </c>
      <c r="Y55" s="112">
        <v>3329</v>
      </c>
      <c r="Z55" s="112">
        <v>3408</v>
      </c>
    </row>
    <row r="56" spans="1:26" ht="15" customHeight="1" x14ac:dyDescent="0.25">
      <c r="S56" s="115" t="s">
        <v>48</v>
      </c>
      <c r="T56" s="115"/>
      <c r="U56" s="112"/>
      <c r="V56" s="112">
        <v>1312</v>
      </c>
      <c r="W56" s="112">
        <v>1399</v>
      </c>
      <c r="X56" s="112">
        <v>1500</v>
      </c>
      <c r="Y56" s="112">
        <v>1623</v>
      </c>
      <c r="Z56" s="112">
        <v>1798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547</v>
      </c>
      <c r="W57" s="112">
        <v>564</v>
      </c>
      <c r="X57" s="112">
        <v>538</v>
      </c>
      <c r="Y57" s="112">
        <v>590</v>
      </c>
      <c r="Z57" s="112">
        <v>612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148</v>
      </c>
      <c r="W58" s="112">
        <v>157</v>
      </c>
      <c r="X58" s="112">
        <v>195</v>
      </c>
      <c r="Y58" s="112">
        <v>207</v>
      </c>
      <c r="Z58" s="112">
        <v>227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78</v>
      </c>
      <c r="W59" s="112">
        <v>88</v>
      </c>
      <c r="X59" s="112">
        <v>74</v>
      </c>
      <c r="Y59" s="112">
        <v>69</v>
      </c>
      <c r="Z59" s="112">
        <v>69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39</v>
      </c>
      <c r="W60" s="112">
        <v>48</v>
      </c>
      <c r="X60" s="112">
        <v>45</v>
      </c>
      <c r="Y60" s="112">
        <v>45</v>
      </c>
      <c r="Z60" s="112">
        <v>51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72190</v>
      </c>
      <c r="W61" s="112">
        <v>71177</v>
      </c>
      <c r="X61" s="112">
        <v>70931</v>
      </c>
      <c r="Y61" s="112">
        <v>77113</v>
      </c>
      <c r="Z61" s="112">
        <v>78022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7</v>
      </c>
      <c r="X63" s="112">
        <v>8</v>
      </c>
      <c r="Y63" s="112">
        <v>19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833</v>
      </c>
      <c r="W64" s="112">
        <v>853</v>
      </c>
      <c r="X64" s="112">
        <v>774</v>
      </c>
      <c r="Y64" s="112">
        <v>1125</v>
      </c>
      <c r="Z64" s="112">
        <v>1148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Dandenong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2874</v>
      </c>
      <c r="W65" s="112">
        <v>2885</v>
      </c>
      <c r="X65" s="112">
        <v>2878</v>
      </c>
      <c r="Y65" s="112">
        <v>4019</v>
      </c>
      <c r="Z65" s="112">
        <v>4232</v>
      </c>
    </row>
    <row r="66" spans="1:26" x14ac:dyDescent="0.25">
      <c r="S66" s="115" t="s">
        <v>39</v>
      </c>
      <c r="T66" s="115"/>
      <c r="U66" s="112"/>
      <c r="V66" s="112">
        <v>6507</v>
      </c>
      <c r="W66" s="112">
        <v>6699</v>
      </c>
      <c r="X66" s="112">
        <v>6810</v>
      </c>
      <c r="Y66" s="112">
        <v>8268</v>
      </c>
      <c r="Z66" s="112">
        <v>8249</v>
      </c>
    </row>
    <row r="67" spans="1:26" x14ac:dyDescent="0.25">
      <c r="S67" s="115" t="s">
        <v>40</v>
      </c>
      <c r="T67" s="115"/>
      <c r="U67" s="112"/>
      <c r="V67" s="112">
        <v>9532</v>
      </c>
      <c r="W67" s="112">
        <v>9980</v>
      </c>
      <c r="X67" s="112">
        <v>10179</v>
      </c>
      <c r="Y67" s="112">
        <v>11090</v>
      </c>
      <c r="Z67" s="112">
        <v>11442</v>
      </c>
    </row>
    <row r="68" spans="1:26" x14ac:dyDescent="0.25">
      <c r="S68" s="115" t="s">
        <v>41</v>
      </c>
      <c r="T68" s="115"/>
      <c r="U68" s="112"/>
      <c r="V68" s="112">
        <v>8107</v>
      </c>
      <c r="W68" s="112">
        <v>8024</v>
      </c>
      <c r="X68" s="112">
        <v>8119</v>
      </c>
      <c r="Y68" s="112">
        <v>9336</v>
      </c>
      <c r="Z68" s="112">
        <v>9717</v>
      </c>
    </row>
    <row r="69" spans="1:26" x14ac:dyDescent="0.25">
      <c r="S69" s="115" t="s">
        <v>42</v>
      </c>
      <c r="T69" s="115"/>
      <c r="U69" s="112"/>
      <c r="V69" s="112">
        <v>6290</v>
      </c>
      <c r="W69" s="112">
        <v>6513</v>
      </c>
      <c r="X69" s="112">
        <v>6708</v>
      </c>
      <c r="Y69" s="112">
        <v>7748</v>
      </c>
      <c r="Z69" s="112">
        <v>7842</v>
      </c>
    </row>
    <row r="70" spans="1:26" x14ac:dyDescent="0.25">
      <c r="S70" s="115" t="s">
        <v>43</v>
      </c>
      <c r="T70" s="115"/>
      <c r="U70" s="112"/>
      <c r="V70" s="112">
        <v>4706</v>
      </c>
      <c r="W70" s="112">
        <v>4760</v>
      </c>
      <c r="X70" s="112">
        <v>5083</v>
      </c>
      <c r="Y70" s="112">
        <v>6140</v>
      </c>
      <c r="Z70" s="112">
        <v>6585</v>
      </c>
    </row>
    <row r="71" spans="1:26" x14ac:dyDescent="0.25">
      <c r="S71" s="115" t="s">
        <v>44</v>
      </c>
      <c r="T71" s="115"/>
      <c r="U71" s="112"/>
      <c r="V71" s="112">
        <v>4519</v>
      </c>
      <c r="W71" s="112">
        <v>4608</v>
      </c>
      <c r="X71" s="112">
        <v>4523</v>
      </c>
      <c r="Y71" s="112">
        <v>5116</v>
      </c>
      <c r="Z71" s="112">
        <v>5243</v>
      </c>
    </row>
    <row r="72" spans="1:26" x14ac:dyDescent="0.25">
      <c r="S72" s="115" t="s">
        <v>45</v>
      </c>
      <c r="T72" s="115"/>
      <c r="U72" s="112"/>
      <c r="V72" s="112">
        <v>3677</v>
      </c>
      <c r="W72" s="112">
        <v>3649</v>
      </c>
      <c r="X72" s="112">
        <v>3842</v>
      </c>
      <c r="Y72" s="112">
        <v>4387</v>
      </c>
      <c r="Z72" s="112">
        <v>4665</v>
      </c>
    </row>
    <row r="73" spans="1:26" x14ac:dyDescent="0.25">
      <c r="S73" s="115" t="s">
        <v>46</v>
      </c>
      <c r="T73" s="115"/>
      <c r="U73" s="112"/>
      <c r="V73" s="112">
        <v>3065</v>
      </c>
      <c r="W73" s="112">
        <v>3002</v>
      </c>
      <c r="X73" s="112">
        <v>3138</v>
      </c>
      <c r="Y73" s="112">
        <v>3550</v>
      </c>
      <c r="Z73" s="112">
        <v>3534</v>
      </c>
    </row>
    <row r="74" spans="1:26" x14ac:dyDescent="0.25">
      <c r="S74" s="115" t="s">
        <v>47</v>
      </c>
      <c r="T74" s="115"/>
      <c r="U74" s="112"/>
      <c r="V74" s="112">
        <v>2091</v>
      </c>
      <c r="W74" s="112">
        <v>2163</v>
      </c>
      <c r="X74" s="112">
        <v>2135</v>
      </c>
      <c r="Y74" s="112">
        <v>2363</v>
      </c>
      <c r="Z74" s="112">
        <v>2429</v>
      </c>
    </row>
    <row r="75" spans="1:26" x14ac:dyDescent="0.25">
      <c r="S75" s="115" t="s">
        <v>48</v>
      </c>
      <c r="T75" s="115"/>
      <c r="U75" s="112"/>
      <c r="V75" s="112">
        <v>923</v>
      </c>
      <c r="W75" s="112">
        <v>968</v>
      </c>
      <c r="X75" s="112">
        <v>972</v>
      </c>
      <c r="Y75" s="112">
        <v>1100</v>
      </c>
      <c r="Z75" s="112">
        <v>1224</v>
      </c>
    </row>
    <row r="76" spans="1:26" x14ac:dyDescent="0.25">
      <c r="S76" s="115" t="s">
        <v>49</v>
      </c>
      <c r="T76" s="115"/>
      <c r="U76" s="112"/>
      <c r="V76" s="112">
        <v>300</v>
      </c>
      <c r="W76" s="112">
        <v>324</v>
      </c>
      <c r="X76" s="112">
        <v>324</v>
      </c>
      <c r="Y76" s="112">
        <v>380</v>
      </c>
      <c r="Z76" s="112">
        <v>381</v>
      </c>
    </row>
    <row r="77" spans="1:26" x14ac:dyDescent="0.25">
      <c r="S77" s="115" t="s">
        <v>50</v>
      </c>
      <c r="T77" s="115"/>
      <c r="U77" s="112"/>
      <c r="V77" s="112">
        <v>113</v>
      </c>
      <c r="W77" s="112">
        <v>107</v>
      </c>
      <c r="X77" s="112">
        <v>111</v>
      </c>
      <c r="Y77" s="112">
        <v>119</v>
      </c>
      <c r="Z77" s="112">
        <v>159</v>
      </c>
    </row>
    <row r="78" spans="1:26" x14ac:dyDescent="0.25">
      <c r="S78" s="115" t="s">
        <v>51</v>
      </c>
      <c r="T78" s="115"/>
      <c r="U78" s="112"/>
      <c r="V78" s="112">
        <v>68</v>
      </c>
      <c r="W78" s="112">
        <v>78</v>
      </c>
      <c r="X78" s="112">
        <v>81</v>
      </c>
      <c r="Y78" s="112">
        <v>81</v>
      </c>
      <c r="Z78" s="112">
        <v>76</v>
      </c>
    </row>
    <row r="79" spans="1:26" x14ac:dyDescent="0.25">
      <c r="S79" s="115" t="s">
        <v>52</v>
      </c>
      <c r="T79" s="115"/>
      <c r="U79" s="112"/>
      <c r="V79" s="112">
        <v>52</v>
      </c>
      <c r="W79" s="112">
        <v>54</v>
      </c>
      <c r="X79" s="112">
        <v>49</v>
      </c>
      <c r="Y79" s="112">
        <v>55</v>
      </c>
      <c r="Z79" s="112">
        <v>59</v>
      </c>
    </row>
    <row r="80" spans="1:26" x14ac:dyDescent="0.25">
      <c r="S80" s="118" t="s">
        <v>53</v>
      </c>
      <c r="T80" s="118"/>
      <c r="U80" s="112"/>
      <c r="V80" s="112">
        <v>53678</v>
      </c>
      <c r="W80" s="112">
        <v>54686</v>
      </c>
      <c r="X80" s="112">
        <v>55734</v>
      </c>
      <c r="Y80" s="112">
        <v>64884</v>
      </c>
      <c r="Z80" s="112">
        <v>66992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Dandenong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3856</v>
      </c>
      <c r="W83" s="112">
        <v>4098</v>
      </c>
      <c r="X83" s="112">
        <v>4138</v>
      </c>
      <c r="Y83" s="112">
        <v>4188</v>
      </c>
      <c r="Z83" s="112">
        <v>4249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5247</v>
      </c>
      <c r="W84" s="112">
        <v>5411</v>
      </c>
      <c r="X84" s="112">
        <v>5380</v>
      </c>
      <c r="Y84" s="112">
        <v>5688</v>
      </c>
      <c r="Z84" s="112">
        <v>5967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7362</v>
      </c>
      <c r="W85" s="112">
        <v>7202</v>
      </c>
      <c r="X85" s="112">
        <v>7115</v>
      </c>
      <c r="Y85" s="112">
        <v>7131</v>
      </c>
      <c r="Z85" s="112">
        <v>7357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145,057</v>
      </c>
      <c r="D86" s="96">
        <f t="shared" ref="D86:D91" si="4">AD4</f>
        <v>2.0974541973718397E-2</v>
      </c>
      <c r="E86" s="97">
        <f t="shared" ref="E86:E91" si="5">AD4</f>
        <v>2.0974541973718397E-2</v>
      </c>
      <c r="F86" s="96">
        <f t="shared" ref="F86:F91" si="6">AF4</f>
        <v>0.15247167622709856</v>
      </c>
      <c r="G86" s="97">
        <f t="shared" ref="G86:G91" si="7">AF4</f>
        <v>0.15247167622709856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2145</v>
      </c>
      <c r="W86" s="112">
        <v>2189</v>
      </c>
      <c r="X86" s="112">
        <v>2135</v>
      </c>
      <c r="Y86" s="112">
        <v>2239</v>
      </c>
      <c r="Z86" s="112">
        <v>2364</v>
      </c>
    </row>
    <row r="87" spans="1:30" ht="15" customHeight="1" x14ac:dyDescent="0.25">
      <c r="A87" s="98" t="s">
        <v>4</v>
      </c>
      <c r="B87" s="49"/>
      <c r="C87" s="57" t="str">
        <f t="shared" si="3"/>
        <v>78,023</v>
      </c>
      <c r="D87" s="96">
        <f t="shared" si="4"/>
        <v>1.1761502152601189E-2</v>
      </c>
      <c r="E87" s="97">
        <f t="shared" si="5"/>
        <v>1.1761502152601189E-2</v>
      </c>
      <c r="F87" s="96">
        <f t="shared" si="6"/>
        <v>8.0875528156819199E-2</v>
      </c>
      <c r="G87" s="97">
        <f t="shared" si="7"/>
        <v>8.0875528156819199E-2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2384</v>
      </c>
      <c r="W87" s="112">
        <v>2315</v>
      </c>
      <c r="X87" s="112">
        <v>2241</v>
      </c>
      <c r="Y87" s="112">
        <v>2349</v>
      </c>
      <c r="Z87" s="112">
        <v>2443</v>
      </c>
    </row>
    <row r="88" spans="1:30" ht="15" customHeight="1" x14ac:dyDescent="0.25">
      <c r="A88" s="98" t="s">
        <v>5</v>
      </c>
      <c r="B88" s="49"/>
      <c r="C88" s="57" t="str">
        <f t="shared" si="3"/>
        <v>66,990</v>
      </c>
      <c r="D88" s="96">
        <f t="shared" si="4"/>
        <v>3.2505664216026187E-2</v>
      </c>
      <c r="E88" s="97">
        <f t="shared" si="5"/>
        <v>3.2505664216026187E-2</v>
      </c>
      <c r="F88" s="96">
        <f t="shared" si="6"/>
        <v>0.24802056746837575</v>
      </c>
      <c r="G88" s="97">
        <f t="shared" si="7"/>
        <v>0.24802056746837575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2432</v>
      </c>
      <c r="W88" s="112">
        <v>2366</v>
      </c>
      <c r="X88" s="112">
        <v>2291</v>
      </c>
      <c r="Y88" s="112">
        <v>2404</v>
      </c>
      <c r="Z88" s="112">
        <v>2464</v>
      </c>
    </row>
    <row r="89" spans="1:30" ht="15" customHeight="1" x14ac:dyDescent="0.25">
      <c r="A89" s="49" t="s">
        <v>6</v>
      </c>
      <c r="B89" s="49"/>
      <c r="C89" s="57" t="str">
        <f t="shared" si="3"/>
        <v>91,263</v>
      </c>
      <c r="D89" s="96">
        <f t="shared" si="4"/>
        <v>3.469269752729498E-2</v>
      </c>
      <c r="E89" s="97">
        <f t="shared" si="5"/>
        <v>3.469269752729498E-2</v>
      </c>
      <c r="F89" s="96">
        <f t="shared" si="6"/>
        <v>5.4831886637617178E-2</v>
      </c>
      <c r="G89" s="97">
        <f t="shared" si="7"/>
        <v>5.4831886637617178E-2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5838</v>
      </c>
      <c r="W89" s="112">
        <v>5865</v>
      </c>
      <c r="X89" s="112">
        <v>5743</v>
      </c>
      <c r="Y89" s="112">
        <v>5714</v>
      </c>
      <c r="Z89" s="112">
        <v>6102</v>
      </c>
    </row>
    <row r="90" spans="1:30" ht="15" customHeight="1" x14ac:dyDescent="0.25">
      <c r="A90" s="49" t="s">
        <v>95</v>
      </c>
      <c r="B90" s="49"/>
      <c r="C90" s="57" t="str">
        <f t="shared" si="3"/>
        <v>$44,115</v>
      </c>
      <c r="D90" s="96">
        <f t="shared" si="4"/>
        <v>8.7696364123201365E-2</v>
      </c>
      <c r="E90" s="97">
        <f t="shared" si="5"/>
        <v>8.7696364123201365E-2</v>
      </c>
      <c r="F90" s="96">
        <f t="shared" si="6"/>
        <v>0.145736027425722</v>
      </c>
      <c r="G90" s="97">
        <f t="shared" si="7"/>
        <v>0.145736027425722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9798</v>
      </c>
      <c r="W90" s="112">
        <v>9710</v>
      </c>
      <c r="X90" s="112">
        <v>9449</v>
      </c>
      <c r="Y90" s="112">
        <v>9556</v>
      </c>
      <c r="Z90" s="112">
        <v>9473</v>
      </c>
    </row>
    <row r="91" spans="1:30" ht="15" customHeight="1" x14ac:dyDescent="0.25">
      <c r="A91" s="49" t="s">
        <v>7</v>
      </c>
      <c r="B91" s="49"/>
      <c r="C91" s="57" t="str">
        <f t="shared" si="3"/>
        <v>$5,256.8 mil</v>
      </c>
      <c r="D91" s="96">
        <f t="shared" si="4"/>
        <v>0.10782970093415911</v>
      </c>
      <c r="E91" s="97">
        <f t="shared" si="5"/>
        <v>0.10782970093415911</v>
      </c>
      <c r="F91" s="96">
        <f t="shared" si="6"/>
        <v>0.29373728509278263</v>
      </c>
      <c r="G91" s="97">
        <f t="shared" si="7"/>
        <v>0.29373728509278263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49306</v>
      </c>
      <c r="W91" s="112">
        <v>49552</v>
      </c>
      <c r="X91" s="112">
        <v>48006</v>
      </c>
      <c r="Y91" s="112">
        <v>48601</v>
      </c>
      <c r="Z91" s="112">
        <v>49926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2532</v>
      </c>
      <c r="W93" s="112">
        <v>2606</v>
      </c>
      <c r="X93" s="112">
        <v>2617</v>
      </c>
      <c r="Y93" s="112">
        <v>2717</v>
      </c>
      <c r="Z93" s="112">
        <v>2866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5553</v>
      </c>
      <c r="W94" s="112">
        <v>5782</v>
      </c>
      <c r="X94" s="112">
        <v>5834</v>
      </c>
      <c r="Y94" s="112">
        <v>6156</v>
      </c>
      <c r="Z94" s="112">
        <v>6557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1472</v>
      </c>
      <c r="W95" s="112">
        <v>1468</v>
      </c>
      <c r="X95" s="112">
        <v>1480</v>
      </c>
      <c r="Y95" s="112">
        <v>1640</v>
      </c>
      <c r="Z95" s="112">
        <v>1813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5502</v>
      </c>
      <c r="W96" s="112">
        <v>5807</v>
      </c>
      <c r="X96" s="112">
        <v>5914</v>
      </c>
      <c r="Y96" s="112">
        <v>6297</v>
      </c>
      <c r="Z96" s="112">
        <v>6757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5164</v>
      </c>
      <c r="W97" s="112">
        <v>5085</v>
      </c>
      <c r="X97" s="112">
        <v>4900</v>
      </c>
      <c r="Y97" s="112">
        <v>4970</v>
      </c>
      <c r="Z97" s="112">
        <v>5066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3598</v>
      </c>
      <c r="W98" s="112">
        <v>3666</v>
      </c>
      <c r="X98" s="112">
        <v>3597</v>
      </c>
      <c r="Y98" s="112">
        <v>3717</v>
      </c>
      <c r="Z98" s="112">
        <v>3783</v>
      </c>
    </row>
    <row r="99" spans="1:32" ht="15" customHeight="1" x14ac:dyDescent="0.25">
      <c r="S99" s="115" t="s">
        <v>195</v>
      </c>
      <c r="T99" s="115"/>
      <c r="U99" s="112"/>
      <c r="V99" s="112">
        <v>969</v>
      </c>
      <c r="W99" s="112">
        <v>999</v>
      </c>
      <c r="X99" s="112">
        <v>1072</v>
      </c>
      <c r="Y99" s="112">
        <v>1165</v>
      </c>
      <c r="Z99" s="112">
        <v>1475</v>
      </c>
    </row>
    <row r="100" spans="1:32" ht="15" customHeight="1" x14ac:dyDescent="0.25">
      <c r="S100" s="115" t="s">
        <v>58</v>
      </c>
      <c r="T100" s="115"/>
      <c r="U100" s="112"/>
      <c r="V100" s="112">
        <v>6560</v>
      </c>
      <c r="W100" s="112">
        <v>6958</v>
      </c>
      <c r="X100" s="112">
        <v>6971</v>
      </c>
      <c r="Y100" s="112">
        <v>7403</v>
      </c>
      <c r="Z100" s="112">
        <v>7376</v>
      </c>
    </row>
    <row r="101" spans="1:32" x14ac:dyDescent="0.25">
      <c r="A101" s="18"/>
      <c r="S101" s="118" t="s">
        <v>53</v>
      </c>
      <c r="T101" s="118"/>
      <c r="U101" s="112"/>
      <c r="V101" s="112">
        <v>37216</v>
      </c>
      <c r="W101" s="112">
        <v>38168</v>
      </c>
      <c r="X101" s="112">
        <v>37584</v>
      </c>
      <c r="Y101" s="112">
        <v>39530</v>
      </c>
      <c r="Z101" s="112">
        <v>41294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105346</v>
      </c>
      <c r="W104" s="112">
        <v>109102</v>
      </c>
      <c r="X104" s="112">
        <v>107384</v>
      </c>
      <c r="Y104" s="112">
        <v>121946</v>
      </c>
      <c r="Z104" s="112">
        <v>124137</v>
      </c>
      <c r="AB104" s="109" t="str">
        <f>TEXT(Z104,"###,###")</f>
        <v>124,137</v>
      </c>
      <c r="AD104" s="130">
        <f>Z104/($Z$4)*100</f>
        <v>85.578083098368225</v>
      </c>
      <c r="AF104" s="109"/>
    </row>
    <row r="105" spans="1:32" x14ac:dyDescent="0.25">
      <c r="S105" s="115" t="s">
        <v>17</v>
      </c>
      <c r="T105" s="115"/>
      <c r="U105" s="112"/>
      <c r="V105" s="112">
        <v>10650</v>
      </c>
      <c r="W105" s="112">
        <v>10179</v>
      </c>
      <c r="X105" s="112">
        <v>10016</v>
      </c>
      <c r="Y105" s="112">
        <v>11374</v>
      </c>
      <c r="Z105" s="112">
        <v>11687</v>
      </c>
      <c r="AB105" s="109" t="str">
        <f>TEXT(Z105,"###,###")</f>
        <v>11,687</v>
      </c>
      <c r="AD105" s="130">
        <f>Z105/($Z$4)*100</f>
        <v>8.0568328312318602</v>
      </c>
      <c r="AF105" s="109"/>
    </row>
    <row r="106" spans="1:32" x14ac:dyDescent="0.25">
      <c r="S106" s="118" t="s">
        <v>53</v>
      </c>
      <c r="T106" s="118"/>
      <c r="U106" s="120"/>
      <c r="V106" s="120">
        <v>115996</v>
      </c>
      <c r="W106" s="120">
        <v>119281</v>
      </c>
      <c r="X106" s="120">
        <v>117400</v>
      </c>
      <c r="Y106" s="120">
        <v>133320</v>
      </c>
      <c r="Z106" s="120">
        <v>135824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19944</v>
      </c>
      <c r="W108" s="112">
        <v>21249</v>
      </c>
      <c r="X108" s="112">
        <v>19381</v>
      </c>
      <c r="Y108" s="112">
        <v>20682</v>
      </c>
      <c r="Z108" s="112">
        <v>19898</v>
      </c>
      <c r="AB108" s="109" t="str">
        <f>TEXT(Z108,"###,###")</f>
        <v>19,898</v>
      </c>
      <c r="AD108" s="130">
        <f>Z108/($Z$4)*100</f>
        <v>13.71736627670502</v>
      </c>
      <c r="AF108" s="109"/>
    </row>
    <row r="109" spans="1:32" x14ac:dyDescent="0.25">
      <c r="S109" s="115" t="s">
        <v>20</v>
      </c>
      <c r="T109" s="115"/>
      <c r="U109" s="112"/>
      <c r="V109" s="112">
        <v>16221</v>
      </c>
      <c r="W109" s="112">
        <v>16400</v>
      </c>
      <c r="X109" s="112">
        <v>17851</v>
      </c>
      <c r="Y109" s="112">
        <v>19269</v>
      </c>
      <c r="Z109" s="112">
        <v>18010</v>
      </c>
      <c r="AB109" s="109" t="str">
        <f>TEXT(Z109,"###,###")</f>
        <v>18,010</v>
      </c>
      <c r="AD109" s="130">
        <f>Z109/($Z$4)*100</f>
        <v>12.415808957857946</v>
      </c>
      <c r="AF109" s="109"/>
    </row>
    <row r="110" spans="1:32" x14ac:dyDescent="0.25">
      <c r="S110" s="115" t="s">
        <v>21</v>
      </c>
      <c r="T110" s="115"/>
      <c r="U110" s="112"/>
      <c r="V110" s="112">
        <v>31873</v>
      </c>
      <c r="W110" s="112">
        <v>30526</v>
      </c>
      <c r="X110" s="112">
        <v>31477</v>
      </c>
      <c r="Y110" s="112">
        <v>37248</v>
      </c>
      <c r="Z110" s="112">
        <v>38111</v>
      </c>
      <c r="AB110" s="109" t="str">
        <f>TEXT(Z110,"###,###")</f>
        <v>38,111</v>
      </c>
      <c r="AD110" s="130">
        <f>Z110/($Z$4)*100</f>
        <v>26.273120221705948</v>
      </c>
      <c r="AF110" s="109"/>
    </row>
    <row r="111" spans="1:32" x14ac:dyDescent="0.25">
      <c r="S111" s="115" t="s">
        <v>22</v>
      </c>
      <c r="T111" s="115"/>
      <c r="U111" s="112"/>
      <c r="V111" s="112">
        <v>48205</v>
      </c>
      <c r="W111" s="112">
        <v>47707</v>
      </c>
      <c r="X111" s="112">
        <v>48691</v>
      </c>
      <c r="Y111" s="112">
        <v>56115</v>
      </c>
      <c r="Z111" s="112">
        <v>59802</v>
      </c>
      <c r="AB111" s="109" t="str">
        <f>TEXT(Z111,"###,###")</f>
        <v>59,802</v>
      </c>
      <c r="AD111" s="130">
        <f>Z111/($Z$4)*100</f>
        <v>41.22655232081182</v>
      </c>
      <c r="AF111" s="109"/>
    </row>
    <row r="112" spans="1:32" x14ac:dyDescent="0.25">
      <c r="S112" s="118" t="s">
        <v>53</v>
      </c>
      <c r="T112" s="118"/>
      <c r="U112" s="112"/>
      <c r="V112" s="112">
        <v>125869</v>
      </c>
      <c r="W112" s="112">
        <v>125861</v>
      </c>
      <c r="X112" s="112">
        <v>126741</v>
      </c>
      <c r="Y112" s="112">
        <v>142078</v>
      </c>
      <c r="Z112" s="112">
        <v>145062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38.1</v>
      </c>
      <c r="W118" s="131">
        <v>38.24</v>
      </c>
      <c r="X118" s="131">
        <v>38.659999999999997</v>
      </c>
      <c r="Y118" s="131">
        <v>38.770000000000003</v>
      </c>
      <c r="Z118" s="131">
        <v>38.72</v>
      </c>
      <c r="AB118" s="109" t="str">
        <f>TEXT(Z118,"##.0")</f>
        <v>38.7</v>
      </c>
    </row>
    <row r="120" spans="19:32" x14ac:dyDescent="0.25">
      <c r="S120" s="101" t="s">
        <v>97</v>
      </c>
      <c r="T120" s="112"/>
      <c r="U120" s="112"/>
      <c r="V120" s="112">
        <v>71928</v>
      </c>
      <c r="W120" s="112">
        <v>73149</v>
      </c>
      <c r="X120" s="112">
        <v>71114</v>
      </c>
      <c r="Y120" s="112">
        <v>73648</v>
      </c>
      <c r="Z120" s="112">
        <v>76412</v>
      </c>
      <c r="AB120" s="109" t="str">
        <f>TEXT(Z120,"###,###")</f>
        <v>76,412</v>
      </c>
    </row>
    <row r="121" spans="19:32" x14ac:dyDescent="0.25">
      <c r="S121" s="101" t="s">
        <v>98</v>
      </c>
      <c r="T121" s="112"/>
      <c r="U121" s="112"/>
      <c r="V121" s="112">
        <v>7349</v>
      </c>
      <c r="W121" s="112">
        <v>7271</v>
      </c>
      <c r="X121" s="112">
        <v>6900</v>
      </c>
      <c r="Y121" s="112">
        <v>6436</v>
      </c>
      <c r="Z121" s="112">
        <v>6588</v>
      </c>
      <c r="AB121" s="109" t="str">
        <f>TEXT(Z121,"###,###")</f>
        <v>6,588</v>
      </c>
    </row>
    <row r="122" spans="19:32" x14ac:dyDescent="0.25">
      <c r="S122" s="101" t="s">
        <v>99</v>
      </c>
      <c r="T122" s="112"/>
      <c r="U122" s="112"/>
      <c r="V122" s="112">
        <v>7237</v>
      </c>
      <c r="W122" s="112">
        <v>7301</v>
      </c>
      <c r="X122" s="112">
        <v>7638</v>
      </c>
      <c r="Y122" s="112">
        <v>8115</v>
      </c>
      <c r="Z122" s="112">
        <v>8259</v>
      </c>
      <c r="AB122" s="109" t="str">
        <f>TEXT(Z122,"###,###")</f>
        <v>8,259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79165</v>
      </c>
      <c r="W124" s="112">
        <v>80450</v>
      </c>
      <c r="X124" s="112">
        <v>78752</v>
      </c>
      <c r="Y124" s="112">
        <v>81763</v>
      </c>
      <c r="Z124" s="112">
        <v>84671</v>
      </c>
      <c r="AB124" s="109" t="str">
        <f>TEXT(Z124,"###,###")</f>
        <v>84,671</v>
      </c>
      <c r="AD124" s="127">
        <f>Z124/$Z$7*100</f>
        <v>92.776919452571136</v>
      </c>
    </row>
    <row r="125" spans="19:32" x14ac:dyDescent="0.25">
      <c r="S125" s="101" t="s">
        <v>101</v>
      </c>
      <c r="T125" s="112"/>
      <c r="U125" s="112"/>
      <c r="V125" s="112">
        <v>14586</v>
      </c>
      <c r="W125" s="112">
        <v>14572</v>
      </c>
      <c r="X125" s="112">
        <v>14538</v>
      </c>
      <c r="Y125" s="112">
        <v>14551</v>
      </c>
      <c r="Z125" s="112">
        <v>14847</v>
      </c>
      <c r="AB125" s="109" t="str">
        <f>TEXT(Z125,"###,###")</f>
        <v>14,847</v>
      </c>
      <c r="AD125" s="127">
        <f>Z125/$Z$7*100</f>
        <v>16.268367246310113</v>
      </c>
    </row>
    <row r="127" spans="19:32" x14ac:dyDescent="0.25">
      <c r="S127" s="101" t="s">
        <v>102</v>
      </c>
      <c r="T127" s="112"/>
      <c r="U127" s="112"/>
      <c r="V127" s="112">
        <v>49306</v>
      </c>
      <c r="W127" s="112">
        <v>49556</v>
      </c>
      <c r="X127" s="112">
        <v>48005</v>
      </c>
      <c r="Y127" s="112">
        <v>48602</v>
      </c>
      <c r="Z127" s="112">
        <v>49930</v>
      </c>
      <c r="AB127" s="109" t="str">
        <f>TEXT(Z127,"###,###")</f>
        <v>49,930</v>
      </c>
      <c r="AD127" s="127">
        <f>Z127/$Z$7*100</f>
        <v>54.710013915825698</v>
      </c>
    </row>
    <row r="128" spans="19:32" x14ac:dyDescent="0.25">
      <c r="S128" s="101" t="s">
        <v>103</v>
      </c>
      <c r="T128" s="112"/>
      <c r="U128" s="112"/>
      <c r="V128" s="112">
        <v>37215</v>
      </c>
      <c r="W128" s="112">
        <v>38164</v>
      </c>
      <c r="X128" s="112">
        <v>37580</v>
      </c>
      <c r="Y128" s="112">
        <v>39531</v>
      </c>
      <c r="Z128" s="112">
        <v>41298</v>
      </c>
      <c r="AB128" s="109" t="str">
        <f>TEXT(Z128,"###,###")</f>
        <v>41,298</v>
      </c>
      <c r="AD128" s="127">
        <f>Z128/$Z$7*100</f>
        <v>45.251635383452218</v>
      </c>
    </row>
    <row r="130" spans="19:20" x14ac:dyDescent="0.25">
      <c r="S130" s="101" t="s">
        <v>278</v>
      </c>
      <c r="T130" s="127">
        <v>83.727249816464493</v>
      </c>
    </row>
    <row r="131" spans="19:20" x14ac:dyDescent="0.25">
      <c r="S131" s="101" t="s">
        <v>279</v>
      </c>
      <c r="T131" s="127">
        <v>7.2186976102034786</v>
      </c>
    </row>
    <row r="132" spans="19:20" x14ac:dyDescent="0.25">
      <c r="S132" s="101" t="s">
        <v>280</v>
      </c>
      <c r="T132" s="127">
        <v>9.0496696361066373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737EFA0-A81A-45AC-BE03-70E15051FD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DD6C13B-961F-45D3-B748-20F066FD1E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47CFFB7-AE22-4F7E-817E-C971113CE6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D18147-439F-44E6-B6C6-BD01860DBD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BE8A2-D0D1-4ADC-B1D0-9D7A84EF8D95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8.27 Greater Geelong,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197792</v>
      </c>
      <c r="W4" s="108">
        <v>203459</v>
      </c>
      <c r="X4" s="108">
        <v>212891</v>
      </c>
      <c r="Y4" s="108">
        <v>236532</v>
      </c>
      <c r="Z4" s="108">
        <v>246121</v>
      </c>
      <c r="AB4" s="109" t="str">
        <f>TEXT(Z4,"###,###")</f>
        <v>246,121</v>
      </c>
      <c r="AD4" s="110">
        <f>Z4/Y4-1</f>
        <v>4.0539969221923489E-2</v>
      </c>
      <c r="AF4" s="110">
        <f>Z4/V4-1</f>
        <v>0.24434254165992564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98609</v>
      </c>
      <c r="W5" s="108">
        <v>101461</v>
      </c>
      <c r="X5" s="108">
        <v>105590</v>
      </c>
      <c r="Y5" s="108">
        <v>115786</v>
      </c>
      <c r="Z5" s="108">
        <v>120771</v>
      </c>
      <c r="AB5" s="109" t="str">
        <f>TEXT(Z5,"###,###")</f>
        <v>120,771</v>
      </c>
      <c r="AD5" s="110">
        <f t="shared" ref="AD5:AD9" si="0">Z5/Y5-1</f>
        <v>4.305356433420271E-2</v>
      </c>
      <c r="AF5" s="110">
        <f t="shared" ref="AF5:AF9" si="1">Z5/V5-1</f>
        <v>0.2247462199190744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99186</v>
      </c>
      <c r="W6" s="108">
        <v>102002</v>
      </c>
      <c r="X6" s="108">
        <v>107141</v>
      </c>
      <c r="Y6" s="108">
        <v>120625</v>
      </c>
      <c r="Z6" s="108">
        <v>125211</v>
      </c>
      <c r="AB6" s="109" t="str">
        <f>TEXT(Z6,"###,###")</f>
        <v>125,211</v>
      </c>
      <c r="AD6" s="110">
        <f t="shared" si="0"/>
        <v>3.8018652849741041E-2</v>
      </c>
      <c r="AF6" s="110">
        <f t="shared" si="1"/>
        <v>0.26238582057951731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137920</v>
      </c>
      <c r="W7" s="108">
        <v>142982</v>
      </c>
      <c r="X7" s="108">
        <v>146140</v>
      </c>
      <c r="Y7" s="108">
        <v>153548</v>
      </c>
      <c r="Z7" s="108">
        <v>159073</v>
      </c>
      <c r="AB7" s="109" t="str">
        <f>TEXT(Z7,"###,###")</f>
        <v>159,073</v>
      </c>
      <c r="AD7" s="110">
        <f t="shared" si="0"/>
        <v>3.5982233568656152E-2</v>
      </c>
      <c r="AF7" s="110">
        <f t="shared" si="1"/>
        <v>0.1533715197215777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246,121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159,073</v>
      </c>
      <c r="P8" s="67"/>
      <c r="S8" s="107" t="s">
        <v>82</v>
      </c>
      <c r="T8" s="108"/>
      <c r="U8" s="108"/>
      <c r="V8" s="108">
        <v>41858</v>
      </c>
      <c r="W8" s="108">
        <v>42059.5</v>
      </c>
      <c r="X8" s="108">
        <v>44518.66</v>
      </c>
      <c r="Y8" s="108">
        <v>44614.74</v>
      </c>
      <c r="Z8" s="108">
        <v>47404</v>
      </c>
      <c r="AB8" s="109" t="str">
        <f>TEXT(Z8,"$###,###")</f>
        <v>$47,404</v>
      </c>
      <c r="AD8" s="110">
        <f t="shared" si="0"/>
        <v>6.2518799840590944E-2</v>
      </c>
      <c r="AF8" s="110">
        <f t="shared" si="1"/>
        <v>0.13249558029528408</v>
      </c>
    </row>
    <row r="9" spans="1:32" x14ac:dyDescent="0.25">
      <c r="A9" s="30" t="s">
        <v>14</v>
      </c>
      <c r="B9" s="71"/>
      <c r="C9" s="72"/>
      <c r="D9" s="73">
        <f>AD104</f>
        <v>77.183986738230388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50.115984485110609</v>
      </c>
      <c r="P9" s="74" t="s">
        <v>83</v>
      </c>
      <c r="S9" s="107" t="s">
        <v>7</v>
      </c>
      <c r="T9" s="108"/>
      <c r="U9" s="108"/>
      <c r="V9" s="108">
        <v>8080037208</v>
      </c>
      <c r="W9" s="108">
        <v>8607870699</v>
      </c>
      <c r="X9" s="108">
        <v>9281551444</v>
      </c>
      <c r="Y9" s="108">
        <v>10143141223</v>
      </c>
      <c r="Z9" s="108">
        <v>11123137226</v>
      </c>
      <c r="AB9" s="109" t="str">
        <f>TEXT(Z9/1000000,"$#,###.0")&amp;" mil"</f>
        <v>$11,123.1 mil</v>
      </c>
      <c r="AD9" s="110">
        <f t="shared" si="0"/>
        <v>9.6616618210719318E-2</v>
      </c>
      <c r="AF9" s="110">
        <f t="shared" si="1"/>
        <v>0.37661955504202926</v>
      </c>
    </row>
    <row r="10" spans="1:32" x14ac:dyDescent="0.25">
      <c r="A10" s="30" t="s">
        <v>17</v>
      </c>
      <c r="B10" s="71"/>
      <c r="C10" s="72"/>
      <c r="D10" s="73">
        <f>AD105</f>
        <v>17.839192917304903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49.814236231164308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85.88258221068314</v>
      </c>
      <c r="P11" s="74" t="s">
        <v>83</v>
      </c>
      <c r="S11" s="107" t="s">
        <v>29</v>
      </c>
      <c r="T11" s="112"/>
      <c r="U11" s="112"/>
      <c r="V11" s="112">
        <v>179371</v>
      </c>
      <c r="W11" s="112">
        <v>183965</v>
      </c>
      <c r="X11" s="112">
        <v>192074</v>
      </c>
      <c r="Y11" s="112">
        <v>215190</v>
      </c>
      <c r="Z11" s="112">
        <v>223665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6.0029043269442335</v>
      </c>
      <c r="P12" s="74" t="s">
        <v>83</v>
      </c>
      <c r="S12" s="107" t="s">
        <v>30</v>
      </c>
      <c r="T12" s="112"/>
      <c r="U12" s="112"/>
      <c r="V12" s="112">
        <v>18421</v>
      </c>
      <c r="W12" s="112">
        <v>19493</v>
      </c>
      <c r="X12" s="112">
        <v>20817</v>
      </c>
      <c r="Y12" s="112">
        <v>21347</v>
      </c>
      <c r="Z12" s="112">
        <v>22460</v>
      </c>
    </row>
    <row r="13" spans="1:32" ht="15" customHeight="1" x14ac:dyDescent="0.25">
      <c r="A13" s="30" t="s">
        <v>19</v>
      </c>
      <c r="B13" s="72"/>
      <c r="C13" s="72"/>
      <c r="D13" s="73">
        <f>AD108</f>
        <v>13.724956423872811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8.1170280311555079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14.083723046794056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23.056545357771178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21.693594015213428</v>
      </c>
      <c r="P15" s="74" t="s">
        <v>83</v>
      </c>
      <c r="S15" s="115" t="s">
        <v>59</v>
      </c>
      <c r="T15" s="115"/>
      <c r="U15" s="116"/>
      <c r="V15" s="116">
        <v>1973</v>
      </c>
      <c r="W15" s="116">
        <v>1892</v>
      </c>
      <c r="X15" s="116">
        <v>2135</v>
      </c>
      <c r="Y15" s="112">
        <v>2321</v>
      </c>
      <c r="Z15" s="112">
        <v>2336</v>
      </c>
      <c r="AB15" s="117">
        <f t="shared" ref="AB15:AB34" si="2">IF(Z15="np",0,Z15/$Z$34)</f>
        <v>9.4910351160173399E-3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44.153485480718835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78.306405984786579</v>
      </c>
      <c r="P16" s="37" t="s">
        <v>83</v>
      </c>
      <c r="S16" s="115" t="s">
        <v>60</v>
      </c>
      <c r="T16" s="115"/>
      <c r="U16" s="116"/>
      <c r="V16" s="116">
        <v>554</v>
      </c>
      <c r="W16" s="116">
        <v>549</v>
      </c>
      <c r="X16" s="116">
        <v>478</v>
      </c>
      <c r="Y16" s="112">
        <v>464</v>
      </c>
      <c r="Z16" s="112">
        <v>488</v>
      </c>
      <c r="AB16" s="117">
        <f t="shared" si="2"/>
        <v>1.982716239989924E-3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10712</v>
      </c>
      <c r="W17" s="116">
        <v>10491</v>
      </c>
      <c r="X17" s="116">
        <v>11599</v>
      </c>
      <c r="Y17" s="112">
        <v>12428</v>
      </c>
      <c r="Z17" s="112">
        <v>12135</v>
      </c>
      <c r="AB17" s="117">
        <f t="shared" si="2"/>
        <v>4.9303814697290421E-2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1642</v>
      </c>
      <c r="W18" s="116">
        <v>1780</v>
      </c>
      <c r="X18" s="116">
        <v>1830</v>
      </c>
      <c r="Y18" s="112">
        <v>2013</v>
      </c>
      <c r="Z18" s="112">
        <v>1913</v>
      </c>
      <c r="AB18" s="117">
        <f t="shared" si="2"/>
        <v>7.7724101784850909E-3</v>
      </c>
    </row>
    <row r="19" spans="1:28" x14ac:dyDescent="0.25">
      <c r="A19" s="63" t="str">
        <f>$S$1&amp;" ("&amp;$V$2&amp;" to "&amp;$Z$2&amp;")"</f>
        <v>Greater Geelong (2018-19 to 2022-23)</v>
      </c>
      <c r="B19" s="63"/>
      <c r="C19" s="63"/>
      <c r="D19" s="63"/>
      <c r="E19" s="63"/>
      <c r="F19" s="63"/>
      <c r="G19" s="63" t="str">
        <f>$S$1&amp;" ("&amp;$V$2&amp;" to "&amp;$Z$2&amp;")"</f>
        <v>Greater Geelong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16377</v>
      </c>
      <c r="W19" s="116">
        <v>16724</v>
      </c>
      <c r="X19" s="116">
        <v>17904</v>
      </c>
      <c r="Y19" s="112">
        <v>19607</v>
      </c>
      <c r="Z19" s="112">
        <v>20195</v>
      </c>
      <c r="AB19" s="117">
        <f t="shared" si="2"/>
        <v>8.2051136202042033E-2</v>
      </c>
    </row>
    <row r="20" spans="1:28" x14ac:dyDescent="0.25">
      <c r="S20" s="115" t="s">
        <v>64</v>
      </c>
      <c r="T20" s="115"/>
      <c r="U20" s="116"/>
      <c r="V20" s="116">
        <v>6377</v>
      </c>
      <c r="W20" s="116">
        <v>6310</v>
      </c>
      <c r="X20" s="116">
        <v>6696</v>
      </c>
      <c r="Y20" s="112">
        <v>7112</v>
      </c>
      <c r="Z20" s="112">
        <v>7417</v>
      </c>
      <c r="AB20" s="117">
        <f t="shared" si="2"/>
        <v>3.0134849081978003E-2</v>
      </c>
    </row>
    <row r="21" spans="1:28" x14ac:dyDescent="0.25">
      <c r="S21" s="115" t="s">
        <v>65</v>
      </c>
      <c r="T21" s="115"/>
      <c r="U21" s="116"/>
      <c r="V21" s="116">
        <v>20130</v>
      </c>
      <c r="W21" s="116">
        <v>20729</v>
      </c>
      <c r="X21" s="116">
        <v>23438</v>
      </c>
      <c r="Y21" s="112">
        <v>25408</v>
      </c>
      <c r="Z21" s="112">
        <v>25905</v>
      </c>
      <c r="AB21" s="117">
        <f t="shared" si="2"/>
        <v>0.10525054138717004</v>
      </c>
    </row>
    <row r="22" spans="1:28" x14ac:dyDescent="0.25">
      <c r="S22" s="115" t="s">
        <v>66</v>
      </c>
      <c r="T22" s="115"/>
      <c r="U22" s="116"/>
      <c r="V22" s="116">
        <v>14890</v>
      </c>
      <c r="W22" s="116">
        <v>16679</v>
      </c>
      <c r="X22" s="116">
        <v>17572</v>
      </c>
      <c r="Y22" s="112">
        <v>20957</v>
      </c>
      <c r="Z22" s="112">
        <v>21713</v>
      </c>
      <c r="AB22" s="117">
        <f t="shared" si="2"/>
        <v>8.8218683850207411E-2</v>
      </c>
    </row>
    <row r="23" spans="1:28" x14ac:dyDescent="0.25">
      <c r="S23" s="115" t="s">
        <v>67</v>
      </c>
      <c r="T23" s="115"/>
      <c r="U23" s="116"/>
      <c r="V23" s="116">
        <v>7247</v>
      </c>
      <c r="W23" s="116">
        <v>7686</v>
      </c>
      <c r="X23" s="116">
        <v>7948</v>
      </c>
      <c r="Y23" s="112">
        <v>8535</v>
      </c>
      <c r="Z23" s="112">
        <v>9177</v>
      </c>
      <c r="AB23" s="117">
        <f t="shared" si="2"/>
        <v>3.7285628963908878E-2</v>
      </c>
    </row>
    <row r="24" spans="1:28" x14ac:dyDescent="0.25">
      <c r="S24" s="115" t="s">
        <v>68</v>
      </c>
      <c r="T24" s="115"/>
      <c r="U24" s="116"/>
      <c r="V24" s="116">
        <v>1945</v>
      </c>
      <c r="W24" s="116">
        <v>1980</v>
      </c>
      <c r="X24" s="116">
        <v>1998</v>
      </c>
      <c r="Y24" s="112">
        <v>2202</v>
      </c>
      <c r="Z24" s="112">
        <v>2446</v>
      </c>
      <c r="AB24" s="117">
        <f t="shared" si="2"/>
        <v>9.9379588586380203E-3</v>
      </c>
    </row>
    <row r="25" spans="1:28" x14ac:dyDescent="0.25">
      <c r="S25" s="115" t="s">
        <v>69</v>
      </c>
      <c r="T25" s="115"/>
      <c r="U25" s="116"/>
      <c r="V25" s="116">
        <v>8553</v>
      </c>
      <c r="W25" s="116">
        <v>8661</v>
      </c>
      <c r="X25" s="116">
        <v>8461</v>
      </c>
      <c r="Y25" s="112">
        <v>9529</v>
      </c>
      <c r="Z25" s="112">
        <v>10700</v>
      </c>
      <c r="AB25" s="117">
        <f t="shared" si="2"/>
        <v>4.3473491327647919E-2</v>
      </c>
    </row>
    <row r="26" spans="1:28" x14ac:dyDescent="0.25">
      <c r="S26" s="115" t="s">
        <v>70</v>
      </c>
      <c r="T26" s="115"/>
      <c r="U26" s="116"/>
      <c r="V26" s="116">
        <v>3222</v>
      </c>
      <c r="W26" s="116">
        <v>3192</v>
      </c>
      <c r="X26" s="116">
        <v>3076</v>
      </c>
      <c r="Y26" s="112">
        <v>3511</v>
      </c>
      <c r="Z26" s="112">
        <v>3442</v>
      </c>
      <c r="AB26" s="117">
        <f t="shared" si="2"/>
        <v>1.3984650200912538E-2</v>
      </c>
    </row>
    <row r="27" spans="1:28" x14ac:dyDescent="0.25">
      <c r="S27" s="115" t="s">
        <v>71</v>
      </c>
      <c r="T27" s="115"/>
      <c r="U27" s="116"/>
      <c r="V27" s="116">
        <v>11773</v>
      </c>
      <c r="W27" s="116">
        <v>12164</v>
      </c>
      <c r="X27" s="116">
        <v>13314</v>
      </c>
      <c r="Y27" s="112">
        <v>15084</v>
      </c>
      <c r="Z27" s="112">
        <v>15586</v>
      </c>
      <c r="AB27" s="117">
        <f t="shared" si="2"/>
        <v>6.3325031386235561E-2</v>
      </c>
    </row>
    <row r="28" spans="1:28" x14ac:dyDescent="0.25">
      <c r="S28" s="115" t="s">
        <v>72</v>
      </c>
      <c r="T28" s="115"/>
      <c r="U28" s="116"/>
      <c r="V28" s="116">
        <v>17663</v>
      </c>
      <c r="W28" s="116">
        <v>19036</v>
      </c>
      <c r="X28" s="116">
        <v>17851</v>
      </c>
      <c r="Y28" s="112">
        <v>19962</v>
      </c>
      <c r="Z28" s="112">
        <v>20643</v>
      </c>
      <c r="AB28" s="117">
        <f t="shared" si="2"/>
        <v>8.3871334717442625E-2</v>
      </c>
    </row>
    <row r="29" spans="1:28" x14ac:dyDescent="0.25">
      <c r="S29" s="115" t="s">
        <v>73</v>
      </c>
      <c r="T29" s="115"/>
      <c r="U29" s="116"/>
      <c r="V29" s="116">
        <v>15786</v>
      </c>
      <c r="W29" s="116">
        <v>10782</v>
      </c>
      <c r="X29" s="116">
        <v>11589</v>
      </c>
      <c r="Y29" s="112">
        <v>13237</v>
      </c>
      <c r="Z29" s="112">
        <v>13476</v>
      </c>
      <c r="AB29" s="117">
        <f t="shared" si="2"/>
        <v>5.4752221414147983E-2</v>
      </c>
    </row>
    <row r="30" spans="1:28" x14ac:dyDescent="0.25">
      <c r="S30" s="115" t="s">
        <v>74</v>
      </c>
      <c r="T30" s="115"/>
      <c r="U30" s="116"/>
      <c r="V30" s="116">
        <v>13858</v>
      </c>
      <c r="W30" s="116">
        <v>18363</v>
      </c>
      <c r="X30" s="116">
        <v>17417</v>
      </c>
      <c r="Y30" s="112">
        <v>19342</v>
      </c>
      <c r="Z30" s="112">
        <v>20441</v>
      </c>
      <c r="AB30" s="117">
        <f t="shared" si="2"/>
        <v>8.3050620208266465E-2</v>
      </c>
    </row>
    <row r="31" spans="1:28" x14ac:dyDescent="0.25">
      <c r="S31" s="115" t="s">
        <v>75</v>
      </c>
      <c r="T31" s="115"/>
      <c r="U31" s="116"/>
      <c r="V31" s="116">
        <v>27749</v>
      </c>
      <c r="W31" s="116">
        <v>29457</v>
      </c>
      <c r="X31" s="116">
        <v>32830</v>
      </c>
      <c r="Y31" s="112">
        <v>36897</v>
      </c>
      <c r="Z31" s="112">
        <v>40044</v>
      </c>
      <c r="AB31" s="117">
        <f t="shared" si="2"/>
        <v>0.16269649408638628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4426</v>
      </c>
      <c r="W32" s="116">
        <v>4708</v>
      </c>
      <c r="X32" s="116">
        <v>4747</v>
      </c>
      <c r="Y32" s="112">
        <v>5887</v>
      </c>
      <c r="Z32" s="112">
        <v>6279</v>
      </c>
      <c r="AB32" s="117">
        <f t="shared" si="2"/>
        <v>2.5511219817411335E-2</v>
      </c>
    </row>
    <row r="33" spans="19:32" x14ac:dyDescent="0.25">
      <c r="S33" s="115" t="s">
        <v>77</v>
      </c>
      <c r="T33" s="115"/>
      <c r="U33" s="116"/>
      <c r="V33" s="116">
        <v>6727</v>
      </c>
      <c r="W33" s="116">
        <v>7048</v>
      </c>
      <c r="X33" s="116">
        <v>7567</v>
      </c>
      <c r="Y33" s="112">
        <v>8062</v>
      </c>
      <c r="Z33" s="112">
        <v>8180</v>
      </c>
      <c r="AB33" s="117">
        <f t="shared" si="2"/>
        <v>3.3234874678519627E-2</v>
      </c>
    </row>
    <row r="34" spans="19:32" x14ac:dyDescent="0.25">
      <c r="S34" s="118" t="s">
        <v>53</v>
      </c>
      <c r="T34" s="118"/>
      <c r="U34" s="119"/>
      <c r="V34" s="119">
        <v>197793</v>
      </c>
      <c r="W34" s="119">
        <v>203461</v>
      </c>
      <c r="X34" s="119">
        <v>212891</v>
      </c>
      <c r="Y34" s="120">
        <v>236531</v>
      </c>
      <c r="Z34" s="120">
        <v>246127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112602</v>
      </c>
      <c r="W37" s="112">
        <v>116577</v>
      </c>
      <c r="X37" s="112">
        <v>118325</v>
      </c>
      <c r="Y37" s="112">
        <v>120987</v>
      </c>
      <c r="Z37" s="112">
        <v>124562</v>
      </c>
      <c r="AB37" s="132">
        <f>Z37/Z40*100</f>
        <v>78.306405984786579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25315</v>
      </c>
      <c r="W38" s="112">
        <v>26408</v>
      </c>
      <c r="X38" s="112">
        <v>27819</v>
      </c>
      <c r="Y38" s="112">
        <v>32560</v>
      </c>
      <c r="Z38" s="112">
        <v>34508</v>
      </c>
      <c r="AB38" s="132">
        <f>Z38/Z40*100</f>
        <v>21.693594015213428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137917</v>
      </c>
      <c r="W40" s="112">
        <v>142985</v>
      </c>
      <c r="X40" s="112">
        <v>146144</v>
      </c>
      <c r="Y40" s="112">
        <v>153547</v>
      </c>
      <c r="Z40" s="112">
        <v>159070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32</v>
      </c>
      <c r="W44" s="112">
        <v>35</v>
      </c>
      <c r="X44" s="112">
        <v>51</v>
      </c>
      <c r="Y44" s="112">
        <v>51</v>
      </c>
      <c r="Z44" s="112">
        <v>55</v>
      </c>
    </row>
    <row r="45" spans="19:32" x14ac:dyDescent="0.25">
      <c r="S45" s="115" t="s">
        <v>37</v>
      </c>
      <c r="T45" s="115"/>
      <c r="U45" s="112"/>
      <c r="V45" s="112">
        <v>2094</v>
      </c>
      <c r="W45" s="112">
        <v>2042</v>
      </c>
      <c r="X45" s="112">
        <v>2258</v>
      </c>
      <c r="Y45" s="112">
        <v>3267</v>
      </c>
      <c r="Z45" s="112">
        <v>3535</v>
      </c>
    </row>
    <row r="46" spans="19:32" x14ac:dyDescent="0.25">
      <c r="S46" s="115" t="s">
        <v>38</v>
      </c>
      <c r="T46" s="115"/>
      <c r="U46" s="112"/>
      <c r="V46" s="112">
        <v>5614</v>
      </c>
      <c r="W46" s="112">
        <v>5689</v>
      </c>
      <c r="X46" s="112">
        <v>5967</v>
      </c>
      <c r="Y46" s="112">
        <v>7225</v>
      </c>
      <c r="Z46" s="112">
        <v>7511</v>
      </c>
    </row>
    <row r="47" spans="19:32" x14ac:dyDescent="0.25">
      <c r="S47" s="115" t="s">
        <v>39</v>
      </c>
      <c r="T47" s="115"/>
      <c r="U47" s="112"/>
      <c r="V47" s="112">
        <v>10754</v>
      </c>
      <c r="W47" s="112">
        <v>10721</v>
      </c>
      <c r="X47" s="112">
        <v>10620</v>
      </c>
      <c r="Y47" s="112">
        <v>11495</v>
      </c>
      <c r="Z47" s="112">
        <v>12168</v>
      </c>
    </row>
    <row r="48" spans="19:32" x14ac:dyDescent="0.25">
      <c r="S48" s="115" t="s">
        <v>40</v>
      </c>
      <c r="T48" s="115"/>
      <c r="U48" s="112"/>
      <c r="V48" s="112">
        <v>13001</v>
      </c>
      <c r="W48" s="112">
        <v>14396</v>
      </c>
      <c r="X48" s="112">
        <v>15732</v>
      </c>
      <c r="Y48" s="112">
        <v>16850</v>
      </c>
      <c r="Z48" s="112">
        <v>17300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11389</v>
      </c>
      <c r="W49" s="112">
        <v>12071</v>
      </c>
      <c r="X49" s="112">
        <v>12812</v>
      </c>
      <c r="Y49" s="112">
        <v>14462</v>
      </c>
      <c r="Z49" s="112">
        <v>15547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Geelong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10105</v>
      </c>
      <c r="W50" s="112">
        <v>10818</v>
      </c>
      <c r="X50" s="112">
        <v>11575</v>
      </c>
      <c r="Y50" s="112">
        <v>12543</v>
      </c>
      <c r="Z50" s="112">
        <v>13550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8986</v>
      </c>
      <c r="W51" s="112">
        <v>8999</v>
      </c>
      <c r="X51" s="112">
        <v>9362</v>
      </c>
      <c r="Y51" s="112">
        <v>10308</v>
      </c>
      <c r="Z51" s="112">
        <v>10838</v>
      </c>
    </row>
    <row r="52" spans="1:26" ht="15" customHeight="1" x14ac:dyDescent="0.25">
      <c r="S52" s="115" t="s">
        <v>44</v>
      </c>
      <c r="T52" s="115"/>
      <c r="U52" s="112"/>
      <c r="V52" s="112">
        <v>9397</v>
      </c>
      <c r="W52" s="112">
        <v>9215</v>
      </c>
      <c r="X52" s="112">
        <v>9367</v>
      </c>
      <c r="Y52" s="112">
        <v>9608</v>
      </c>
      <c r="Z52" s="112">
        <v>9573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8061</v>
      </c>
      <c r="W53" s="112">
        <v>8099</v>
      </c>
      <c r="X53" s="112">
        <v>8357</v>
      </c>
      <c r="Y53" s="112">
        <v>9129</v>
      </c>
      <c r="Z53" s="112">
        <v>9351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7606</v>
      </c>
      <c r="W54" s="112">
        <v>7716</v>
      </c>
      <c r="X54" s="112">
        <v>7661</v>
      </c>
      <c r="Y54" s="112">
        <v>7883</v>
      </c>
      <c r="Z54" s="112">
        <v>7970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6217</v>
      </c>
      <c r="W55" s="112">
        <v>6093</v>
      </c>
      <c r="X55" s="112">
        <v>6108</v>
      </c>
      <c r="Y55" s="112">
        <v>6636</v>
      </c>
      <c r="Z55" s="112">
        <v>6708</v>
      </c>
    </row>
    <row r="56" spans="1:26" ht="15" customHeight="1" x14ac:dyDescent="0.25">
      <c r="S56" s="115" t="s">
        <v>48</v>
      </c>
      <c r="T56" s="115"/>
      <c r="U56" s="112"/>
      <c r="V56" s="112">
        <v>3210</v>
      </c>
      <c r="W56" s="112">
        <v>3292</v>
      </c>
      <c r="X56" s="112">
        <v>3472</v>
      </c>
      <c r="Y56" s="112">
        <v>3840</v>
      </c>
      <c r="Z56" s="112">
        <v>4039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1273</v>
      </c>
      <c r="W57" s="112">
        <v>1379</v>
      </c>
      <c r="X57" s="112">
        <v>1385</v>
      </c>
      <c r="Y57" s="112">
        <v>1508</v>
      </c>
      <c r="Z57" s="112">
        <v>1586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481</v>
      </c>
      <c r="W58" s="112">
        <v>521</v>
      </c>
      <c r="X58" s="112">
        <v>509</v>
      </c>
      <c r="Y58" s="112">
        <v>603</v>
      </c>
      <c r="Z58" s="112">
        <v>641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242</v>
      </c>
      <c r="W59" s="112">
        <v>226</v>
      </c>
      <c r="X59" s="112">
        <v>231</v>
      </c>
      <c r="Y59" s="112">
        <v>239</v>
      </c>
      <c r="Z59" s="112">
        <v>233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141</v>
      </c>
      <c r="W60" s="112">
        <v>136</v>
      </c>
      <c r="X60" s="112">
        <v>123</v>
      </c>
      <c r="Y60" s="112">
        <v>134</v>
      </c>
      <c r="Z60" s="112">
        <v>146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98608</v>
      </c>
      <c r="W61" s="112">
        <v>101459</v>
      </c>
      <c r="X61" s="112">
        <v>105590</v>
      </c>
      <c r="Y61" s="112">
        <v>115788</v>
      </c>
      <c r="Z61" s="112">
        <v>120767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21</v>
      </c>
      <c r="X63" s="112">
        <v>44</v>
      </c>
      <c r="Y63" s="112">
        <v>47</v>
      </c>
      <c r="Z63" s="112">
        <v>64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2550</v>
      </c>
      <c r="W64" s="112">
        <v>2525</v>
      </c>
      <c r="X64" s="112">
        <v>2862</v>
      </c>
      <c r="Y64" s="112">
        <v>3807</v>
      </c>
      <c r="Z64" s="112">
        <v>3837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Geelong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6198</v>
      </c>
      <c r="W65" s="112">
        <v>6171</v>
      </c>
      <c r="X65" s="112">
        <v>6563</v>
      </c>
      <c r="Y65" s="112">
        <v>8217</v>
      </c>
      <c r="Z65" s="112">
        <v>8438</v>
      </c>
    </row>
    <row r="66" spans="1:26" x14ac:dyDescent="0.25">
      <c r="S66" s="115" t="s">
        <v>39</v>
      </c>
      <c r="T66" s="115"/>
      <c r="U66" s="112"/>
      <c r="V66" s="112">
        <v>10649</v>
      </c>
      <c r="W66" s="112">
        <v>10769</v>
      </c>
      <c r="X66" s="112">
        <v>11234</v>
      </c>
      <c r="Y66" s="112">
        <v>12501</v>
      </c>
      <c r="Z66" s="112">
        <v>12590</v>
      </c>
    </row>
    <row r="67" spans="1:26" x14ac:dyDescent="0.25">
      <c r="S67" s="115" t="s">
        <v>40</v>
      </c>
      <c r="T67" s="115"/>
      <c r="U67" s="112"/>
      <c r="V67" s="112">
        <v>12378</v>
      </c>
      <c r="W67" s="112">
        <v>13028</v>
      </c>
      <c r="X67" s="112">
        <v>14238</v>
      </c>
      <c r="Y67" s="112">
        <v>15843</v>
      </c>
      <c r="Z67" s="112">
        <v>16144</v>
      </c>
    </row>
    <row r="68" spans="1:26" x14ac:dyDescent="0.25">
      <c r="S68" s="115" t="s">
        <v>41</v>
      </c>
      <c r="T68" s="115"/>
      <c r="U68" s="112"/>
      <c r="V68" s="112">
        <v>11148</v>
      </c>
      <c r="W68" s="112">
        <v>11700</v>
      </c>
      <c r="X68" s="112">
        <v>12688</v>
      </c>
      <c r="Y68" s="112">
        <v>14280</v>
      </c>
      <c r="Z68" s="112">
        <v>15335</v>
      </c>
    </row>
    <row r="69" spans="1:26" x14ac:dyDescent="0.25">
      <c r="S69" s="115" t="s">
        <v>42</v>
      </c>
      <c r="T69" s="115"/>
      <c r="U69" s="112"/>
      <c r="V69" s="112">
        <v>9853</v>
      </c>
      <c r="W69" s="112">
        <v>10438</v>
      </c>
      <c r="X69" s="112">
        <v>11325</v>
      </c>
      <c r="Y69" s="112">
        <v>12811</v>
      </c>
      <c r="Z69" s="112">
        <v>13699</v>
      </c>
    </row>
    <row r="70" spans="1:26" x14ac:dyDescent="0.25">
      <c r="S70" s="115" t="s">
        <v>43</v>
      </c>
      <c r="T70" s="115"/>
      <c r="U70" s="112"/>
      <c r="V70" s="112">
        <v>9341</v>
      </c>
      <c r="W70" s="112">
        <v>9438</v>
      </c>
      <c r="X70" s="112">
        <v>9966</v>
      </c>
      <c r="Y70" s="112">
        <v>11199</v>
      </c>
      <c r="Z70" s="112">
        <v>11952</v>
      </c>
    </row>
    <row r="71" spans="1:26" x14ac:dyDescent="0.25">
      <c r="S71" s="115" t="s">
        <v>44</v>
      </c>
      <c r="T71" s="115"/>
      <c r="U71" s="112"/>
      <c r="V71" s="112">
        <v>9747</v>
      </c>
      <c r="W71" s="112">
        <v>9981</v>
      </c>
      <c r="X71" s="112">
        <v>9939</v>
      </c>
      <c r="Y71" s="112">
        <v>10695</v>
      </c>
      <c r="Z71" s="112">
        <v>10913</v>
      </c>
    </row>
    <row r="72" spans="1:26" x14ac:dyDescent="0.25">
      <c r="S72" s="115" t="s">
        <v>45</v>
      </c>
      <c r="T72" s="115"/>
      <c r="U72" s="112"/>
      <c r="V72" s="112">
        <v>8773</v>
      </c>
      <c r="W72" s="112">
        <v>8791</v>
      </c>
      <c r="X72" s="112">
        <v>9012</v>
      </c>
      <c r="Y72" s="112">
        <v>10053</v>
      </c>
      <c r="Z72" s="112">
        <v>10553</v>
      </c>
    </row>
    <row r="73" spans="1:26" x14ac:dyDescent="0.25">
      <c r="S73" s="115" t="s">
        <v>46</v>
      </c>
      <c r="T73" s="115"/>
      <c r="U73" s="112"/>
      <c r="V73" s="112">
        <v>8352</v>
      </c>
      <c r="W73" s="112">
        <v>8528</v>
      </c>
      <c r="X73" s="112">
        <v>8296</v>
      </c>
      <c r="Y73" s="112">
        <v>8907</v>
      </c>
      <c r="Z73" s="112">
        <v>8772</v>
      </c>
    </row>
    <row r="74" spans="1:26" x14ac:dyDescent="0.25">
      <c r="S74" s="115" t="s">
        <v>47</v>
      </c>
      <c r="T74" s="115"/>
      <c r="U74" s="112"/>
      <c r="V74" s="112">
        <v>5866</v>
      </c>
      <c r="W74" s="112">
        <v>6132</v>
      </c>
      <c r="X74" s="112">
        <v>6376</v>
      </c>
      <c r="Y74" s="112">
        <v>7108</v>
      </c>
      <c r="Z74" s="112">
        <v>7307</v>
      </c>
    </row>
    <row r="75" spans="1:26" x14ac:dyDescent="0.25">
      <c r="S75" s="115" t="s">
        <v>48</v>
      </c>
      <c r="T75" s="115"/>
      <c r="U75" s="112"/>
      <c r="V75" s="112">
        <v>2531</v>
      </c>
      <c r="W75" s="112">
        <v>2724</v>
      </c>
      <c r="X75" s="112">
        <v>2887</v>
      </c>
      <c r="Y75" s="112">
        <v>3324</v>
      </c>
      <c r="Z75" s="112">
        <v>3638</v>
      </c>
    </row>
    <row r="76" spans="1:26" x14ac:dyDescent="0.25">
      <c r="S76" s="115" t="s">
        <v>49</v>
      </c>
      <c r="T76" s="115"/>
      <c r="U76" s="112"/>
      <c r="V76" s="112">
        <v>972</v>
      </c>
      <c r="W76" s="112">
        <v>971</v>
      </c>
      <c r="X76" s="112">
        <v>997</v>
      </c>
      <c r="Y76" s="112">
        <v>1060</v>
      </c>
      <c r="Z76" s="112">
        <v>1127</v>
      </c>
    </row>
    <row r="77" spans="1:26" x14ac:dyDescent="0.25">
      <c r="S77" s="115" t="s">
        <v>50</v>
      </c>
      <c r="T77" s="115"/>
      <c r="U77" s="112"/>
      <c r="V77" s="112">
        <v>376</v>
      </c>
      <c r="W77" s="112">
        <v>399</v>
      </c>
      <c r="X77" s="112">
        <v>375</v>
      </c>
      <c r="Y77" s="112">
        <v>429</v>
      </c>
      <c r="Z77" s="112">
        <v>462</v>
      </c>
    </row>
    <row r="78" spans="1:26" x14ac:dyDescent="0.25">
      <c r="S78" s="115" t="s">
        <v>51</v>
      </c>
      <c r="T78" s="115"/>
      <c r="U78" s="112"/>
      <c r="V78" s="112">
        <v>220</v>
      </c>
      <c r="W78" s="112">
        <v>191</v>
      </c>
      <c r="X78" s="112">
        <v>189</v>
      </c>
      <c r="Y78" s="112">
        <v>197</v>
      </c>
      <c r="Z78" s="112">
        <v>195</v>
      </c>
    </row>
    <row r="79" spans="1:26" x14ac:dyDescent="0.25">
      <c r="S79" s="115" t="s">
        <v>52</v>
      </c>
      <c r="T79" s="115"/>
      <c r="U79" s="112"/>
      <c r="V79" s="112">
        <v>197</v>
      </c>
      <c r="W79" s="112">
        <v>198</v>
      </c>
      <c r="X79" s="112">
        <v>150</v>
      </c>
      <c r="Y79" s="112">
        <v>148</v>
      </c>
      <c r="Z79" s="112">
        <v>176</v>
      </c>
    </row>
    <row r="80" spans="1:26" x14ac:dyDescent="0.25">
      <c r="S80" s="118" t="s">
        <v>53</v>
      </c>
      <c r="T80" s="118"/>
      <c r="U80" s="112"/>
      <c r="V80" s="112">
        <v>99188</v>
      </c>
      <c r="W80" s="112">
        <v>102000</v>
      </c>
      <c r="X80" s="112">
        <v>107141</v>
      </c>
      <c r="Y80" s="112">
        <v>120621</v>
      </c>
      <c r="Z80" s="112">
        <v>125212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Geelong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7879</v>
      </c>
      <c r="W83" s="112">
        <v>8308</v>
      </c>
      <c r="X83" s="112">
        <v>8567</v>
      </c>
      <c r="Y83" s="112">
        <v>8864</v>
      </c>
      <c r="Z83" s="112">
        <v>9265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10332</v>
      </c>
      <c r="W84" s="112">
        <v>10807</v>
      </c>
      <c r="X84" s="112">
        <v>11112</v>
      </c>
      <c r="Y84" s="112">
        <v>11960</v>
      </c>
      <c r="Z84" s="112">
        <v>12602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13295</v>
      </c>
      <c r="W85" s="112">
        <v>13426</v>
      </c>
      <c r="X85" s="112">
        <v>13878</v>
      </c>
      <c r="Y85" s="112">
        <v>14498</v>
      </c>
      <c r="Z85" s="112">
        <v>14625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246,121</v>
      </c>
      <c r="D86" s="96">
        <f t="shared" ref="D86:D91" si="4">AD4</f>
        <v>4.0539969221923489E-2</v>
      </c>
      <c r="E86" s="97">
        <f t="shared" ref="E86:E91" si="5">AD4</f>
        <v>4.0539969221923489E-2</v>
      </c>
      <c r="F86" s="96">
        <f t="shared" ref="F86:F91" si="6">AF4</f>
        <v>0.24434254165992564</v>
      </c>
      <c r="G86" s="97">
        <f t="shared" ref="G86:G91" si="7">AF4</f>
        <v>0.24434254165992564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4840</v>
      </c>
      <c r="W86" s="112">
        <v>5077</v>
      </c>
      <c r="X86" s="112">
        <v>5352</v>
      </c>
      <c r="Y86" s="112">
        <v>5701</v>
      </c>
      <c r="Z86" s="112">
        <v>6010</v>
      </c>
    </row>
    <row r="87" spans="1:30" ht="15" customHeight="1" x14ac:dyDescent="0.25">
      <c r="A87" s="98" t="s">
        <v>4</v>
      </c>
      <c r="B87" s="49"/>
      <c r="C87" s="57" t="str">
        <f t="shared" si="3"/>
        <v>120,771</v>
      </c>
      <c r="D87" s="96">
        <f t="shared" si="4"/>
        <v>4.305356433420271E-2</v>
      </c>
      <c r="E87" s="97">
        <f t="shared" si="5"/>
        <v>4.305356433420271E-2</v>
      </c>
      <c r="F87" s="96">
        <f t="shared" si="6"/>
        <v>0.2247462199190744</v>
      </c>
      <c r="G87" s="97">
        <f t="shared" si="7"/>
        <v>0.2247462199190744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3389</v>
      </c>
      <c r="W87" s="112">
        <v>3372</v>
      </c>
      <c r="X87" s="112">
        <v>3462</v>
      </c>
      <c r="Y87" s="112">
        <v>3664</v>
      </c>
      <c r="Z87" s="112">
        <v>3760</v>
      </c>
    </row>
    <row r="88" spans="1:30" ht="15" customHeight="1" x14ac:dyDescent="0.25">
      <c r="A88" s="98" t="s">
        <v>5</v>
      </c>
      <c r="B88" s="49"/>
      <c r="C88" s="57" t="str">
        <f t="shared" si="3"/>
        <v>125,211</v>
      </c>
      <c r="D88" s="96">
        <f t="shared" si="4"/>
        <v>3.8018652849741041E-2</v>
      </c>
      <c r="E88" s="97">
        <f t="shared" si="5"/>
        <v>3.8018652849741041E-2</v>
      </c>
      <c r="F88" s="96">
        <f t="shared" si="6"/>
        <v>0.26238582057951731</v>
      </c>
      <c r="G88" s="97">
        <f t="shared" si="7"/>
        <v>0.26238582057951731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4015</v>
      </c>
      <c r="W88" s="112">
        <v>4218</v>
      </c>
      <c r="X88" s="112">
        <v>4263</v>
      </c>
      <c r="Y88" s="112">
        <v>4507</v>
      </c>
      <c r="Z88" s="112">
        <v>4535</v>
      </c>
    </row>
    <row r="89" spans="1:30" ht="15" customHeight="1" x14ac:dyDescent="0.25">
      <c r="A89" s="49" t="s">
        <v>6</v>
      </c>
      <c r="B89" s="49"/>
      <c r="C89" s="57" t="str">
        <f t="shared" si="3"/>
        <v>159,073</v>
      </c>
      <c r="D89" s="96">
        <f t="shared" si="4"/>
        <v>3.5982233568656152E-2</v>
      </c>
      <c r="E89" s="97">
        <f t="shared" si="5"/>
        <v>3.5982233568656152E-2</v>
      </c>
      <c r="F89" s="96">
        <f t="shared" si="6"/>
        <v>0.1533715197215777</v>
      </c>
      <c r="G89" s="97">
        <f t="shared" si="7"/>
        <v>0.1533715197215777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5701</v>
      </c>
      <c r="W89" s="112">
        <v>5869</v>
      </c>
      <c r="X89" s="112">
        <v>5906</v>
      </c>
      <c r="Y89" s="112">
        <v>6072</v>
      </c>
      <c r="Z89" s="112">
        <v>6222</v>
      </c>
    </row>
    <row r="90" spans="1:30" ht="15" customHeight="1" x14ac:dyDescent="0.25">
      <c r="A90" s="49" t="s">
        <v>95</v>
      </c>
      <c r="B90" s="49"/>
      <c r="C90" s="57" t="str">
        <f t="shared" si="3"/>
        <v>$47,404</v>
      </c>
      <c r="D90" s="96">
        <f t="shared" si="4"/>
        <v>6.2518799840590944E-2</v>
      </c>
      <c r="E90" s="97">
        <f t="shared" si="5"/>
        <v>6.2518799840590944E-2</v>
      </c>
      <c r="F90" s="96">
        <f t="shared" si="6"/>
        <v>0.13249558029528408</v>
      </c>
      <c r="G90" s="97">
        <f t="shared" si="7"/>
        <v>0.13249558029528408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8560</v>
      </c>
      <c r="W90" s="112">
        <v>8760</v>
      </c>
      <c r="X90" s="112">
        <v>8671</v>
      </c>
      <c r="Y90" s="112">
        <v>8893</v>
      </c>
      <c r="Z90" s="112">
        <v>9248</v>
      </c>
    </row>
    <row r="91" spans="1:30" ht="15" customHeight="1" x14ac:dyDescent="0.25">
      <c r="A91" s="49" t="s">
        <v>7</v>
      </c>
      <c r="B91" s="49"/>
      <c r="C91" s="57" t="str">
        <f t="shared" si="3"/>
        <v>$11,123.1 mil</v>
      </c>
      <c r="D91" s="96">
        <f t="shared" si="4"/>
        <v>9.6616618210719318E-2</v>
      </c>
      <c r="E91" s="97">
        <f t="shared" si="5"/>
        <v>9.6616618210719318E-2</v>
      </c>
      <c r="F91" s="96">
        <f t="shared" si="6"/>
        <v>0.37661955504202926</v>
      </c>
      <c r="G91" s="97">
        <f t="shared" si="7"/>
        <v>0.37661955504202926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70076</v>
      </c>
      <c r="W91" s="112">
        <v>72504</v>
      </c>
      <c r="X91" s="112">
        <v>73647</v>
      </c>
      <c r="Y91" s="112">
        <v>77009</v>
      </c>
      <c r="Z91" s="112">
        <v>79722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5765</v>
      </c>
      <c r="W93" s="112">
        <v>6052</v>
      </c>
      <c r="X93" s="112">
        <v>6368</v>
      </c>
      <c r="Y93" s="112">
        <v>6717</v>
      </c>
      <c r="Z93" s="112">
        <v>7120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15900</v>
      </c>
      <c r="W94" s="112">
        <v>16626</v>
      </c>
      <c r="X94" s="112">
        <v>17207</v>
      </c>
      <c r="Y94" s="112">
        <v>18518</v>
      </c>
      <c r="Z94" s="112">
        <v>19282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2480</v>
      </c>
      <c r="W95" s="112">
        <v>2604</v>
      </c>
      <c r="X95" s="112">
        <v>2727</v>
      </c>
      <c r="Y95" s="112">
        <v>2961</v>
      </c>
      <c r="Z95" s="112">
        <v>3100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11080</v>
      </c>
      <c r="W96" s="112">
        <v>11645</v>
      </c>
      <c r="X96" s="112">
        <v>12142</v>
      </c>
      <c r="Y96" s="112">
        <v>12848</v>
      </c>
      <c r="Z96" s="112">
        <v>13485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11201</v>
      </c>
      <c r="W97" s="112">
        <v>11213</v>
      </c>
      <c r="X97" s="112">
        <v>11433</v>
      </c>
      <c r="Y97" s="112">
        <v>11931</v>
      </c>
      <c r="Z97" s="112">
        <v>12047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7065</v>
      </c>
      <c r="W98" s="112">
        <v>7341</v>
      </c>
      <c r="X98" s="112">
        <v>7421</v>
      </c>
      <c r="Y98" s="112">
        <v>7709</v>
      </c>
      <c r="Z98" s="112">
        <v>7726</v>
      </c>
    </row>
    <row r="99" spans="1:32" ht="15" customHeight="1" x14ac:dyDescent="0.25">
      <c r="S99" s="115" t="s">
        <v>195</v>
      </c>
      <c r="T99" s="115"/>
      <c r="U99" s="112"/>
      <c r="V99" s="112">
        <v>718</v>
      </c>
      <c r="W99" s="112">
        <v>813</v>
      </c>
      <c r="X99" s="112">
        <v>850</v>
      </c>
      <c r="Y99" s="112">
        <v>985</v>
      </c>
      <c r="Z99" s="112">
        <v>1048</v>
      </c>
    </row>
    <row r="100" spans="1:32" ht="15" customHeight="1" x14ac:dyDescent="0.25">
      <c r="S100" s="115" t="s">
        <v>58</v>
      </c>
      <c r="T100" s="115"/>
      <c r="U100" s="112"/>
      <c r="V100" s="112">
        <v>3953</v>
      </c>
      <c r="W100" s="112">
        <v>4328</v>
      </c>
      <c r="X100" s="112">
        <v>4473</v>
      </c>
      <c r="Y100" s="112">
        <v>4732</v>
      </c>
      <c r="Z100" s="112">
        <v>4839</v>
      </c>
    </row>
    <row r="101" spans="1:32" x14ac:dyDescent="0.25">
      <c r="A101" s="18"/>
      <c r="S101" s="118" t="s">
        <v>53</v>
      </c>
      <c r="T101" s="118"/>
      <c r="U101" s="112"/>
      <c r="V101" s="112">
        <v>67841</v>
      </c>
      <c r="W101" s="112">
        <v>70478</v>
      </c>
      <c r="X101" s="112">
        <v>72356</v>
      </c>
      <c r="Y101" s="112">
        <v>76430</v>
      </c>
      <c r="Z101" s="112">
        <v>79237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149392</v>
      </c>
      <c r="W104" s="112">
        <v>160224</v>
      </c>
      <c r="X104" s="112">
        <v>161975</v>
      </c>
      <c r="Y104" s="112">
        <v>181960</v>
      </c>
      <c r="Z104" s="112">
        <v>189966</v>
      </c>
      <c r="AB104" s="109" t="str">
        <f>TEXT(Z104,"###,###")</f>
        <v>189,966</v>
      </c>
      <c r="AD104" s="130">
        <f>Z104/($Z$4)*100</f>
        <v>77.183986738230388</v>
      </c>
      <c r="AF104" s="109"/>
    </row>
    <row r="105" spans="1:32" x14ac:dyDescent="0.25">
      <c r="S105" s="115" t="s">
        <v>17</v>
      </c>
      <c r="T105" s="115"/>
      <c r="U105" s="112"/>
      <c r="V105" s="112">
        <v>38507</v>
      </c>
      <c r="W105" s="112">
        <v>37910</v>
      </c>
      <c r="X105" s="112">
        <v>38642</v>
      </c>
      <c r="Y105" s="112">
        <v>42659</v>
      </c>
      <c r="Z105" s="112">
        <v>43906</v>
      </c>
      <c r="AB105" s="109" t="str">
        <f>TEXT(Z105,"###,###")</f>
        <v>43,906</v>
      </c>
      <c r="AD105" s="130">
        <f>Z105/($Z$4)*100</f>
        <v>17.839192917304903</v>
      </c>
      <c r="AF105" s="109"/>
    </row>
    <row r="106" spans="1:32" x14ac:dyDescent="0.25">
      <c r="S106" s="118" t="s">
        <v>53</v>
      </c>
      <c r="T106" s="118"/>
      <c r="U106" s="120"/>
      <c r="V106" s="120">
        <v>187899</v>
      </c>
      <c r="W106" s="120">
        <v>198134</v>
      </c>
      <c r="X106" s="120">
        <v>200617</v>
      </c>
      <c r="Y106" s="120">
        <v>224619</v>
      </c>
      <c r="Z106" s="120">
        <v>233872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29336</v>
      </c>
      <c r="W108" s="112">
        <v>31954</v>
      </c>
      <c r="X108" s="112">
        <v>31905</v>
      </c>
      <c r="Y108" s="112">
        <v>33029</v>
      </c>
      <c r="Z108" s="112">
        <v>33780</v>
      </c>
      <c r="AB108" s="109" t="str">
        <f>TEXT(Z108,"###,###")</f>
        <v>33,780</v>
      </c>
      <c r="AD108" s="130">
        <f>Z108/($Z$4)*100</f>
        <v>13.724956423872811</v>
      </c>
      <c r="AF108" s="109"/>
    </row>
    <row r="109" spans="1:32" x14ac:dyDescent="0.25">
      <c r="S109" s="115" t="s">
        <v>20</v>
      </c>
      <c r="T109" s="115"/>
      <c r="U109" s="112"/>
      <c r="V109" s="112">
        <v>26509</v>
      </c>
      <c r="W109" s="112">
        <v>26769</v>
      </c>
      <c r="X109" s="112">
        <v>30873</v>
      </c>
      <c r="Y109" s="112">
        <v>35730</v>
      </c>
      <c r="Z109" s="112">
        <v>34663</v>
      </c>
      <c r="AB109" s="109" t="str">
        <f>TEXT(Z109,"###,###")</f>
        <v>34,663</v>
      </c>
      <c r="AD109" s="130">
        <f>Z109/($Z$4)*100</f>
        <v>14.083723046794056</v>
      </c>
      <c r="AF109" s="109"/>
    </row>
    <row r="110" spans="1:32" x14ac:dyDescent="0.25">
      <c r="S110" s="115" t="s">
        <v>21</v>
      </c>
      <c r="T110" s="115"/>
      <c r="U110" s="112"/>
      <c r="V110" s="112">
        <v>45020</v>
      </c>
      <c r="W110" s="112">
        <v>45308</v>
      </c>
      <c r="X110" s="112">
        <v>46952</v>
      </c>
      <c r="Y110" s="112">
        <v>52742</v>
      </c>
      <c r="Z110" s="112">
        <v>56747</v>
      </c>
      <c r="AB110" s="109" t="str">
        <f>TEXT(Z110,"###,###")</f>
        <v>56,747</v>
      </c>
      <c r="AD110" s="130">
        <f>Z110/($Z$4)*100</f>
        <v>23.056545357771178</v>
      </c>
      <c r="AF110" s="109"/>
    </row>
    <row r="111" spans="1:32" x14ac:dyDescent="0.25">
      <c r="S111" s="115" t="s">
        <v>22</v>
      </c>
      <c r="T111" s="115"/>
      <c r="U111" s="112"/>
      <c r="V111" s="112">
        <v>84750</v>
      </c>
      <c r="W111" s="112">
        <v>86936</v>
      </c>
      <c r="X111" s="112">
        <v>90887</v>
      </c>
      <c r="Y111" s="112">
        <v>103112</v>
      </c>
      <c r="Z111" s="112">
        <v>108671</v>
      </c>
      <c r="AB111" s="109" t="str">
        <f>TEXT(Z111,"###,###")</f>
        <v>108,671</v>
      </c>
      <c r="AD111" s="130">
        <f>Z111/($Z$4)*100</f>
        <v>44.153485480718835</v>
      </c>
      <c r="AF111" s="109"/>
    </row>
    <row r="112" spans="1:32" x14ac:dyDescent="0.25">
      <c r="S112" s="118" t="s">
        <v>53</v>
      </c>
      <c r="T112" s="118"/>
      <c r="U112" s="112"/>
      <c r="V112" s="112">
        <v>197796</v>
      </c>
      <c r="W112" s="112">
        <v>203459</v>
      </c>
      <c r="X112" s="112">
        <v>212891</v>
      </c>
      <c r="Y112" s="112">
        <v>236531</v>
      </c>
      <c r="Z112" s="112">
        <v>246122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40.83</v>
      </c>
      <c r="W118" s="131">
        <v>40.78</v>
      </c>
      <c r="X118" s="131">
        <v>40.729999999999997</v>
      </c>
      <c r="Y118" s="131">
        <v>40.6</v>
      </c>
      <c r="Z118" s="131">
        <v>40.54</v>
      </c>
      <c r="AB118" s="109" t="str">
        <f>TEXT(Z118,"##.0")</f>
        <v>40.5</v>
      </c>
    </row>
    <row r="120" spans="19:32" x14ac:dyDescent="0.25">
      <c r="S120" s="101" t="s">
        <v>97</v>
      </c>
      <c r="T120" s="112"/>
      <c r="U120" s="112"/>
      <c r="V120" s="112">
        <v>119494</v>
      </c>
      <c r="W120" s="112">
        <v>123489</v>
      </c>
      <c r="X120" s="112">
        <v>125325</v>
      </c>
      <c r="Y120" s="112">
        <v>132202</v>
      </c>
      <c r="Z120" s="112">
        <v>136616</v>
      </c>
      <c r="AB120" s="109" t="str">
        <f>TEXT(Z120,"###,###")</f>
        <v>136,616</v>
      </c>
    </row>
    <row r="121" spans="19:32" x14ac:dyDescent="0.25">
      <c r="S121" s="101" t="s">
        <v>98</v>
      </c>
      <c r="T121" s="112"/>
      <c r="U121" s="112"/>
      <c r="V121" s="112">
        <v>8789</v>
      </c>
      <c r="W121" s="112">
        <v>9169</v>
      </c>
      <c r="X121" s="112">
        <v>9334</v>
      </c>
      <c r="Y121" s="112">
        <v>9122</v>
      </c>
      <c r="Z121" s="112">
        <v>9549</v>
      </c>
      <c r="AB121" s="109" t="str">
        <f>TEXT(Z121,"###,###")</f>
        <v>9,549</v>
      </c>
    </row>
    <row r="122" spans="19:32" x14ac:dyDescent="0.25">
      <c r="S122" s="101" t="s">
        <v>99</v>
      </c>
      <c r="T122" s="112"/>
      <c r="U122" s="112"/>
      <c r="V122" s="112">
        <v>9631</v>
      </c>
      <c r="W122" s="112">
        <v>10330</v>
      </c>
      <c r="X122" s="112">
        <v>11481</v>
      </c>
      <c r="Y122" s="112">
        <v>12221</v>
      </c>
      <c r="Z122" s="112">
        <v>12912</v>
      </c>
      <c r="AB122" s="109" t="str">
        <f>TEXT(Z122,"###,###")</f>
        <v>12,912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129125</v>
      </c>
      <c r="W124" s="112">
        <v>133819</v>
      </c>
      <c r="X124" s="112">
        <v>136806</v>
      </c>
      <c r="Y124" s="112">
        <v>144423</v>
      </c>
      <c r="Z124" s="112">
        <v>149528</v>
      </c>
      <c r="AB124" s="109" t="str">
        <f>TEXT(Z124,"###,###")</f>
        <v>149,528</v>
      </c>
      <c r="AD124" s="127">
        <f>Z124/$Z$7*100</f>
        <v>93.999610241838653</v>
      </c>
    </row>
    <row r="125" spans="19:32" x14ac:dyDescent="0.25">
      <c r="S125" s="101" t="s">
        <v>101</v>
      </c>
      <c r="T125" s="112"/>
      <c r="U125" s="112"/>
      <c r="V125" s="112">
        <v>18420</v>
      </c>
      <c r="W125" s="112">
        <v>19499</v>
      </c>
      <c r="X125" s="112">
        <v>20815</v>
      </c>
      <c r="Y125" s="112">
        <v>21343</v>
      </c>
      <c r="Z125" s="112">
        <v>22461</v>
      </c>
      <c r="AB125" s="109" t="str">
        <f>TEXT(Z125,"###,###")</f>
        <v>22,461</v>
      </c>
      <c r="AD125" s="127">
        <f>Z125/$Z$7*100</f>
        <v>14.11993235809974</v>
      </c>
    </row>
    <row r="127" spans="19:32" x14ac:dyDescent="0.25">
      <c r="S127" s="101" t="s">
        <v>102</v>
      </c>
      <c r="T127" s="112"/>
      <c r="U127" s="112"/>
      <c r="V127" s="112">
        <v>70078</v>
      </c>
      <c r="W127" s="112">
        <v>72506</v>
      </c>
      <c r="X127" s="112">
        <v>73648</v>
      </c>
      <c r="Y127" s="112">
        <v>77012</v>
      </c>
      <c r="Z127" s="112">
        <v>79721</v>
      </c>
      <c r="AB127" s="109" t="str">
        <f>TEXT(Z127,"###,###")</f>
        <v>79,721</v>
      </c>
      <c r="AD127" s="127">
        <f>Z127/$Z$7*100</f>
        <v>50.115984485110609</v>
      </c>
    </row>
    <row r="128" spans="19:32" x14ac:dyDescent="0.25">
      <c r="S128" s="101" t="s">
        <v>103</v>
      </c>
      <c r="T128" s="112"/>
      <c r="U128" s="112"/>
      <c r="V128" s="112">
        <v>67840</v>
      </c>
      <c r="W128" s="112">
        <v>70478</v>
      </c>
      <c r="X128" s="112">
        <v>72353</v>
      </c>
      <c r="Y128" s="112">
        <v>76431</v>
      </c>
      <c r="Z128" s="112">
        <v>79241</v>
      </c>
      <c r="AB128" s="109" t="str">
        <f>TEXT(Z128,"###,###")</f>
        <v>79,241</v>
      </c>
      <c r="AD128" s="127">
        <f>Z128/$Z$7*100</f>
        <v>49.814236231164308</v>
      </c>
    </row>
    <row r="130" spans="19:20" x14ac:dyDescent="0.25">
      <c r="S130" s="101" t="s">
        <v>278</v>
      </c>
      <c r="T130" s="127">
        <v>85.88258221068314</v>
      </c>
    </row>
    <row r="131" spans="19:20" x14ac:dyDescent="0.25">
      <c r="S131" s="101" t="s">
        <v>279</v>
      </c>
      <c r="T131" s="127">
        <v>6.0029043269442335</v>
      </c>
    </row>
    <row r="132" spans="19:20" x14ac:dyDescent="0.25">
      <c r="S132" s="101" t="s">
        <v>280</v>
      </c>
      <c r="T132" s="127">
        <v>8.1170280311555079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D4E4-85EE-4D92-A3B2-713D02CE11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1FFB1C-CC03-45ED-A7B2-4DBAE5734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965913-7B62-4ED3-9DDF-5D22951F24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499549-04D5-48D7-B20E-E19336F783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5573F-46B9-4DAA-B012-CE8931C6602A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8.28 Greater Shepparton,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52726</v>
      </c>
      <c r="W4" s="108">
        <v>53101</v>
      </c>
      <c r="X4" s="108">
        <v>55525</v>
      </c>
      <c r="Y4" s="108">
        <v>58758</v>
      </c>
      <c r="Z4" s="108">
        <v>60088</v>
      </c>
      <c r="AB4" s="109" t="str">
        <f>TEXT(Z4,"###,###")</f>
        <v>60,088</v>
      </c>
      <c r="AD4" s="110">
        <f>Z4/Y4-1</f>
        <v>2.2635215630212091E-2</v>
      </c>
      <c r="AF4" s="110">
        <f>Z4/V4-1</f>
        <v>0.13962750825019921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26445</v>
      </c>
      <c r="W5" s="108">
        <v>26794</v>
      </c>
      <c r="X5" s="108">
        <v>27931</v>
      </c>
      <c r="Y5" s="108">
        <v>29290</v>
      </c>
      <c r="Z5" s="108">
        <v>29777</v>
      </c>
      <c r="AB5" s="109" t="str">
        <f>TEXT(Z5,"###,###")</f>
        <v>29,777</v>
      </c>
      <c r="AD5" s="110">
        <f t="shared" ref="AD5:AD9" si="0">Z5/Y5-1</f>
        <v>1.6626835097302894E-2</v>
      </c>
      <c r="AF5" s="110">
        <f t="shared" ref="AF5:AF9" si="1">Z5/V5-1</f>
        <v>0.12599735299678572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26283</v>
      </c>
      <c r="W6" s="108">
        <v>26305</v>
      </c>
      <c r="X6" s="108">
        <v>27551</v>
      </c>
      <c r="Y6" s="108">
        <v>29415</v>
      </c>
      <c r="Z6" s="108">
        <v>30290</v>
      </c>
      <c r="AB6" s="109" t="str">
        <f>TEXT(Z6,"###,###")</f>
        <v>30,290</v>
      </c>
      <c r="AD6" s="110">
        <f t="shared" si="0"/>
        <v>2.9746727859935485E-2</v>
      </c>
      <c r="AF6" s="110">
        <f t="shared" si="1"/>
        <v>0.15245596012631735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36493</v>
      </c>
      <c r="W7" s="108">
        <v>37348</v>
      </c>
      <c r="X7" s="108">
        <v>37567</v>
      </c>
      <c r="Y7" s="108">
        <v>38804</v>
      </c>
      <c r="Z7" s="108">
        <v>39628</v>
      </c>
      <c r="AB7" s="109" t="str">
        <f>TEXT(Z7,"###,###")</f>
        <v>39,628</v>
      </c>
      <c r="AD7" s="110">
        <f t="shared" si="0"/>
        <v>2.1234924234615038E-2</v>
      </c>
      <c r="AF7" s="110">
        <f t="shared" si="1"/>
        <v>8.5906886252157921E-2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60,088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39,628</v>
      </c>
      <c r="P8" s="67"/>
      <c r="S8" s="107" t="s">
        <v>82</v>
      </c>
      <c r="T8" s="108"/>
      <c r="U8" s="108"/>
      <c r="V8" s="108">
        <v>38173</v>
      </c>
      <c r="W8" s="108">
        <v>38427.72</v>
      </c>
      <c r="X8" s="108">
        <v>42531</v>
      </c>
      <c r="Y8" s="108">
        <v>42443.15</v>
      </c>
      <c r="Z8" s="108">
        <v>44937.1</v>
      </c>
      <c r="AB8" s="109" t="str">
        <f>TEXT(Z8,"$###,###")</f>
        <v>$44,937</v>
      </c>
      <c r="AD8" s="110">
        <f t="shared" si="0"/>
        <v>5.8759776312549805E-2</v>
      </c>
      <c r="AF8" s="110">
        <f t="shared" si="1"/>
        <v>0.17719592382050142</v>
      </c>
    </row>
    <row r="9" spans="1:32" x14ac:dyDescent="0.25">
      <c r="A9" s="30" t="s">
        <v>14</v>
      </c>
      <c r="B9" s="71"/>
      <c r="C9" s="72"/>
      <c r="D9" s="73">
        <f>AD104</f>
        <v>76.694181866595656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51.592308468759462</v>
      </c>
      <c r="P9" s="74" t="s">
        <v>83</v>
      </c>
      <c r="S9" s="107" t="s">
        <v>7</v>
      </c>
      <c r="T9" s="108"/>
      <c r="U9" s="108"/>
      <c r="V9" s="108">
        <v>1777354845</v>
      </c>
      <c r="W9" s="108">
        <v>1890977917</v>
      </c>
      <c r="X9" s="108">
        <v>2027960448</v>
      </c>
      <c r="Y9" s="108">
        <v>2152353836</v>
      </c>
      <c r="Z9" s="108">
        <v>2304158737</v>
      </c>
      <c r="AB9" s="109" t="str">
        <f>TEXT(Z9/1000000,"$#,###.0")&amp;" mil"</f>
        <v>$2,304.2 mil</v>
      </c>
      <c r="AD9" s="110">
        <f t="shared" si="0"/>
        <v>7.0529714241650332E-2</v>
      </c>
      <c r="AF9" s="110">
        <f t="shared" si="1"/>
        <v>0.29639770217072203</v>
      </c>
    </row>
    <row r="10" spans="1:32" x14ac:dyDescent="0.25">
      <c r="A10" s="30" t="s">
        <v>17</v>
      </c>
      <c r="B10" s="71"/>
      <c r="C10" s="72"/>
      <c r="D10" s="73">
        <f>AD105</f>
        <v>16.266142990280922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48.369839507419002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84.515998788735232</v>
      </c>
      <c r="P11" s="74" t="s">
        <v>83</v>
      </c>
      <c r="S11" s="107" t="s">
        <v>29</v>
      </c>
      <c r="T11" s="112"/>
      <c r="U11" s="112"/>
      <c r="V11" s="112">
        <v>47130</v>
      </c>
      <c r="W11" s="112">
        <v>47101</v>
      </c>
      <c r="X11" s="112">
        <v>49395</v>
      </c>
      <c r="Y11" s="112">
        <v>52632</v>
      </c>
      <c r="Z11" s="112">
        <v>53954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7.5451700817603715</v>
      </c>
      <c r="P12" s="74" t="s">
        <v>83</v>
      </c>
      <c r="S12" s="107" t="s">
        <v>30</v>
      </c>
      <c r="T12" s="112"/>
      <c r="U12" s="112"/>
      <c r="V12" s="112">
        <v>5596</v>
      </c>
      <c r="W12" s="112">
        <v>6000</v>
      </c>
      <c r="X12" s="112">
        <v>6130</v>
      </c>
      <c r="Y12" s="112">
        <v>6133</v>
      </c>
      <c r="Z12" s="112">
        <v>6137</v>
      </c>
    </row>
    <row r="13" spans="1:32" ht="15" customHeight="1" x14ac:dyDescent="0.25">
      <c r="A13" s="30" t="s">
        <v>19</v>
      </c>
      <c r="B13" s="72"/>
      <c r="C13" s="72"/>
      <c r="D13" s="73">
        <f>AD108</f>
        <v>12.972640127812539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7.9413545977591609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16.991745440021301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24.256091066435896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20.629352982739476</v>
      </c>
      <c r="P15" s="74" t="s">
        <v>83</v>
      </c>
      <c r="S15" s="115" t="s">
        <v>59</v>
      </c>
      <c r="T15" s="115"/>
      <c r="U15" s="116"/>
      <c r="V15" s="116">
        <v>3598</v>
      </c>
      <c r="W15" s="116">
        <v>3707</v>
      </c>
      <c r="X15" s="116">
        <v>3786</v>
      </c>
      <c r="Y15" s="112">
        <v>3345</v>
      </c>
      <c r="Z15" s="112">
        <v>3125</v>
      </c>
      <c r="AB15" s="117">
        <f t="shared" ref="AB15:AB34" si="2">IF(Z15="np",0,Z15/$Z$34)</f>
        <v>5.2003594488451044E-2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38.728198641991746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79.370647017260524</v>
      </c>
      <c r="P16" s="37" t="s">
        <v>83</v>
      </c>
      <c r="S16" s="115" t="s">
        <v>60</v>
      </c>
      <c r="T16" s="115"/>
      <c r="U16" s="116"/>
      <c r="V16" s="116">
        <v>79</v>
      </c>
      <c r="W16" s="116">
        <v>107</v>
      </c>
      <c r="X16" s="116">
        <v>86</v>
      </c>
      <c r="Y16" s="112">
        <v>74</v>
      </c>
      <c r="Z16" s="112">
        <v>86</v>
      </c>
      <c r="AB16" s="117">
        <f t="shared" si="2"/>
        <v>1.4311389203221726E-3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4563</v>
      </c>
      <c r="W17" s="116">
        <v>3666</v>
      </c>
      <c r="X17" s="116">
        <v>4859</v>
      </c>
      <c r="Y17" s="112">
        <v>4765</v>
      </c>
      <c r="Z17" s="112">
        <v>4445</v>
      </c>
      <c r="AB17" s="117">
        <f t="shared" si="2"/>
        <v>7.3969912800372767E-2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742</v>
      </c>
      <c r="W18" s="116">
        <v>743</v>
      </c>
      <c r="X18" s="116">
        <v>723</v>
      </c>
      <c r="Y18" s="112">
        <v>746</v>
      </c>
      <c r="Z18" s="112">
        <v>793</v>
      </c>
      <c r="AB18" s="117">
        <f t="shared" si="2"/>
        <v>1.3196432137389337E-2</v>
      </c>
    </row>
    <row r="19" spans="1:28" x14ac:dyDescent="0.25">
      <c r="A19" s="63" t="str">
        <f>$S$1&amp;" ("&amp;$V$2&amp;" to "&amp;$Z$2&amp;")"</f>
        <v>Greater Shepparton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Greater Shepparton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3123</v>
      </c>
      <c r="W19" s="116">
        <v>3169</v>
      </c>
      <c r="X19" s="116">
        <v>3564</v>
      </c>
      <c r="Y19" s="112">
        <v>3706</v>
      </c>
      <c r="Z19" s="112">
        <v>3952</v>
      </c>
      <c r="AB19" s="117">
        <f t="shared" si="2"/>
        <v>6.5765825733874725E-2</v>
      </c>
    </row>
    <row r="20" spans="1:28" x14ac:dyDescent="0.25">
      <c r="S20" s="115" t="s">
        <v>64</v>
      </c>
      <c r="T20" s="115"/>
      <c r="U20" s="116"/>
      <c r="V20" s="116">
        <v>1814</v>
      </c>
      <c r="W20" s="116">
        <v>2037</v>
      </c>
      <c r="X20" s="116">
        <v>1987</v>
      </c>
      <c r="Y20" s="112">
        <v>2104</v>
      </c>
      <c r="Z20" s="112">
        <v>2413</v>
      </c>
      <c r="AB20" s="117">
        <f t="shared" si="2"/>
        <v>4.0155095520202355E-2</v>
      </c>
    </row>
    <row r="21" spans="1:28" x14ac:dyDescent="0.25">
      <c r="S21" s="115" t="s">
        <v>65</v>
      </c>
      <c r="T21" s="115"/>
      <c r="U21" s="116"/>
      <c r="V21" s="116">
        <v>5027</v>
      </c>
      <c r="W21" s="116">
        <v>4804</v>
      </c>
      <c r="X21" s="116">
        <v>5255</v>
      </c>
      <c r="Y21" s="112">
        <v>5774</v>
      </c>
      <c r="Z21" s="112">
        <v>6012</v>
      </c>
      <c r="AB21" s="117">
        <f t="shared" si="2"/>
        <v>0.10004659522066166</v>
      </c>
    </row>
    <row r="22" spans="1:28" x14ac:dyDescent="0.25">
      <c r="S22" s="115" t="s">
        <v>66</v>
      </c>
      <c r="T22" s="115"/>
      <c r="U22" s="116"/>
      <c r="V22" s="116">
        <v>3318</v>
      </c>
      <c r="W22" s="116">
        <v>3338</v>
      </c>
      <c r="X22" s="116">
        <v>3602</v>
      </c>
      <c r="Y22" s="112">
        <v>4180</v>
      </c>
      <c r="Z22" s="112">
        <v>4360</v>
      </c>
      <c r="AB22" s="117">
        <f t="shared" si="2"/>
        <v>7.2555415030286896E-2</v>
      </c>
    </row>
    <row r="23" spans="1:28" x14ac:dyDescent="0.25">
      <c r="S23" s="115" t="s">
        <v>67</v>
      </c>
      <c r="T23" s="115"/>
      <c r="U23" s="116"/>
      <c r="V23" s="116">
        <v>1975</v>
      </c>
      <c r="W23" s="116">
        <v>2084</v>
      </c>
      <c r="X23" s="116">
        <v>2263</v>
      </c>
      <c r="Y23" s="112">
        <v>2413</v>
      </c>
      <c r="Z23" s="112">
        <v>2252</v>
      </c>
      <c r="AB23" s="117">
        <f t="shared" si="2"/>
        <v>3.7475870332157359E-2</v>
      </c>
    </row>
    <row r="24" spans="1:28" x14ac:dyDescent="0.25">
      <c r="S24" s="115" t="s">
        <v>68</v>
      </c>
      <c r="T24" s="115"/>
      <c r="U24" s="116"/>
      <c r="V24" s="116">
        <v>345</v>
      </c>
      <c r="W24" s="116">
        <v>324</v>
      </c>
      <c r="X24" s="116">
        <v>334</v>
      </c>
      <c r="Y24" s="112">
        <v>314</v>
      </c>
      <c r="Z24" s="112">
        <v>359</v>
      </c>
      <c r="AB24" s="117">
        <f t="shared" si="2"/>
        <v>5.9741729348332558E-3</v>
      </c>
    </row>
    <row r="25" spans="1:28" x14ac:dyDescent="0.25">
      <c r="S25" s="115" t="s">
        <v>69</v>
      </c>
      <c r="T25" s="115"/>
      <c r="U25" s="116"/>
      <c r="V25" s="116">
        <v>1437</v>
      </c>
      <c r="W25" s="116">
        <v>1482</v>
      </c>
      <c r="X25" s="116">
        <v>1414</v>
      </c>
      <c r="Y25" s="112">
        <v>1519</v>
      </c>
      <c r="Z25" s="112">
        <v>1579</v>
      </c>
      <c r="AB25" s="117">
        <f t="shared" si="2"/>
        <v>2.6276376223124544E-2</v>
      </c>
    </row>
    <row r="26" spans="1:28" x14ac:dyDescent="0.25">
      <c r="S26" s="115" t="s">
        <v>70</v>
      </c>
      <c r="T26" s="115"/>
      <c r="U26" s="116"/>
      <c r="V26" s="116">
        <v>647</v>
      </c>
      <c r="W26" s="116">
        <v>583</v>
      </c>
      <c r="X26" s="116">
        <v>631</v>
      </c>
      <c r="Y26" s="112">
        <v>667</v>
      </c>
      <c r="Z26" s="112">
        <v>710</v>
      </c>
      <c r="AB26" s="117">
        <f t="shared" si="2"/>
        <v>1.1815216667776077E-2</v>
      </c>
    </row>
    <row r="27" spans="1:28" x14ac:dyDescent="0.25">
      <c r="S27" s="115" t="s">
        <v>71</v>
      </c>
      <c r="T27" s="115"/>
      <c r="U27" s="116"/>
      <c r="V27" s="116">
        <v>2335</v>
      </c>
      <c r="W27" s="116">
        <v>2353</v>
      </c>
      <c r="X27" s="116">
        <v>2540</v>
      </c>
      <c r="Y27" s="112">
        <v>2644</v>
      </c>
      <c r="Z27" s="112">
        <v>2620</v>
      </c>
      <c r="AB27" s="117">
        <f t="shared" si="2"/>
        <v>4.3599813619117356E-2</v>
      </c>
    </row>
    <row r="28" spans="1:28" x14ac:dyDescent="0.25">
      <c r="S28" s="115" t="s">
        <v>72</v>
      </c>
      <c r="T28" s="115"/>
      <c r="U28" s="116"/>
      <c r="V28" s="116">
        <v>4545</v>
      </c>
      <c r="W28" s="116">
        <v>5208</v>
      </c>
      <c r="X28" s="116">
        <v>4809</v>
      </c>
      <c r="Y28" s="112">
        <v>5093</v>
      </c>
      <c r="Z28" s="112">
        <v>5298</v>
      </c>
      <c r="AB28" s="117">
        <f t="shared" si="2"/>
        <v>8.8164813951940355E-2</v>
      </c>
    </row>
    <row r="29" spans="1:28" x14ac:dyDescent="0.25">
      <c r="S29" s="115" t="s">
        <v>73</v>
      </c>
      <c r="T29" s="115"/>
      <c r="U29" s="116"/>
      <c r="V29" s="116">
        <v>3662</v>
      </c>
      <c r="W29" s="116">
        <v>2246</v>
      </c>
      <c r="X29" s="116">
        <v>2334</v>
      </c>
      <c r="Y29" s="112">
        <v>2750</v>
      </c>
      <c r="Z29" s="112">
        <v>2726</v>
      </c>
      <c r="AB29" s="117">
        <f t="shared" si="2"/>
        <v>4.536377554416561E-2</v>
      </c>
    </row>
    <row r="30" spans="1:28" x14ac:dyDescent="0.25">
      <c r="S30" s="115" t="s">
        <v>74</v>
      </c>
      <c r="T30" s="115"/>
      <c r="U30" s="116"/>
      <c r="V30" s="116">
        <v>2778</v>
      </c>
      <c r="W30" s="116">
        <v>3690</v>
      </c>
      <c r="X30" s="116">
        <v>3673</v>
      </c>
      <c r="Y30" s="112">
        <v>3936</v>
      </c>
      <c r="Z30" s="112">
        <v>4334</v>
      </c>
      <c r="AB30" s="117">
        <f t="shared" si="2"/>
        <v>7.2122745124142976E-2</v>
      </c>
    </row>
    <row r="31" spans="1:28" x14ac:dyDescent="0.25">
      <c r="S31" s="115" t="s">
        <v>75</v>
      </c>
      <c r="T31" s="115"/>
      <c r="U31" s="116"/>
      <c r="V31" s="116">
        <v>6842</v>
      </c>
      <c r="W31" s="116">
        <v>7337</v>
      </c>
      <c r="X31" s="116">
        <v>7983</v>
      </c>
      <c r="Y31" s="112">
        <v>8964</v>
      </c>
      <c r="Z31" s="112">
        <v>9524</v>
      </c>
      <c r="AB31" s="117">
        <f t="shared" si="2"/>
        <v>0.15849031485056247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633</v>
      </c>
      <c r="W32" s="116">
        <v>714</v>
      </c>
      <c r="X32" s="116">
        <v>771</v>
      </c>
      <c r="Y32" s="112">
        <v>816</v>
      </c>
      <c r="Z32" s="112">
        <v>926</v>
      </c>
      <c r="AB32" s="117">
        <f t="shared" si="2"/>
        <v>1.5409705118817812E-2</v>
      </c>
    </row>
    <row r="33" spans="19:32" x14ac:dyDescent="0.25">
      <c r="S33" s="115" t="s">
        <v>77</v>
      </c>
      <c r="T33" s="115"/>
      <c r="U33" s="116"/>
      <c r="V33" s="116">
        <v>1906</v>
      </c>
      <c r="W33" s="116">
        <v>1984</v>
      </c>
      <c r="X33" s="116">
        <v>2083</v>
      </c>
      <c r="Y33" s="112">
        <v>2349</v>
      </c>
      <c r="Z33" s="112">
        <v>2362</v>
      </c>
      <c r="AB33" s="117">
        <f t="shared" si="2"/>
        <v>3.9306396858150836E-2</v>
      </c>
    </row>
    <row r="34" spans="19:32" x14ac:dyDescent="0.25">
      <c r="S34" s="118" t="s">
        <v>53</v>
      </c>
      <c r="T34" s="118"/>
      <c r="U34" s="119"/>
      <c r="V34" s="119">
        <v>52728</v>
      </c>
      <c r="W34" s="119">
        <v>53102</v>
      </c>
      <c r="X34" s="119">
        <v>55525</v>
      </c>
      <c r="Y34" s="120">
        <v>58757</v>
      </c>
      <c r="Z34" s="120">
        <v>60092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29672</v>
      </c>
      <c r="W37" s="112">
        <v>30592</v>
      </c>
      <c r="X37" s="112">
        <v>30489</v>
      </c>
      <c r="Y37" s="112">
        <v>31031</v>
      </c>
      <c r="Z37" s="112">
        <v>31453</v>
      </c>
      <c r="AB37" s="132">
        <f>Z37/Z40*100</f>
        <v>79.370647017260524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6819</v>
      </c>
      <c r="W38" s="112">
        <v>6759</v>
      </c>
      <c r="X38" s="112">
        <v>7076</v>
      </c>
      <c r="Y38" s="112">
        <v>7770</v>
      </c>
      <c r="Z38" s="112">
        <v>8175</v>
      </c>
      <c r="AB38" s="132">
        <f>Z38/Z40*100</f>
        <v>20.629352982739476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36491</v>
      </c>
      <c r="W40" s="112">
        <v>37351</v>
      </c>
      <c r="X40" s="112">
        <v>37565</v>
      </c>
      <c r="Y40" s="112">
        <v>38801</v>
      </c>
      <c r="Z40" s="112">
        <v>39628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</v>
      </c>
      <c r="W44" s="112">
        <v>9</v>
      </c>
      <c r="X44" s="112">
        <v>7</v>
      </c>
      <c r="Y44" s="112">
        <v>15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697</v>
      </c>
      <c r="W45" s="112">
        <v>675</v>
      </c>
      <c r="X45" s="112">
        <v>748</v>
      </c>
      <c r="Y45" s="112">
        <v>961</v>
      </c>
      <c r="Z45" s="112">
        <v>1072</v>
      </c>
    </row>
    <row r="46" spans="19:32" x14ac:dyDescent="0.25">
      <c r="S46" s="115" t="s">
        <v>38</v>
      </c>
      <c r="T46" s="115"/>
      <c r="U46" s="112"/>
      <c r="V46" s="112">
        <v>1754</v>
      </c>
      <c r="W46" s="112">
        <v>1647</v>
      </c>
      <c r="X46" s="112">
        <v>1793</v>
      </c>
      <c r="Y46" s="112">
        <v>1950</v>
      </c>
      <c r="Z46" s="112">
        <v>1963</v>
      </c>
    </row>
    <row r="47" spans="19:32" x14ac:dyDescent="0.25">
      <c r="S47" s="115" t="s">
        <v>39</v>
      </c>
      <c r="T47" s="115"/>
      <c r="U47" s="112"/>
      <c r="V47" s="112">
        <v>2703</v>
      </c>
      <c r="W47" s="112">
        <v>2647</v>
      </c>
      <c r="X47" s="112">
        <v>2649</v>
      </c>
      <c r="Y47" s="112">
        <v>2869</v>
      </c>
      <c r="Z47" s="112">
        <v>2801</v>
      </c>
    </row>
    <row r="48" spans="19:32" x14ac:dyDescent="0.25">
      <c r="S48" s="115" t="s">
        <v>40</v>
      </c>
      <c r="T48" s="115"/>
      <c r="U48" s="112"/>
      <c r="V48" s="112">
        <v>3418</v>
      </c>
      <c r="W48" s="112">
        <v>3431</v>
      </c>
      <c r="X48" s="112">
        <v>3540</v>
      </c>
      <c r="Y48" s="112">
        <v>3690</v>
      </c>
      <c r="Z48" s="112">
        <v>3839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2708</v>
      </c>
      <c r="W49" s="112">
        <v>2860</v>
      </c>
      <c r="X49" s="112">
        <v>3209</v>
      </c>
      <c r="Y49" s="112">
        <v>3334</v>
      </c>
      <c r="Z49" s="112">
        <v>3489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Greater Shepparton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2449</v>
      </c>
      <c r="W50" s="112">
        <v>2626</v>
      </c>
      <c r="X50" s="112">
        <v>2676</v>
      </c>
      <c r="Y50" s="112">
        <v>2938</v>
      </c>
      <c r="Z50" s="112">
        <v>2960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2213</v>
      </c>
      <c r="W51" s="112">
        <v>2254</v>
      </c>
      <c r="X51" s="112">
        <v>2377</v>
      </c>
      <c r="Y51" s="112">
        <v>2437</v>
      </c>
      <c r="Z51" s="112">
        <v>2586</v>
      </c>
    </row>
    <row r="52" spans="1:26" ht="15" customHeight="1" x14ac:dyDescent="0.25">
      <c r="S52" s="115" t="s">
        <v>44</v>
      </c>
      <c r="T52" s="115"/>
      <c r="U52" s="112"/>
      <c r="V52" s="112">
        <v>2407</v>
      </c>
      <c r="W52" s="112">
        <v>2342</v>
      </c>
      <c r="X52" s="112">
        <v>2447</v>
      </c>
      <c r="Y52" s="112">
        <v>2406</v>
      </c>
      <c r="Z52" s="112">
        <v>2345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2317</v>
      </c>
      <c r="W53" s="112">
        <v>2382</v>
      </c>
      <c r="X53" s="112">
        <v>2456</v>
      </c>
      <c r="Y53" s="112">
        <v>2502</v>
      </c>
      <c r="Z53" s="112">
        <v>2514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2112</v>
      </c>
      <c r="W54" s="112">
        <v>2176</v>
      </c>
      <c r="X54" s="112">
        <v>2190</v>
      </c>
      <c r="Y54" s="112">
        <v>2189</v>
      </c>
      <c r="Z54" s="112">
        <v>2110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1777</v>
      </c>
      <c r="W55" s="112">
        <v>1860</v>
      </c>
      <c r="X55" s="112">
        <v>1883</v>
      </c>
      <c r="Y55" s="112">
        <v>1892</v>
      </c>
      <c r="Z55" s="112">
        <v>1899</v>
      </c>
    </row>
    <row r="56" spans="1:26" ht="15" customHeight="1" x14ac:dyDescent="0.25">
      <c r="S56" s="115" t="s">
        <v>48</v>
      </c>
      <c r="T56" s="115"/>
      <c r="U56" s="112"/>
      <c r="V56" s="112">
        <v>1005</v>
      </c>
      <c r="W56" s="112">
        <v>1015</v>
      </c>
      <c r="X56" s="112">
        <v>1075</v>
      </c>
      <c r="Y56" s="112">
        <v>1173</v>
      </c>
      <c r="Z56" s="112">
        <v>1219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481</v>
      </c>
      <c r="W57" s="112">
        <v>483</v>
      </c>
      <c r="X57" s="112">
        <v>498</v>
      </c>
      <c r="Y57" s="112">
        <v>544</v>
      </c>
      <c r="Z57" s="112">
        <v>538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225</v>
      </c>
      <c r="W58" s="112">
        <v>212</v>
      </c>
      <c r="X58" s="112">
        <v>226</v>
      </c>
      <c r="Y58" s="112">
        <v>231</v>
      </c>
      <c r="Z58" s="112">
        <v>256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105</v>
      </c>
      <c r="W59" s="112">
        <v>111</v>
      </c>
      <c r="X59" s="112">
        <v>101</v>
      </c>
      <c r="Y59" s="112">
        <v>108</v>
      </c>
      <c r="Z59" s="112">
        <v>120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62</v>
      </c>
      <c r="W60" s="112">
        <v>69</v>
      </c>
      <c r="X60" s="112">
        <v>56</v>
      </c>
      <c r="Y60" s="112">
        <v>55</v>
      </c>
      <c r="Z60" s="112">
        <v>59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26443</v>
      </c>
      <c r="W61" s="112">
        <v>26793</v>
      </c>
      <c r="X61" s="112">
        <v>27931</v>
      </c>
      <c r="Y61" s="112">
        <v>29291</v>
      </c>
      <c r="Z61" s="112">
        <v>29772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8</v>
      </c>
      <c r="X63" s="112">
        <v>16</v>
      </c>
      <c r="Y63" s="112">
        <v>18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760</v>
      </c>
      <c r="W64" s="112">
        <v>739</v>
      </c>
      <c r="X64" s="112">
        <v>841</v>
      </c>
      <c r="Y64" s="112">
        <v>984</v>
      </c>
      <c r="Z64" s="112">
        <v>1000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Greater Shepparton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1920</v>
      </c>
      <c r="W65" s="112">
        <v>1781</v>
      </c>
      <c r="X65" s="112">
        <v>1990</v>
      </c>
      <c r="Y65" s="112">
        <v>2147</v>
      </c>
      <c r="Z65" s="112">
        <v>2071</v>
      </c>
    </row>
    <row r="66" spans="1:26" x14ac:dyDescent="0.25">
      <c r="S66" s="115" t="s">
        <v>39</v>
      </c>
      <c r="T66" s="115"/>
      <c r="U66" s="112"/>
      <c r="V66" s="112">
        <v>2829</v>
      </c>
      <c r="W66" s="112">
        <v>2684</v>
      </c>
      <c r="X66" s="112">
        <v>2692</v>
      </c>
      <c r="Y66" s="112">
        <v>2870</v>
      </c>
      <c r="Z66" s="112">
        <v>3079</v>
      </c>
    </row>
    <row r="67" spans="1:26" x14ac:dyDescent="0.25">
      <c r="S67" s="115" t="s">
        <v>40</v>
      </c>
      <c r="T67" s="115"/>
      <c r="U67" s="112"/>
      <c r="V67" s="112">
        <v>3411</v>
      </c>
      <c r="W67" s="112">
        <v>3490</v>
      </c>
      <c r="X67" s="112">
        <v>3453</v>
      </c>
      <c r="Y67" s="112">
        <v>3631</v>
      </c>
      <c r="Z67" s="112">
        <v>3880</v>
      </c>
    </row>
    <row r="68" spans="1:26" x14ac:dyDescent="0.25">
      <c r="S68" s="115" t="s">
        <v>41</v>
      </c>
      <c r="T68" s="115"/>
      <c r="U68" s="112"/>
      <c r="V68" s="112">
        <v>2618</v>
      </c>
      <c r="W68" s="112">
        <v>2890</v>
      </c>
      <c r="X68" s="112">
        <v>3077</v>
      </c>
      <c r="Y68" s="112">
        <v>3238</v>
      </c>
      <c r="Z68" s="112">
        <v>3427</v>
      </c>
    </row>
    <row r="69" spans="1:26" x14ac:dyDescent="0.25">
      <c r="S69" s="115" t="s">
        <v>42</v>
      </c>
      <c r="T69" s="115"/>
      <c r="U69" s="112"/>
      <c r="V69" s="112">
        <v>2282</v>
      </c>
      <c r="W69" s="112">
        <v>2326</v>
      </c>
      <c r="X69" s="112">
        <v>2534</v>
      </c>
      <c r="Y69" s="112">
        <v>2809</v>
      </c>
      <c r="Z69" s="112">
        <v>2993</v>
      </c>
    </row>
    <row r="70" spans="1:26" x14ac:dyDescent="0.25">
      <c r="S70" s="115" t="s">
        <v>43</v>
      </c>
      <c r="T70" s="115"/>
      <c r="U70" s="112"/>
      <c r="V70" s="112">
        <v>2209</v>
      </c>
      <c r="W70" s="112">
        <v>2265</v>
      </c>
      <c r="X70" s="112">
        <v>2426</v>
      </c>
      <c r="Y70" s="112">
        <v>2639</v>
      </c>
      <c r="Z70" s="112">
        <v>2716</v>
      </c>
    </row>
    <row r="71" spans="1:26" x14ac:dyDescent="0.25">
      <c r="S71" s="115" t="s">
        <v>44</v>
      </c>
      <c r="T71" s="115"/>
      <c r="U71" s="112"/>
      <c r="V71" s="112">
        <v>2482</v>
      </c>
      <c r="W71" s="112">
        <v>2449</v>
      </c>
      <c r="X71" s="112">
        <v>2476</v>
      </c>
      <c r="Y71" s="112">
        <v>2582</v>
      </c>
      <c r="Z71" s="112">
        <v>2541</v>
      </c>
    </row>
    <row r="72" spans="1:26" x14ac:dyDescent="0.25">
      <c r="S72" s="115" t="s">
        <v>45</v>
      </c>
      <c r="T72" s="115"/>
      <c r="U72" s="112"/>
      <c r="V72" s="112">
        <v>2386</v>
      </c>
      <c r="W72" s="112">
        <v>2365</v>
      </c>
      <c r="X72" s="112">
        <v>2507</v>
      </c>
      <c r="Y72" s="112">
        <v>2608</v>
      </c>
      <c r="Z72" s="112">
        <v>2624</v>
      </c>
    </row>
    <row r="73" spans="1:26" x14ac:dyDescent="0.25">
      <c r="S73" s="115" t="s">
        <v>46</v>
      </c>
      <c r="T73" s="115"/>
      <c r="U73" s="112"/>
      <c r="V73" s="112">
        <v>2218</v>
      </c>
      <c r="W73" s="112">
        <v>2196</v>
      </c>
      <c r="X73" s="112">
        <v>2305</v>
      </c>
      <c r="Y73" s="112">
        <v>2369</v>
      </c>
      <c r="Z73" s="112">
        <v>2363</v>
      </c>
    </row>
    <row r="74" spans="1:26" x14ac:dyDescent="0.25">
      <c r="S74" s="115" t="s">
        <v>47</v>
      </c>
      <c r="T74" s="115"/>
      <c r="U74" s="112"/>
      <c r="V74" s="112">
        <v>1628</v>
      </c>
      <c r="W74" s="112">
        <v>1604</v>
      </c>
      <c r="X74" s="112">
        <v>1690</v>
      </c>
      <c r="Y74" s="112">
        <v>1863</v>
      </c>
      <c r="Z74" s="112">
        <v>1848</v>
      </c>
    </row>
    <row r="75" spans="1:26" x14ac:dyDescent="0.25">
      <c r="S75" s="115" t="s">
        <v>48</v>
      </c>
      <c r="T75" s="115"/>
      <c r="U75" s="112"/>
      <c r="V75" s="112">
        <v>835</v>
      </c>
      <c r="W75" s="112">
        <v>841</v>
      </c>
      <c r="X75" s="112">
        <v>904</v>
      </c>
      <c r="Y75" s="112">
        <v>975</v>
      </c>
      <c r="Z75" s="112">
        <v>1008</v>
      </c>
    </row>
    <row r="76" spans="1:26" x14ac:dyDescent="0.25">
      <c r="S76" s="115" t="s">
        <v>49</v>
      </c>
      <c r="T76" s="115"/>
      <c r="U76" s="112"/>
      <c r="V76" s="112">
        <v>353</v>
      </c>
      <c r="W76" s="112">
        <v>339</v>
      </c>
      <c r="X76" s="112">
        <v>347</v>
      </c>
      <c r="Y76" s="112">
        <v>368</v>
      </c>
      <c r="Z76" s="112">
        <v>381</v>
      </c>
    </row>
    <row r="77" spans="1:26" x14ac:dyDescent="0.25">
      <c r="S77" s="115" t="s">
        <v>50</v>
      </c>
      <c r="T77" s="115"/>
      <c r="U77" s="112"/>
      <c r="V77" s="112">
        <v>163</v>
      </c>
      <c r="W77" s="112">
        <v>144</v>
      </c>
      <c r="X77" s="112">
        <v>127</v>
      </c>
      <c r="Y77" s="112">
        <v>159</v>
      </c>
      <c r="Z77" s="112">
        <v>176</v>
      </c>
    </row>
    <row r="78" spans="1:26" x14ac:dyDescent="0.25">
      <c r="S78" s="115" t="s">
        <v>51</v>
      </c>
      <c r="T78" s="115"/>
      <c r="U78" s="112"/>
      <c r="V78" s="112">
        <v>111</v>
      </c>
      <c r="W78" s="112">
        <v>107</v>
      </c>
      <c r="X78" s="112">
        <v>97</v>
      </c>
      <c r="Y78" s="112">
        <v>87</v>
      </c>
      <c r="Z78" s="112">
        <v>74</v>
      </c>
    </row>
    <row r="79" spans="1:26" x14ac:dyDescent="0.25">
      <c r="S79" s="115" t="s">
        <v>52</v>
      </c>
      <c r="T79" s="115"/>
      <c r="U79" s="112"/>
      <c r="V79" s="112">
        <v>71</v>
      </c>
      <c r="W79" s="112">
        <v>79</v>
      </c>
      <c r="X79" s="112">
        <v>69</v>
      </c>
      <c r="Y79" s="112">
        <v>68</v>
      </c>
      <c r="Z79" s="112">
        <v>79</v>
      </c>
    </row>
    <row r="80" spans="1:26" x14ac:dyDescent="0.25">
      <c r="S80" s="118" t="s">
        <v>53</v>
      </c>
      <c r="T80" s="118"/>
      <c r="U80" s="112"/>
      <c r="V80" s="112">
        <v>26286</v>
      </c>
      <c r="W80" s="112">
        <v>26304</v>
      </c>
      <c r="X80" s="112">
        <v>27551</v>
      </c>
      <c r="Y80" s="112">
        <v>29412</v>
      </c>
      <c r="Z80" s="112">
        <v>30290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Greater Shepparton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2287</v>
      </c>
      <c r="W83" s="112">
        <v>2414</v>
      </c>
      <c r="X83" s="112">
        <v>2431</v>
      </c>
      <c r="Y83" s="112">
        <v>2464</v>
      </c>
      <c r="Z83" s="112">
        <v>2394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1889</v>
      </c>
      <c r="W84" s="112">
        <v>1895</v>
      </c>
      <c r="X84" s="112">
        <v>1917</v>
      </c>
      <c r="Y84" s="112">
        <v>1990</v>
      </c>
      <c r="Z84" s="112">
        <v>2077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3235</v>
      </c>
      <c r="W85" s="112">
        <v>3341</v>
      </c>
      <c r="X85" s="112">
        <v>3453</v>
      </c>
      <c r="Y85" s="112">
        <v>3522</v>
      </c>
      <c r="Z85" s="112">
        <v>3646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60,088</v>
      </c>
      <c r="D86" s="96">
        <f t="shared" ref="D86:D91" si="4">AD4</f>
        <v>2.2635215630212091E-2</v>
      </c>
      <c r="E86" s="97">
        <f t="shared" ref="E86:E91" si="5">AD4</f>
        <v>2.2635215630212091E-2</v>
      </c>
      <c r="F86" s="96">
        <f t="shared" ref="F86:F91" si="6">AF4</f>
        <v>0.13962750825019921</v>
      </c>
      <c r="G86" s="97">
        <f t="shared" ref="G86:G91" si="7">AF4</f>
        <v>0.13962750825019921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842</v>
      </c>
      <c r="W86" s="112">
        <v>877</v>
      </c>
      <c r="X86" s="112">
        <v>923</v>
      </c>
      <c r="Y86" s="112">
        <v>1018</v>
      </c>
      <c r="Z86" s="112">
        <v>1075</v>
      </c>
    </row>
    <row r="87" spans="1:30" ht="15" customHeight="1" x14ac:dyDescent="0.25">
      <c r="A87" s="98" t="s">
        <v>4</v>
      </c>
      <c r="B87" s="49"/>
      <c r="C87" s="57" t="str">
        <f t="shared" si="3"/>
        <v>29,777</v>
      </c>
      <c r="D87" s="96">
        <f t="shared" si="4"/>
        <v>1.6626835097302894E-2</v>
      </c>
      <c r="E87" s="97">
        <f t="shared" si="5"/>
        <v>1.6626835097302894E-2</v>
      </c>
      <c r="F87" s="96">
        <f t="shared" si="6"/>
        <v>0.12599735299678572</v>
      </c>
      <c r="G87" s="97">
        <f t="shared" si="7"/>
        <v>0.12599735299678572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740</v>
      </c>
      <c r="W87" s="112">
        <v>719</v>
      </c>
      <c r="X87" s="112">
        <v>710</v>
      </c>
      <c r="Y87" s="112">
        <v>742</v>
      </c>
      <c r="Z87" s="112">
        <v>756</v>
      </c>
    </row>
    <row r="88" spans="1:30" ht="15" customHeight="1" x14ac:dyDescent="0.25">
      <c r="A88" s="98" t="s">
        <v>5</v>
      </c>
      <c r="B88" s="49"/>
      <c r="C88" s="57" t="str">
        <f t="shared" si="3"/>
        <v>30,290</v>
      </c>
      <c r="D88" s="96">
        <f t="shared" si="4"/>
        <v>2.9746727859935485E-2</v>
      </c>
      <c r="E88" s="97">
        <f t="shared" si="5"/>
        <v>2.9746727859935485E-2</v>
      </c>
      <c r="F88" s="96">
        <f t="shared" si="6"/>
        <v>0.15245596012631735</v>
      </c>
      <c r="G88" s="97">
        <f t="shared" si="7"/>
        <v>0.15245596012631735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980</v>
      </c>
      <c r="W88" s="112">
        <v>995</v>
      </c>
      <c r="X88" s="112">
        <v>1031</v>
      </c>
      <c r="Y88" s="112">
        <v>1076</v>
      </c>
      <c r="Z88" s="112">
        <v>1053</v>
      </c>
    </row>
    <row r="89" spans="1:30" ht="15" customHeight="1" x14ac:dyDescent="0.25">
      <c r="A89" s="49" t="s">
        <v>6</v>
      </c>
      <c r="B89" s="49"/>
      <c r="C89" s="57" t="str">
        <f t="shared" si="3"/>
        <v>39,628</v>
      </c>
      <c r="D89" s="96">
        <f t="shared" si="4"/>
        <v>2.1234924234615038E-2</v>
      </c>
      <c r="E89" s="97">
        <f t="shared" si="5"/>
        <v>2.1234924234615038E-2</v>
      </c>
      <c r="F89" s="96">
        <f t="shared" si="6"/>
        <v>8.5906886252157921E-2</v>
      </c>
      <c r="G89" s="97">
        <f t="shared" si="7"/>
        <v>8.5906886252157921E-2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1816</v>
      </c>
      <c r="W89" s="112">
        <v>1870</v>
      </c>
      <c r="X89" s="112">
        <v>1958</v>
      </c>
      <c r="Y89" s="112">
        <v>1955</v>
      </c>
      <c r="Z89" s="112">
        <v>2224</v>
      </c>
    </row>
    <row r="90" spans="1:30" ht="15" customHeight="1" x14ac:dyDescent="0.25">
      <c r="A90" s="49" t="s">
        <v>95</v>
      </c>
      <c r="B90" s="49"/>
      <c r="C90" s="57" t="str">
        <f t="shared" si="3"/>
        <v>$44,937</v>
      </c>
      <c r="D90" s="96">
        <f t="shared" si="4"/>
        <v>5.8759776312549805E-2</v>
      </c>
      <c r="E90" s="97">
        <f t="shared" si="5"/>
        <v>5.8759776312549805E-2</v>
      </c>
      <c r="F90" s="96">
        <f t="shared" si="6"/>
        <v>0.17719592382050142</v>
      </c>
      <c r="G90" s="97">
        <f t="shared" si="7"/>
        <v>0.17719592382050142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3280</v>
      </c>
      <c r="W90" s="112">
        <v>3276</v>
      </c>
      <c r="X90" s="112">
        <v>3300</v>
      </c>
      <c r="Y90" s="112">
        <v>3403</v>
      </c>
      <c r="Z90" s="112">
        <v>3155</v>
      </c>
    </row>
    <row r="91" spans="1:30" ht="15" customHeight="1" x14ac:dyDescent="0.25">
      <c r="A91" s="49" t="s">
        <v>7</v>
      </c>
      <c r="B91" s="49"/>
      <c r="C91" s="57" t="str">
        <f t="shared" si="3"/>
        <v>$2,304.2 mil</v>
      </c>
      <c r="D91" s="96">
        <f t="shared" si="4"/>
        <v>7.0529714241650332E-2</v>
      </c>
      <c r="E91" s="97">
        <f t="shared" si="5"/>
        <v>7.0529714241650332E-2</v>
      </c>
      <c r="F91" s="96">
        <f t="shared" si="6"/>
        <v>0.29639770217072203</v>
      </c>
      <c r="G91" s="97">
        <f t="shared" si="7"/>
        <v>0.29639770217072203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18837</v>
      </c>
      <c r="W91" s="112">
        <v>19284</v>
      </c>
      <c r="X91" s="112">
        <v>19329</v>
      </c>
      <c r="Y91" s="112">
        <v>20030</v>
      </c>
      <c r="Z91" s="112">
        <v>20445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1559</v>
      </c>
      <c r="W93" s="112">
        <v>1616</v>
      </c>
      <c r="X93" s="112">
        <v>1651</v>
      </c>
      <c r="Y93" s="112">
        <v>1668</v>
      </c>
      <c r="Z93" s="112">
        <v>1691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3424</v>
      </c>
      <c r="W94" s="112">
        <v>3550</v>
      </c>
      <c r="X94" s="112">
        <v>3689</v>
      </c>
      <c r="Y94" s="112">
        <v>3807</v>
      </c>
      <c r="Z94" s="112">
        <v>3921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499</v>
      </c>
      <c r="W95" s="112">
        <v>566</v>
      </c>
      <c r="X95" s="112">
        <v>592</v>
      </c>
      <c r="Y95" s="112">
        <v>606</v>
      </c>
      <c r="Z95" s="112">
        <v>612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2510</v>
      </c>
      <c r="W96" s="112">
        <v>2606</v>
      </c>
      <c r="X96" s="112">
        <v>2784</v>
      </c>
      <c r="Y96" s="112">
        <v>2870</v>
      </c>
      <c r="Z96" s="112">
        <v>3048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2807</v>
      </c>
      <c r="W97" s="112">
        <v>2843</v>
      </c>
      <c r="X97" s="112">
        <v>2805</v>
      </c>
      <c r="Y97" s="112">
        <v>2865</v>
      </c>
      <c r="Z97" s="112">
        <v>2833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1772</v>
      </c>
      <c r="W98" s="112">
        <v>1801</v>
      </c>
      <c r="X98" s="112">
        <v>1849</v>
      </c>
      <c r="Y98" s="112">
        <v>1882</v>
      </c>
      <c r="Z98" s="112">
        <v>1872</v>
      </c>
    </row>
    <row r="99" spans="1:32" ht="15" customHeight="1" x14ac:dyDescent="0.25">
      <c r="S99" s="115" t="s">
        <v>195</v>
      </c>
      <c r="T99" s="115"/>
      <c r="U99" s="112"/>
      <c r="V99" s="112">
        <v>104</v>
      </c>
      <c r="W99" s="112">
        <v>120</v>
      </c>
      <c r="X99" s="112">
        <v>140</v>
      </c>
      <c r="Y99" s="112">
        <v>160</v>
      </c>
      <c r="Z99" s="112">
        <v>257</v>
      </c>
    </row>
    <row r="100" spans="1:32" ht="15" customHeight="1" x14ac:dyDescent="0.25">
      <c r="S100" s="115" t="s">
        <v>58</v>
      </c>
      <c r="T100" s="115"/>
      <c r="U100" s="112"/>
      <c r="V100" s="112">
        <v>1989</v>
      </c>
      <c r="W100" s="112">
        <v>2040</v>
      </c>
      <c r="X100" s="112">
        <v>2028</v>
      </c>
      <c r="Y100" s="112">
        <v>2107</v>
      </c>
      <c r="Z100" s="112">
        <v>2052</v>
      </c>
    </row>
    <row r="101" spans="1:32" x14ac:dyDescent="0.25">
      <c r="A101" s="18"/>
      <c r="S101" s="118" t="s">
        <v>53</v>
      </c>
      <c r="T101" s="118"/>
      <c r="U101" s="112"/>
      <c r="V101" s="112">
        <v>17654</v>
      </c>
      <c r="W101" s="112">
        <v>18066</v>
      </c>
      <c r="X101" s="112">
        <v>18198</v>
      </c>
      <c r="Y101" s="112">
        <v>18730</v>
      </c>
      <c r="Z101" s="112">
        <v>19170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38848</v>
      </c>
      <c r="W104" s="112">
        <v>41218</v>
      </c>
      <c r="X104" s="112">
        <v>41855</v>
      </c>
      <c r="Y104" s="112">
        <v>44561</v>
      </c>
      <c r="Z104" s="112">
        <v>46084</v>
      </c>
      <c r="AB104" s="109" t="str">
        <f>TEXT(Z104,"###,###")</f>
        <v>46,084</v>
      </c>
      <c r="AD104" s="130">
        <f>Z104/($Z$4)*100</f>
        <v>76.694181866595656</v>
      </c>
      <c r="AF104" s="109"/>
    </row>
    <row r="105" spans="1:32" x14ac:dyDescent="0.25">
      <c r="S105" s="115" t="s">
        <v>17</v>
      </c>
      <c r="T105" s="115"/>
      <c r="U105" s="112"/>
      <c r="V105" s="112">
        <v>9100</v>
      </c>
      <c r="W105" s="112">
        <v>8763</v>
      </c>
      <c r="X105" s="112">
        <v>8912</v>
      </c>
      <c r="Y105" s="112">
        <v>9673</v>
      </c>
      <c r="Z105" s="112">
        <v>9774</v>
      </c>
      <c r="AB105" s="109" t="str">
        <f>TEXT(Z105,"###,###")</f>
        <v>9,774</v>
      </c>
      <c r="AD105" s="130">
        <f>Z105/($Z$4)*100</f>
        <v>16.266142990280922</v>
      </c>
      <c r="AF105" s="109"/>
    </row>
    <row r="106" spans="1:32" x14ac:dyDescent="0.25">
      <c r="S106" s="118" t="s">
        <v>53</v>
      </c>
      <c r="T106" s="118"/>
      <c r="U106" s="120"/>
      <c r="V106" s="120">
        <v>47948</v>
      </c>
      <c r="W106" s="120">
        <v>49981</v>
      </c>
      <c r="X106" s="120">
        <v>50767</v>
      </c>
      <c r="Y106" s="120">
        <v>54234</v>
      </c>
      <c r="Z106" s="120">
        <v>55858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7066</v>
      </c>
      <c r="W108" s="112">
        <v>7444</v>
      </c>
      <c r="X108" s="112">
        <v>7381</v>
      </c>
      <c r="Y108" s="112">
        <v>7600</v>
      </c>
      <c r="Z108" s="112">
        <v>7795</v>
      </c>
      <c r="AB108" s="109" t="str">
        <f>TEXT(Z108,"###,###")</f>
        <v>7,795</v>
      </c>
      <c r="AD108" s="130">
        <f>Z108/($Z$4)*100</f>
        <v>12.972640127812539</v>
      </c>
      <c r="AF108" s="109"/>
    </row>
    <row r="109" spans="1:32" x14ac:dyDescent="0.25">
      <c r="S109" s="115" t="s">
        <v>20</v>
      </c>
      <c r="T109" s="115"/>
      <c r="U109" s="112"/>
      <c r="V109" s="112">
        <v>9097</v>
      </c>
      <c r="W109" s="112">
        <v>8873</v>
      </c>
      <c r="X109" s="112">
        <v>9798</v>
      </c>
      <c r="Y109" s="112">
        <v>10129</v>
      </c>
      <c r="Z109" s="112">
        <v>10210</v>
      </c>
      <c r="AB109" s="109" t="str">
        <f>TEXT(Z109,"###,###")</f>
        <v>10,210</v>
      </c>
      <c r="AD109" s="130">
        <f>Z109/($Z$4)*100</f>
        <v>16.991745440021301</v>
      </c>
      <c r="AF109" s="109"/>
    </row>
    <row r="110" spans="1:32" x14ac:dyDescent="0.25">
      <c r="S110" s="115" t="s">
        <v>21</v>
      </c>
      <c r="T110" s="115"/>
      <c r="U110" s="112"/>
      <c r="V110" s="112">
        <v>13023</v>
      </c>
      <c r="W110" s="112">
        <v>13479</v>
      </c>
      <c r="X110" s="112">
        <v>13801</v>
      </c>
      <c r="Y110" s="112">
        <v>13860</v>
      </c>
      <c r="Z110" s="112">
        <v>14575</v>
      </c>
      <c r="AB110" s="109" t="str">
        <f>TEXT(Z110,"###,###")</f>
        <v>14,575</v>
      </c>
      <c r="AD110" s="130">
        <f>Z110/($Z$4)*100</f>
        <v>24.256091066435896</v>
      </c>
      <c r="AF110" s="109"/>
    </row>
    <row r="111" spans="1:32" x14ac:dyDescent="0.25">
      <c r="S111" s="115" t="s">
        <v>22</v>
      </c>
      <c r="T111" s="115"/>
      <c r="U111" s="112"/>
      <c r="V111" s="112">
        <v>18660</v>
      </c>
      <c r="W111" s="112">
        <v>17953</v>
      </c>
      <c r="X111" s="112">
        <v>19787</v>
      </c>
      <c r="Y111" s="112">
        <v>22650</v>
      </c>
      <c r="Z111" s="112">
        <v>23271</v>
      </c>
      <c r="AB111" s="109" t="str">
        <f>TEXT(Z111,"###,###")</f>
        <v>23,271</v>
      </c>
      <c r="AD111" s="130">
        <f>Z111/($Z$4)*100</f>
        <v>38.728198641991746</v>
      </c>
      <c r="AF111" s="109"/>
    </row>
    <row r="112" spans="1:32" x14ac:dyDescent="0.25">
      <c r="S112" s="118" t="s">
        <v>53</v>
      </c>
      <c r="T112" s="118"/>
      <c r="U112" s="112"/>
      <c r="V112" s="112">
        <v>52728</v>
      </c>
      <c r="W112" s="112">
        <v>53102</v>
      </c>
      <c r="X112" s="112">
        <v>55525</v>
      </c>
      <c r="Y112" s="112">
        <v>58760</v>
      </c>
      <c r="Z112" s="112">
        <v>60091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41.35</v>
      </c>
      <c r="W118" s="131">
        <v>41.46</v>
      </c>
      <c r="X118" s="131">
        <v>41.59</v>
      </c>
      <c r="Y118" s="131">
        <v>41.39</v>
      </c>
      <c r="Z118" s="131">
        <v>41.28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30891</v>
      </c>
      <c r="W120" s="112">
        <v>31350</v>
      </c>
      <c r="X120" s="112">
        <v>31441</v>
      </c>
      <c r="Y120" s="112">
        <v>32673</v>
      </c>
      <c r="Z120" s="112">
        <v>33492</v>
      </c>
      <c r="AB120" s="109" t="str">
        <f>TEXT(Z120,"###,###")</f>
        <v>33,492</v>
      </c>
    </row>
    <row r="121" spans="19:32" x14ac:dyDescent="0.25">
      <c r="S121" s="101" t="s">
        <v>98</v>
      </c>
      <c r="T121" s="112"/>
      <c r="U121" s="112"/>
      <c r="V121" s="112">
        <v>2811</v>
      </c>
      <c r="W121" s="112">
        <v>2972</v>
      </c>
      <c r="X121" s="112">
        <v>2959</v>
      </c>
      <c r="Y121" s="112">
        <v>2924</v>
      </c>
      <c r="Z121" s="112">
        <v>2990</v>
      </c>
      <c r="AB121" s="109" t="str">
        <f>TEXT(Z121,"###,###")</f>
        <v>2,990</v>
      </c>
    </row>
    <row r="122" spans="19:32" x14ac:dyDescent="0.25">
      <c r="S122" s="101" t="s">
        <v>99</v>
      </c>
      <c r="T122" s="112"/>
      <c r="U122" s="112"/>
      <c r="V122" s="112">
        <v>2790</v>
      </c>
      <c r="W122" s="112">
        <v>3021</v>
      </c>
      <c r="X122" s="112">
        <v>3170</v>
      </c>
      <c r="Y122" s="112">
        <v>3206</v>
      </c>
      <c r="Z122" s="112">
        <v>3147</v>
      </c>
      <c r="AB122" s="109" t="str">
        <f>TEXT(Z122,"###,###")</f>
        <v>3,147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33681</v>
      </c>
      <c r="W124" s="112">
        <v>34371</v>
      </c>
      <c r="X124" s="112">
        <v>34611</v>
      </c>
      <c r="Y124" s="112">
        <v>35879</v>
      </c>
      <c r="Z124" s="112">
        <v>36639</v>
      </c>
      <c r="AB124" s="109" t="str">
        <f>TEXT(Z124,"###,###")</f>
        <v>36,639</v>
      </c>
      <c r="AD124" s="127">
        <f>Z124/$Z$7*100</f>
        <v>92.457353386494404</v>
      </c>
    </row>
    <row r="125" spans="19:32" x14ac:dyDescent="0.25">
      <c r="S125" s="101" t="s">
        <v>101</v>
      </c>
      <c r="T125" s="112"/>
      <c r="U125" s="112"/>
      <c r="V125" s="112">
        <v>5601</v>
      </c>
      <c r="W125" s="112">
        <v>5993</v>
      </c>
      <c r="X125" s="112">
        <v>6129</v>
      </c>
      <c r="Y125" s="112">
        <v>6130</v>
      </c>
      <c r="Z125" s="112">
        <v>6137</v>
      </c>
      <c r="AB125" s="109" t="str">
        <f>TEXT(Z125,"###,###")</f>
        <v>6,137</v>
      </c>
      <c r="AD125" s="127">
        <f>Z125/$Z$7*100</f>
        <v>15.486524679519531</v>
      </c>
    </row>
    <row r="127" spans="19:32" x14ac:dyDescent="0.25">
      <c r="S127" s="101" t="s">
        <v>102</v>
      </c>
      <c r="T127" s="112"/>
      <c r="U127" s="112"/>
      <c r="V127" s="112">
        <v>18836</v>
      </c>
      <c r="W127" s="112">
        <v>19283</v>
      </c>
      <c r="X127" s="112">
        <v>19328</v>
      </c>
      <c r="Y127" s="112">
        <v>20028</v>
      </c>
      <c r="Z127" s="112">
        <v>20445</v>
      </c>
      <c r="AB127" s="109" t="str">
        <f>TEXT(Z127,"###,###")</f>
        <v>20,445</v>
      </c>
      <c r="AD127" s="127">
        <f>Z127/$Z$7*100</f>
        <v>51.592308468759462</v>
      </c>
    </row>
    <row r="128" spans="19:32" x14ac:dyDescent="0.25">
      <c r="S128" s="101" t="s">
        <v>103</v>
      </c>
      <c r="T128" s="112"/>
      <c r="U128" s="112"/>
      <c r="V128" s="112">
        <v>17654</v>
      </c>
      <c r="W128" s="112">
        <v>18063</v>
      </c>
      <c r="X128" s="112">
        <v>18195</v>
      </c>
      <c r="Y128" s="112">
        <v>18734</v>
      </c>
      <c r="Z128" s="112">
        <v>19168</v>
      </c>
      <c r="AB128" s="109" t="str">
        <f>TEXT(Z128,"###,###")</f>
        <v>19,168</v>
      </c>
      <c r="AD128" s="127">
        <f>Z128/$Z$7*100</f>
        <v>48.369839507419002</v>
      </c>
    </row>
    <row r="130" spans="19:20" x14ac:dyDescent="0.25">
      <c r="S130" s="101" t="s">
        <v>278</v>
      </c>
      <c r="T130" s="127">
        <v>84.515998788735232</v>
      </c>
    </row>
    <row r="131" spans="19:20" x14ac:dyDescent="0.25">
      <c r="S131" s="101" t="s">
        <v>279</v>
      </c>
      <c r="T131" s="127">
        <v>7.5451700817603715</v>
      </c>
    </row>
    <row r="132" spans="19:20" x14ac:dyDescent="0.25">
      <c r="S132" s="101" t="s">
        <v>280</v>
      </c>
      <c r="T132" s="127">
        <v>7.9413545977591609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E7ED56-53A3-4617-A8B7-76B5C3153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2891F6-D212-475C-9E5F-D2036A75D6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0FFC70B-A4A1-4423-9CB4-42F3976502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37E3B97-1C2D-4ADB-B22C-260D1DD903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2218-D445-4922-835F-6F6F4555E797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106</v>
      </c>
      <c r="T1" s="99"/>
      <c r="U1" s="99"/>
      <c r="V1" s="99"/>
      <c r="W1" s="99"/>
      <c r="X1" s="99"/>
      <c r="Y1" s="100" t="s">
        <v>202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106</v>
      </c>
      <c r="Y3" s="105" t="s">
        <v>202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 Ararat,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8755</v>
      </c>
      <c r="W4" s="108">
        <v>8879</v>
      </c>
      <c r="X4" s="108">
        <v>8808</v>
      </c>
      <c r="Y4" s="108">
        <v>9269</v>
      </c>
      <c r="Z4" s="108">
        <v>9410</v>
      </c>
      <c r="AB4" s="109" t="str">
        <f>TEXT(Z4,"###,###")</f>
        <v>9,410</v>
      </c>
      <c r="AD4" s="110">
        <f>Z4/Y4-1</f>
        <v>1.5211996979177966E-2</v>
      </c>
      <c r="AF4" s="110">
        <f>Z4/V4-1</f>
        <v>7.481439177612792E-2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4519</v>
      </c>
      <c r="W5" s="108">
        <v>4556</v>
      </c>
      <c r="X5" s="108">
        <v>4500</v>
      </c>
      <c r="Y5" s="108">
        <v>4692</v>
      </c>
      <c r="Z5" s="108">
        <v>4763</v>
      </c>
      <c r="AB5" s="109" t="str">
        <f>TEXT(Z5,"###,###")</f>
        <v>4,763</v>
      </c>
      <c r="AD5" s="110">
        <f t="shared" ref="AD5:AD9" si="0">Z5/Y5-1</f>
        <v>1.5132139812446654E-2</v>
      </c>
      <c r="AF5" s="110">
        <f t="shared" ref="AF5:AF9" si="1">Z5/V5-1</f>
        <v>5.3994246514715627E-2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4241</v>
      </c>
      <c r="W6" s="108">
        <v>4324</v>
      </c>
      <c r="X6" s="108">
        <v>4302</v>
      </c>
      <c r="Y6" s="108">
        <v>4567</v>
      </c>
      <c r="Z6" s="108">
        <v>4638</v>
      </c>
      <c r="AB6" s="109" t="str">
        <f>TEXT(Z6,"###,###")</f>
        <v>4,638</v>
      </c>
      <c r="AD6" s="110">
        <f t="shared" si="0"/>
        <v>1.5546310488285586E-2</v>
      </c>
      <c r="AF6" s="110">
        <f t="shared" si="1"/>
        <v>9.3609997642065457E-2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5970</v>
      </c>
      <c r="W7" s="108">
        <v>6092</v>
      </c>
      <c r="X7" s="108">
        <v>6034</v>
      </c>
      <c r="Y7" s="108">
        <v>6239</v>
      </c>
      <c r="Z7" s="108">
        <v>6257</v>
      </c>
      <c r="AB7" s="109" t="str">
        <f>TEXT(Z7,"###,###")</f>
        <v>6,257</v>
      </c>
      <c r="AD7" s="110">
        <f t="shared" si="0"/>
        <v>2.8850777368167879E-3</v>
      </c>
      <c r="AF7" s="110">
        <f t="shared" si="1"/>
        <v>4.8073701842546113E-2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9,410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6,257</v>
      </c>
      <c r="P8" s="67"/>
      <c r="S8" s="107" t="s">
        <v>82</v>
      </c>
      <c r="T8" s="108"/>
      <c r="U8" s="108"/>
      <c r="V8" s="108">
        <v>39837.08</v>
      </c>
      <c r="W8" s="108">
        <v>36482.050000000003</v>
      </c>
      <c r="X8" s="108">
        <v>39659.68</v>
      </c>
      <c r="Y8" s="108">
        <v>40418</v>
      </c>
      <c r="Z8" s="108">
        <v>43578.79</v>
      </c>
      <c r="AB8" s="109" t="str">
        <f>TEXT(Z8,"$###,###")</f>
        <v>$43,579</v>
      </c>
      <c r="AD8" s="110">
        <f t="shared" si="0"/>
        <v>7.8202533524667217E-2</v>
      </c>
      <c r="AF8" s="110">
        <f t="shared" si="1"/>
        <v>9.3925307778582212E-2</v>
      </c>
    </row>
    <row r="9" spans="1:32" x14ac:dyDescent="0.25">
      <c r="A9" s="30" t="s">
        <v>14</v>
      </c>
      <c r="B9" s="71"/>
      <c r="C9" s="72"/>
      <c r="D9" s="73">
        <f>AD104</f>
        <v>69.436769394261418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51.334505354003511</v>
      </c>
      <c r="P9" s="74" t="s">
        <v>83</v>
      </c>
      <c r="S9" s="107" t="s">
        <v>7</v>
      </c>
      <c r="T9" s="108"/>
      <c r="U9" s="108"/>
      <c r="V9" s="108">
        <v>310155376</v>
      </c>
      <c r="W9" s="108">
        <v>317595350</v>
      </c>
      <c r="X9" s="108">
        <v>325180844</v>
      </c>
      <c r="Y9" s="108">
        <v>352685510</v>
      </c>
      <c r="Z9" s="108">
        <v>364623404</v>
      </c>
      <c r="AB9" s="109" t="str">
        <f>TEXT(Z9/1000000,"$#,###.0")&amp;" mil"</f>
        <v>$364.6 mil</v>
      </c>
      <c r="AD9" s="110">
        <f t="shared" si="0"/>
        <v>3.3848552496528628E-2</v>
      </c>
      <c r="AF9" s="110">
        <f t="shared" si="1"/>
        <v>0.17561529547693544</v>
      </c>
    </row>
    <row r="10" spans="1:32" x14ac:dyDescent="0.25">
      <c r="A10" s="30" t="s">
        <v>17</v>
      </c>
      <c r="B10" s="71"/>
      <c r="C10" s="72"/>
      <c r="D10" s="73">
        <f>AD105</f>
        <v>19.957492029755581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48.521655745564971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79.654786638964353</v>
      </c>
      <c r="P11" s="74" t="s">
        <v>83</v>
      </c>
      <c r="S11" s="107" t="s">
        <v>29</v>
      </c>
      <c r="T11" s="112"/>
      <c r="U11" s="112"/>
      <c r="V11" s="112">
        <v>7511</v>
      </c>
      <c r="W11" s="112">
        <v>7588</v>
      </c>
      <c r="X11" s="112">
        <v>7511</v>
      </c>
      <c r="Y11" s="112">
        <v>7927</v>
      </c>
      <c r="Z11" s="112">
        <v>8137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11.443183634329552</v>
      </c>
      <c r="P12" s="74" t="s">
        <v>83</v>
      </c>
      <c r="S12" s="107" t="s">
        <v>30</v>
      </c>
      <c r="T12" s="112"/>
      <c r="U12" s="112"/>
      <c r="V12" s="112">
        <v>1253</v>
      </c>
      <c r="W12" s="112">
        <v>1288</v>
      </c>
      <c r="X12" s="112">
        <v>1297</v>
      </c>
      <c r="Y12" s="112">
        <v>1336</v>
      </c>
      <c r="Z12" s="112">
        <v>1274</v>
      </c>
    </row>
    <row r="13" spans="1:32" ht="15" customHeight="1" x14ac:dyDescent="0.25">
      <c r="A13" s="30" t="s">
        <v>19</v>
      </c>
      <c r="B13" s="72"/>
      <c r="C13" s="72"/>
      <c r="D13" s="73">
        <f>AD108</f>
        <v>14.176408076514345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8.9180118267540358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15.972369819341125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21.849096705632306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18.088846276765739</v>
      </c>
      <c r="P15" s="74" t="s">
        <v>83</v>
      </c>
      <c r="S15" s="115" t="s">
        <v>59</v>
      </c>
      <c r="T15" s="115"/>
      <c r="U15" s="116"/>
      <c r="V15" s="116">
        <v>1147</v>
      </c>
      <c r="W15" s="116">
        <v>1197</v>
      </c>
      <c r="X15" s="116">
        <v>1175</v>
      </c>
      <c r="Y15" s="112">
        <v>1194</v>
      </c>
      <c r="Z15" s="112">
        <v>1202</v>
      </c>
      <c r="AB15" s="117">
        <f t="shared" ref="AB15:AB34" si="2">IF(Z15="np",0,Z15/$Z$34)</f>
        <v>0.12775002657030501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37.449521785334753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81.911153723234264</v>
      </c>
      <c r="P16" s="37" t="s">
        <v>83</v>
      </c>
      <c r="S16" s="115" t="s">
        <v>60</v>
      </c>
      <c r="T16" s="115"/>
      <c r="U16" s="116"/>
      <c r="V16" s="116">
        <v>70</v>
      </c>
      <c r="W16" s="116">
        <v>90</v>
      </c>
      <c r="X16" s="116">
        <v>96</v>
      </c>
      <c r="Y16" s="112">
        <v>114</v>
      </c>
      <c r="Z16" s="112">
        <v>112</v>
      </c>
      <c r="AB16" s="117">
        <f t="shared" si="2"/>
        <v>1.1903496652141566E-2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769</v>
      </c>
      <c r="W17" s="116">
        <v>740</v>
      </c>
      <c r="X17" s="116">
        <v>707</v>
      </c>
      <c r="Y17" s="112">
        <v>681</v>
      </c>
      <c r="Z17" s="112">
        <v>636</v>
      </c>
      <c r="AB17" s="117">
        <f t="shared" si="2"/>
        <v>6.7594855988946753E-2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33</v>
      </c>
      <c r="W18" s="116">
        <v>44</v>
      </c>
      <c r="X18" s="116">
        <v>40</v>
      </c>
      <c r="Y18" s="112">
        <v>36</v>
      </c>
      <c r="Z18" s="112">
        <v>37</v>
      </c>
      <c r="AB18" s="117">
        <f t="shared" si="2"/>
        <v>3.932405144011053E-3</v>
      </c>
    </row>
    <row r="19" spans="1:28" x14ac:dyDescent="0.25">
      <c r="A19" s="63" t="str">
        <f>$S$1&amp;" ("&amp;$V$2&amp;" to "&amp;$Z$2&amp;")"</f>
        <v>Ararat (2018-19 to 2022-23)</v>
      </c>
      <c r="B19" s="63"/>
      <c r="C19" s="63"/>
      <c r="D19" s="63"/>
      <c r="E19" s="63"/>
      <c r="F19" s="63"/>
      <c r="G19" s="63" t="str">
        <f>$S$1&amp;" ("&amp;$V$2&amp;" to "&amp;$Z$2&amp;")"</f>
        <v>Ararat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396</v>
      </c>
      <c r="W19" s="116">
        <v>388</v>
      </c>
      <c r="X19" s="116">
        <v>388</v>
      </c>
      <c r="Y19" s="112">
        <v>406</v>
      </c>
      <c r="Z19" s="112">
        <v>440</v>
      </c>
      <c r="AB19" s="117">
        <f t="shared" si="2"/>
        <v>4.6763736847699008E-2</v>
      </c>
    </row>
    <row r="20" spans="1:28" x14ac:dyDescent="0.25">
      <c r="S20" s="115" t="s">
        <v>64</v>
      </c>
      <c r="T20" s="115"/>
      <c r="U20" s="116"/>
      <c r="V20" s="116">
        <v>394</v>
      </c>
      <c r="W20" s="116">
        <v>341</v>
      </c>
      <c r="X20" s="116">
        <v>417</v>
      </c>
      <c r="Y20" s="112">
        <v>381</v>
      </c>
      <c r="Z20" s="112">
        <v>432</v>
      </c>
      <c r="AB20" s="117">
        <f t="shared" si="2"/>
        <v>4.591348708683176E-2</v>
      </c>
    </row>
    <row r="21" spans="1:28" x14ac:dyDescent="0.25">
      <c r="S21" s="115" t="s">
        <v>65</v>
      </c>
      <c r="T21" s="115"/>
      <c r="U21" s="116"/>
      <c r="V21" s="116">
        <v>544</v>
      </c>
      <c r="W21" s="116">
        <v>556</v>
      </c>
      <c r="X21" s="116">
        <v>605</v>
      </c>
      <c r="Y21" s="112">
        <v>666</v>
      </c>
      <c r="Z21" s="112">
        <v>683</v>
      </c>
      <c r="AB21" s="117">
        <f t="shared" si="2"/>
        <v>7.2590073334041869E-2</v>
      </c>
    </row>
    <row r="22" spans="1:28" x14ac:dyDescent="0.25">
      <c r="S22" s="115" t="s">
        <v>66</v>
      </c>
      <c r="T22" s="115"/>
      <c r="U22" s="116"/>
      <c r="V22" s="116">
        <v>523</v>
      </c>
      <c r="W22" s="116">
        <v>546</v>
      </c>
      <c r="X22" s="116">
        <v>538</v>
      </c>
      <c r="Y22" s="112">
        <v>629</v>
      </c>
      <c r="Z22" s="112">
        <v>647</v>
      </c>
      <c r="AB22" s="117">
        <f t="shared" si="2"/>
        <v>6.8763949410139233E-2</v>
      </c>
    </row>
    <row r="23" spans="1:28" x14ac:dyDescent="0.25">
      <c r="S23" s="115" t="s">
        <v>67</v>
      </c>
      <c r="T23" s="115"/>
      <c r="U23" s="116"/>
      <c r="V23" s="116">
        <v>229</v>
      </c>
      <c r="W23" s="116">
        <v>243</v>
      </c>
      <c r="X23" s="116">
        <v>259</v>
      </c>
      <c r="Y23" s="112">
        <v>266</v>
      </c>
      <c r="Z23" s="112">
        <v>273</v>
      </c>
      <c r="AB23" s="117">
        <f t="shared" si="2"/>
        <v>2.9014773089595068E-2</v>
      </c>
    </row>
    <row r="24" spans="1:28" x14ac:dyDescent="0.25">
      <c r="S24" s="115" t="s">
        <v>68</v>
      </c>
      <c r="T24" s="115"/>
      <c r="U24" s="116"/>
      <c r="V24" s="116">
        <v>33</v>
      </c>
      <c r="W24" s="116">
        <v>31</v>
      </c>
      <c r="X24" s="116">
        <v>38</v>
      </c>
      <c r="Y24" s="112">
        <v>38</v>
      </c>
      <c r="Z24" s="112">
        <v>45</v>
      </c>
      <c r="AB24" s="117">
        <f t="shared" si="2"/>
        <v>4.7826549048783076E-3</v>
      </c>
    </row>
    <row r="25" spans="1:28" x14ac:dyDescent="0.25">
      <c r="S25" s="115" t="s">
        <v>69</v>
      </c>
      <c r="T25" s="115"/>
      <c r="U25" s="116"/>
      <c r="V25" s="116">
        <v>158</v>
      </c>
      <c r="W25" s="116">
        <v>165</v>
      </c>
      <c r="X25" s="116">
        <v>163</v>
      </c>
      <c r="Y25" s="112">
        <v>171</v>
      </c>
      <c r="Z25" s="112">
        <v>196</v>
      </c>
      <c r="AB25" s="117">
        <f t="shared" si="2"/>
        <v>2.0831119141247741E-2</v>
      </c>
    </row>
    <row r="26" spans="1:28" x14ac:dyDescent="0.25">
      <c r="S26" s="115" t="s">
        <v>70</v>
      </c>
      <c r="T26" s="115"/>
      <c r="U26" s="116"/>
      <c r="V26" s="116">
        <v>130</v>
      </c>
      <c r="W26" s="116">
        <v>130</v>
      </c>
      <c r="X26" s="116">
        <v>136</v>
      </c>
      <c r="Y26" s="112">
        <v>143</v>
      </c>
      <c r="Z26" s="112">
        <v>143</v>
      </c>
      <c r="AB26" s="117">
        <f t="shared" si="2"/>
        <v>1.5198214475502179E-2</v>
      </c>
    </row>
    <row r="27" spans="1:28" x14ac:dyDescent="0.25">
      <c r="S27" s="115" t="s">
        <v>71</v>
      </c>
      <c r="T27" s="115"/>
      <c r="U27" s="116"/>
      <c r="V27" s="116">
        <v>281</v>
      </c>
      <c r="W27" s="116">
        <v>311</v>
      </c>
      <c r="X27" s="116">
        <v>242</v>
      </c>
      <c r="Y27" s="112">
        <v>253</v>
      </c>
      <c r="Z27" s="112">
        <v>246</v>
      </c>
      <c r="AB27" s="117">
        <f t="shared" si="2"/>
        <v>2.6145180146668084E-2</v>
      </c>
    </row>
    <row r="28" spans="1:28" x14ac:dyDescent="0.25">
      <c r="S28" s="115" t="s">
        <v>72</v>
      </c>
      <c r="T28" s="115"/>
      <c r="U28" s="116"/>
      <c r="V28" s="116">
        <v>356</v>
      </c>
      <c r="W28" s="116">
        <v>356</v>
      </c>
      <c r="X28" s="116">
        <v>414</v>
      </c>
      <c r="Y28" s="112">
        <v>599</v>
      </c>
      <c r="Z28" s="112">
        <v>597</v>
      </c>
      <c r="AB28" s="117">
        <f t="shared" si="2"/>
        <v>6.3449888404718879E-2</v>
      </c>
    </row>
    <row r="29" spans="1:28" x14ac:dyDescent="0.25">
      <c r="S29" s="115" t="s">
        <v>73</v>
      </c>
      <c r="T29" s="115"/>
      <c r="U29" s="116"/>
      <c r="V29" s="116">
        <v>1095</v>
      </c>
      <c r="W29" s="116">
        <v>897</v>
      </c>
      <c r="X29" s="116">
        <v>785</v>
      </c>
      <c r="Y29" s="112">
        <v>790</v>
      </c>
      <c r="Z29" s="112">
        <v>779</v>
      </c>
      <c r="AB29" s="117">
        <f t="shared" si="2"/>
        <v>8.2793070464448934E-2</v>
      </c>
    </row>
    <row r="30" spans="1:28" x14ac:dyDescent="0.25">
      <c r="S30" s="115" t="s">
        <v>74</v>
      </c>
      <c r="T30" s="115"/>
      <c r="U30" s="116"/>
      <c r="V30" s="116">
        <v>341</v>
      </c>
      <c r="W30" s="116">
        <v>502</v>
      </c>
      <c r="X30" s="116">
        <v>486</v>
      </c>
      <c r="Y30" s="112">
        <v>555</v>
      </c>
      <c r="Z30" s="112">
        <v>585</v>
      </c>
      <c r="AB30" s="117">
        <f t="shared" si="2"/>
        <v>6.2174513763418003E-2</v>
      </c>
    </row>
    <row r="31" spans="1:28" x14ac:dyDescent="0.25">
      <c r="S31" s="115" t="s">
        <v>75</v>
      </c>
      <c r="T31" s="115"/>
      <c r="U31" s="116"/>
      <c r="V31" s="116">
        <v>1093</v>
      </c>
      <c r="W31" s="116">
        <v>1219</v>
      </c>
      <c r="X31" s="116">
        <v>1280</v>
      </c>
      <c r="Y31" s="112">
        <v>1361</v>
      </c>
      <c r="Z31" s="112">
        <v>1430</v>
      </c>
      <c r="AB31" s="117">
        <f t="shared" si="2"/>
        <v>0.15198214475502178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173</v>
      </c>
      <c r="W32" s="116">
        <v>160</v>
      </c>
      <c r="X32" s="116">
        <v>137</v>
      </c>
      <c r="Y32" s="112">
        <v>125</v>
      </c>
      <c r="Z32" s="112">
        <v>129</v>
      </c>
      <c r="AB32" s="117">
        <f t="shared" si="2"/>
        <v>1.3710277393984484E-2</v>
      </c>
    </row>
    <row r="33" spans="19:32" x14ac:dyDescent="0.25">
      <c r="S33" s="115" t="s">
        <v>77</v>
      </c>
      <c r="T33" s="115"/>
      <c r="U33" s="116"/>
      <c r="V33" s="116">
        <v>183</v>
      </c>
      <c r="W33" s="116">
        <v>211</v>
      </c>
      <c r="X33" s="116">
        <v>199</v>
      </c>
      <c r="Y33" s="112">
        <v>217</v>
      </c>
      <c r="Z33" s="112">
        <v>228</v>
      </c>
      <c r="AB33" s="117">
        <f t="shared" si="2"/>
        <v>2.423211818471676E-2</v>
      </c>
    </row>
    <row r="34" spans="19:32" x14ac:dyDescent="0.25">
      <c r="S34" s="118" t="s">
        <v>53</v>
      </c>
      <c r="T34" s="118"/>
      <c r="U34" s="119"/>
      <c r="V34" s="119">
        <v>8755</v>
      </c>
      <c r="W34" s="119">
        <v>8883</v>
      </c>
      <c r="X34" s="119">
        <v>8808</v>
      </c>
      <c r="Y34" s="120">
        <v>9265</v>
      </c>
      <c r="Z34" s="120">
        <v>9409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5011</v>
      </c>
      <c r="W37" s="112">
        <v>4993</v>
      </c>
      <c r="X37" s="112">
        <v>5095</v>
      </c>
      <c r="Y37" s="112">
        <v>5199</v>
      </c>
      <c r="Z37" s="112">
        <v>5126</v>
      </c>
      <c r="AB37" s="132">
        <f>Z37/Z40*100</f>
        <v>81.911153723234264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963</v>
      </c>
      <c r="W38" s="112">
        <v>1094</v>
      </c>
      <c r="X38" s="112">
        <v>940</v>
      </c>
      <c r="Y38" s="112">
        <v>1043</v>
      </c>
      <c r="Z38" s="112">
        <v>1132</v>
      </c>
      <c r="AB38" s="132">
        <f>Z38/Z40*100</f>
        <v>18.088846276765739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5974</v>
      </c>
      <c r="W40" s="112">
        <v>6087</v>
      </c>
      <c r="X40" s="112">
        <v>6035</v>
      </c>
      <c r="Y40" s="112">
        <v>6242</v>
      </c>
      <c r="Z40" s="112">
        <v>6258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0</v>
      </c>
      <c r="X44" s="112">
        <v>5</v>
      </c>
      <c r="Y44" s="112">
        <v>7</v>
      </c>
      <c r="Z44" s="112">
        <v>12</v>
      </c>
    </row>
    <row r="45" spans="19:32" x14ac:dyDescent="0.25">
      <c r="S45" s="115" t="s">
        <v>37</v>
      </c>
      <c r="T45" s="115"/>
      <c r="U45" s="112"/>
      <c r="V45" s="112">
        <v>113</v>
      </c>
      <c r="W45" s="112">
        <v>124</v>
      </c>
      <c r="X45" s="112">
        <v>142</v>
      </c>
      <c r="Y45" s="112">
        <v>130</v>
      </c>
      <c r="Z45" s="112">
        <v>138</v>
      </c>
    </row>
    <row r="46" spans="19:32" x14ac:dyDescent="0.25">
      <c r="S46" s="115" t="s">
        <v>38</v>
      </c>
      <c r="T46" s="115"/>
      <c r="U46" s="112"/>
      <c r="V46" s="112">
        <v>271</v>
      </c>
      <c r="W46" s="112">
        <v>279</v>
      </c>
      <c r="X46" s="112">
        <v>248</v>
      </c>
      <c r="Y46" s="112">
        <v>268</v>
      </c>
      <c r="Z46" s="112">
        <v>288</v>
      </c>
    </row>
    <row r="47" spans="19:32" x14ac:dyDescent="0.25">
      <c r="S47" s="115" t="s">
        <v>39</v>
      </c>
      <c r="T47" s="115"/>
      <c r="U47" s="112"/>
      <c r="V47" s="112">
        <v>410</v>
      </c>
      <c r="W47" s="112">
        <v>431</v>
      </c>
      <c r="X47" s="112">
        <v>379</v>
      </c>
      <c r="Y47" s="112">
        <v>397</v>
      </c>
      <c r="Z47" s="112">
        <v>416</v>
      </c>
    </row>
    <row r="48" spans="19:32" x14ac:dyDescent="0.25">
      <c r="S48" s="115" t="s">
        <v>40</v>
      </c>
      <c r="T48" s="115"/>
      <c r="U48" s="112"/>
      <c r="V48" s="112">
        <v>510</v>
      </c>
      <c r="W48" s="112">
        <v>469</v>
      </c>
      <c r="X48" s="112">
        <v>551</v>
      </c>
      <c r="Y48" s="112">
        <v>548</v>
      </c>
      <c r="Z48" s="112">
        <v>593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388</v>
      </c>
      <c r="W49" s="112">
        <v>460</v>
      </c>
      <c r="X49" s="112">
        <v>448</v>
      </c>
      <c r="Y49" s="112">
        <v>534</v>
      </c>
      <c r="Z49" s="112">
        <v>504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Ararat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375</v>
      </c>
      <c r="W50" s="112">
        <v>363</v>
      </c>
      <c r="X50" s="112">
        <v>373</v>
      </c>
      <c r="Y50" s="112">
        <v>429</v>
      </c>
      <c r="Z50" s="112">
        <v>435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388</v>
      </c>
      <c r="W51" s="112">
        <v>381</v>
      </c>
      <c r="X51" s="112">
        <v>355</v>
      </c>
      <c r="Y51" s="112">
        <v>364</v>
      </c>
      <c r="Z51" s="112">
        <v>361</v>
      </c>
    </row>
    <row r="52" spans="1:26" ht="15" customHeight="1" x14ac:dyDescent="0.25">
      <c r="S52" s="115" t="s">
        <v>44</v>
      </c>
      <c r="T52" s="115"/>
      <c r="U52" s="112"/>
      <c r="V52" s="112">
        <v>380</v>
      </c>
      <c r="W52" s="112">
        <v>343</v>
      </c>
      <c r="X52" s="112">
        <v>360</v>
      </c>
      <c r="Y52" s="112">
        <v>368</v>
      </c>
      <c r="Z52" s="112">
        <v>398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461</v>
      </c>
      <c r="W53" s="112">
        <v>466</v>
      </c>
      <c r="X53" s="112">
        <v>397</v>
      </c>
      <c r="Y53" s="112">
        <v>406</v>
      </c>
      <c r="Z53" s="112">
        <v>368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438</v>
      </c>
      <c r="W54" s="112">
        <v>419</v>
      </c>
      <c r="X54" s="112">
        <v>419</v>
      </c>
      <c r="Y54" s="112">
        <v>395</v>
      </c>
      <c r="Z54" s="112">
        <v>415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352</v>
      </c>
      <c r="W55" s="112">
        <v>386</v>
      </c>
      <c r="X55" s="112">
        <v>359</v>
      </c>
      <c r="Y55" s="112">
        <v>387</v>
      </c>
      <c r="Z55" s="112">
        <v>366</v>
      </c>
    </row>
    <row r="56" spans="1:26" ht="15" customHeight="1" x14ac:dyDescent="0.25">
      <c r="S56" s="115" t="s">
        <v>48</v>
      </c>
      <c r="T56" s="115"/>
      <c r="U56" s="112"/>
      <c r="V56" s="112">
        <v>210</v>
      </c>
      <c r="W56" s="112">
        <v>210</v>
      </c>
      <c r="X56" s="112">
        <v>245</v>
      </c>
      <c r="Y56" s="112">
        <v>241</v>
      </c>
      <c r="Z56" s="112">
        <v>255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131</v>
      </c>
      <c r="W57" s="112">
        <v>126</v>
      </c>
      <c r="X57" s="112">
        <v>110</v>
      </c>
      <c r="Y57" s="112">
        <v>106</v>
      </c>
      <c r="Z57" s="112">
        <v>100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40</v>
      </c>
      <c r="W58" s="112">
        <v>47</v>
      </c>
      <c r="X58" s="112">
        <v>63</v>
      </c>
      <c r="Y58" s="112">
        <v>62</v>
      </c>
      <c r="Z58" s="112">
        <v>72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27</v>
      </c>
      <c r="W59" s="112">
        <v>28</v>
      </c>
      <c r="X59" s="112">
        <v>22</v>
      </c>
      <c r="Y59" s="112">
        <v>23</v>
      </c>
      <c r="Z59" s="112">
        <v>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21</v>
      </c>
      <c r="X60" s="112">
        <v>24</v>
      </c>
      <c r="Y60" s="112">
        <v>26</v>
      </c>
      <c r="Z60" s="112">
        <v>20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4515</v>
      </c>
      <c r="W61" s="112">
        <v>4561</v>
      </c>
      <c r="X61" s="112">
        <v>4500</v>
      </c>
      <c r="Y61" s="112">
        <v>4696</v>
      </c>
      <c r="Z61" s="112">
        <v>4758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3</v>
      </c>
      <c r="Y63" s="112">
        <v>3</v>
      </c>
      <c r="Z63" s="112">
        <v>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115</v>
      </c>
      <c r="W64" s="112">
        <v>140</v>
      </c>
      <c r="X64" s="112">
        <v>129</v>
      </c>
      <c r="Y64" s="112">
        <v>144</v>
      </c>
      <c r="Z64" s="112">
        <v>176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Ararat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295</v>
      </c>
      <c r="W65" s="112">
        <v>268</v>
      </c>
      <c r="X65" s="112">
        <v>292</v>
      </c>
      <c r="Y65" s="112">
        <v>337</v>
      </c>
      <c r="Z65" s="112">
        <v>333</v>
      </c>
    </row>
    <row r="66" spans="1:26" x14ac:dyDescent="0.25">
      <c r="S66" s="115" t="s">
        <v>39</v>
      </c>
      <c r="T66" s="115"/>
      <c r="U66" s="112"/>
      <c r="V66" s="112">
        <v>335</v>
      </c>
      <c r="W66" s="112">
        <v>370</v>
      </c>
      <c r="X66" s="112">
        <v>373</v>
      </c>
      <c r="Y66" s="112">
        <v>408</v>
      </c>
      <c r="Z66" s="112">
        <v>423</v>
      </c>
    </row>
    <row r="67" spans="1:26" x14ac:dyDescent="0.25">
      <c r="S67" s="115" t="s">
        <v>40</v>
      </c>
      <c r="T67" s="115"/>
      <c r="U67" s="112"/>
      <c r="V67" s="112">
        <v>477</v>
      </c>
      <c r="W67" s="112">
        <v>448</v>
      </c>
      <c r="X67" s="112">
        <v>453</v>
      </c>
      <c r="Y67" s="112">
        <v>439</v>
      </c>
      <c r="Z67" s="112">
        <v>437</v>
      </c>
    </row>
    <row r="68" spans="1:26" x14ac:dyDescent="0.25">
      <c r="S68" s="115" t="s">
        <v>41</v>
      </c>
      <c r="T68" s="115"/>
      <c r="U68" s="112"/>
      <c r="V68" s="112">
        <v>368</v>
      </c>
      <c r="W68" s="112">
        <v>420</v>
      </c>
      <c r="X68" s="112">
        <v>430</v>
      </c>
      <c r="Y68" s="112">
        <v>465</v>
      </c>
      <c r="Z68" s="112">
        <v>444</v>
      </c>
    </row>
    <row r="69" spans="1:26" x14ac:dyDescent="0.25">
      <c r="S69" s="115" t="s">
        <v>42</v>
      </c>
      <c r="T69" s="115"/>
      <c r="U69" s="112"/>
      <c r="V69" s="112">
        <v>343</v>
      </c>
      <c r="W69" s="112">
        <v>335</v>
      </c>
      <c r="X69" s="112">
        <v>316</v>
      </c>
      <c r="Y69" s="112">
        <v>371</v>
      </c>
      <c r="Z69" s="112">
        <v>414</v>
      </c>
    </row>
    <row r="70" spans="1:26" x14ac:dyDescent="0.25">
      <c r="S70" s="115" t="s">
        <v>43</v>
      </c>
      <c r="T70" s="115"/>
      <c r="U70" s="112"/>
      <c r="V70" s="112">
        <v>376</v>
      </c>
      <c r="W70" s="112">
        <v>374</v>
      </c>
      <c r="X70" s="112">
        <v>381</v>
      </c>
      <c r="Y70" s="112">
        <v>392</v>
      </c>
      <c r="Z70" s="112">
        <v>372</v>
      </c>
    </row>
    <row r="71" spans="1:26" x14ac:dyDescent="0.25">
      <c r="S71" s="115" t="s">
        <v>44</v>
      </c>
      <c r="T71" s="115"/>
      <c r="U71" s="112"/>
      <c r="V71" s="112">
        <v>428</v>
      </c>
      <c r="W71" s="112">
        <v>440</v>
      </c>
      <c r="X71" s="112">
        <v>391</v>
      </c>
      <c r="Y71" s="112">
        <v>411</v>
      </c>
      <c r="Z71" s="112">
        <v>443</v>
      </c>
    </row>
    <row r="72" spans="1:26" x14ac:dyDescent="0.25">
      <c r="S72" s="115" t="s">
        <v>45</v>
      </c>
      <c r="T72" s="115"/>
      <c r="U72" s="112"/>
      <c r="V72" s="112">
        <v>428</v>
      </c>
      <c r="W72" s="112">
        <v>431</v>
      </c>
      <c r="X72" s="112">
        <v>469</v>
      </c>
      <c r="Y72" s="112">
        <v>472</v>
      </c>
      <c r="Z72" s="112">
        <v>456</v>
      </c>
    </row>
    <row r="73" spans="1:26" x14ac:dyDescent="0.25">
      <c r="S73" s="115" t="s">
        <v>46</v>
      </c>
      <c r="T73" s="115"/>
      <c r="U73" s="112"/>
      <c r="V73" s="112">
        <v>418</v>
      </c>
      <c r="W73" s="112">
        <v>420</v>
      </c>
      <c r="X73" s="112">
        <v>395</v>
      </c>
      <c r="Y73" s="112">
        <v>407</v>
      </c>
      <c r="Z73" s="112">
        <v>393</v>
      </c>
    </row>
    <row r="74" spans="1:26" x14ac:dyDescent="0.25">
      <c r="S74" s="115" t="s">
        <v>47</v>
      </c>
      <c r="T74" s="115"/>
      <c r="U74" s="112"/>
      <c r="V74" s="112">
        <v>328</v>
      </c>
      <c r="W74" s="112">
        <v>333</v>
      </c>
      <c r="X74" s="112">
        <v>321</v>
      </c>
      <c r="Y74" s="112">
        <v>356</v>
      </c>
      <c r="Z74" s="112">
        <v>367</v>
      </c>
    </row>
    <row r="75" spans="1:26" x14ac:dyDescent="0.25">
      <c r="S75" s="115" t="s">
        <v>48</v>
      </c>
      <c r="T75" s="115"/>
      <c r="U75" s="112"/>
      <c r="V75" s="112">
        <v>185</v>
      </c>
      <c r="W75" s="112">
        <v>194</v>
      </c>
      <c r="X75" s="112">
        <v>194</v>
      </c>
      <c r="Y75" s="112">
        <v>199</v>
      </c>
      <c r="Z75" s="112">
        <v>219</v>
      </c>
    </row>
    <row r="76" spans="1:26" x14ac:dyDescent="0.25">
      <c r="S76" s="115" t="s">
        <v>49</v>
      </c>
      <c r="T76" s="115"/>
      <c r="U76" s="112"/>
      <c r="V76" s="112">
        <v>57</v>
      </c>
      <c r="W76" s="112">
        <v>72</v>
      </c>
      <c r="X76" s="112">
        <v>85</v>
      </c>
      <c r="Y76" s="112">
        <v>92</v>
      </c>
      <c r="Z76" s="112">
        <v>93</v>
      </c>
    </row>
    <row r="77" spans="1:26" x14ac:dyDescent="0.25">
      <c r="S77" s="115" t="s">
        <v>50</v>
      </c>
      <c r="T77" s="115"/>
      <c r="U77" s="112"/>
      <c r="V77" s="112">
        <v>42</v>
      </c>
      <c r="W77" s="112">
        <v>42</v>
      </c>
      <c r="X77" s="112">
        <v>36</v>
      </c>
      <c r="Y77" s="112">
        <v>40</v>
      </c>
      <c r="Z77" s="112">
        <v>31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20</v>
      </c>
      <c r="X78" s="112">
        <v>18</v>
      </c>
      <c r="Y78" s="112">
        <v>17</v>
      </c>
      <c r="Z78" s="112">
        <v>21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17</v>
      </c>
      <c r="X79" s="112">
        <v>16</v>
      </c>
      <c r="Y79" s="112">
        <v>19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4238</v>
      </c>
      <c r="W80" s="112">
        <v>4324</v>
      </c>
      <c r="X80" s="112">
        <v>4302</v>
      </c>
      <c r="Y80" s="112">
        <v>4566</v>
      </c>
      <c r="Z80" s="112">
        <v>4638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Ararat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268</v>
      </c>
      <c r="W83" s="112">
        <v>275</v>
      </c>
      <c r="X83" s="112">
        <v>257</v>
      </c>
      <c r="Y83" s="112">
        <v>257</v>
      </c>
      <c r="Z83" s="112">
        <v>281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228</v>
      </c>
      <c r="W84" s="112">
        <v>235</v>
      </c>
      <c r="X84" s="112">
        <v>232</v>
      </c>
      <c r="Y84" s="112">
        <v>225</v>
      </c>
      <c r="Z84" s="112">
        <v>229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425</v>
      </c>
      <c r="W85" s="112">
        <v>441</v>
      </c>
      <c r="X85" s="112">
        <v>446</v>
      </c>
      <c r="Y85" s="112">
        <v>442</v>
      </c>
      <c r="Z85" s="112">
        <v>456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9,410</v>
      </c>
      <c r="D86" s="96">
        <f t="shared" ref="D86:D91" si="4">AD4</f>
        <v>1.5211996979177966E-2</v>
      </c>
      <c r="E86" s="97">
        <f t="shared" ref="E86:E91" si="5">AD4</f>
        <v>1.5211996979177966E-2</v>
      </c>
      <c r="F86" s="96">
        <f t="shared" ref="F86:F91" si="6">AF4</f>
        <v>7.481439177612792E-2</v>
      </c>
      <c r="G86" s="97">
        <f t="shared" ref="G86:G91" si="7">AF4</f>
        <v>7.481439177612792E-2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343</v>
      </c>
      <c r="W86" s="112">
        <v>349</v>
      </c>
      <c r="X86" s="112">
        <v>344</v>
      </c>
      <c r="Y86" s="112">
        <v>344</v>
      </c>
      <c r="Z86" s="112">
        <v>322</v>
      </c>
    </row>
    <row r="87" spans="1:30" ht="15" customHeight="1" x14ac:dyDescent="0.25">
      <c r="A87" s="98" t="s">
        <v>4</v>
      </c>
      <c r="B87" s="49"/>
      <c r="C87" s="57" t="str">
        <f t="shared" si="3"/>
        <v>4,763</v>
      </c>
      <c r="D87" s="96">
        <f t="shared" si="4"/>
        <v>1.5132139812446654E-2</v>
      </c>
      <c r="E87" s="97">
        <f t="shared" si="5"/>
        <v>1.5132139812446654E-2</v>
      </c>
      <c r="F87" s="96">
        <f t="shared" si="6"/>
        <v>5.3994246514715627E-2</v>
      </c>
      <c r="G87" s="97">
        <f t="shared" si="7"/>
        <v>5.3994246514715627E-2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70</v>
      </c>
      <c r="W87" s="112">
        <v>71</v>
      </c>
      <c r="X87" s="112">
        <v>78</v>
      </c>
      <c r="Y87" s="112">
        <v>93</v>
      </c>
      <c r="Z87" s="112">
        <v>88</v>
      </c>
    </row>
    <row r="88" spans="1:30" ht="15" customHeight="1" x14ac:dyDescent="0.25">
      <c r="A88" s="98" t="s">
        <v>5</v>
      </c>
      <c r="B88" s="49"/>
      <c r="C88" s="57" t="str">
        <f t="shared" si="3"/>
        <v>4,638</v>
      </c>
      <c r="D88" s="96">
        <f t="shared" si="4"/>
        <v>1.5546310488285586E-2</v>
      </c>
      <c r="E88" s="97">
        <f t="shared" si="5"/>
        <v>1.5546310488285586E-2</v>
      </c>
      <c r="F88" s="96">
        <f t="shared" si="6"/>
        <v>9.3609997642065457E-2</v>
      </c>
      <c r="G88" s="97">
        <f t="shared" si="7"/>
        <v>9.3609997642065457E-2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106</v>
      </c>
      <c r="W88" s="112">
        <v>115</v>
      </c>
      <c r="X88" s="112">
        <v>130</v>
      </c>
      <c r="Y88" s="112">
        <v>128</v>
      </c>
      <c r="Z88" s="112">
        <v>139</v>
      </c>
    </row>
    <row r="89" spans="1:30" ht="15" customHeight="1" x14ac:dyDescent="0.25">
      <c r="A89" s="49" t="s">
        <v>6</v>
      </c>
      <c r="B89" s="49"/>
      <c r="C89" s="57" t="str">
        <f t="shared" si="3"/>
        <v>6,257</v>
      </c>
      <c r="D89" s="96">
        <f t="shared" si="4"/>
        <v>2.8850777368167879E-3</v>
      </c>
      <c r="E89" s="97">
        <f t="shared" si="5"/>
        <v>2.8850777368167879E-3</v>
      </c>
      <c r="F89" s="96">
        <f t="shared" si="6"/>
        <v>4.8073701842546113E-2</v>
      </c>
      <c r="G89" s="97">
        <f t="shared" si="7"/>
        <v>4.8073701842546113E-2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207</v>
      </c>
      <c r="W89" s="112">
        <v>219</v>
      </c>
      <c r="X89" s="112">
        <v>224</v>
      </c>
      <c r="Y89" s="112">
        <v>230</v>
      </c>
      <c r="Z89" s="112">
        <v>291</v>
      </c>
    </row>
    <row r="90" spans="1:30" ht="15" customHeight="1" x14ac:dyDescent="0.25">
      <c r="A90" s="49" t="s">
        <v>95</v>
      </c>
      <c r="B90" s="49"/>
      <c r="C90" s="57" t="str">
        <f t="shared" si="3"/>
        <v>$43,579</v>
      </c>
      <c r="D90" s="96">
        <f t="shared" si="4"/>
        <v>7.8202533524667217E-2</v>
      </c>
      <c r="E90" s="97">
        <f t="shared" si="5"/>
        <v>7.8202533524667217E-2</v>
      </c>
      <c r="F90" s="96">
        <f t="shared" si="6"/>
        <v>9.3925307778582212E-2</v>
      </c>
      <c r="G90" s="97">
        <f t="shared" si="7"/>
        <v>9.3925307778582212E-2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691</v>
      </c>
      <c r="W90" s="112">
        <v>704</v>
      </c>
      <c r="X90" s="112">
        <v>679</v>
      </c>
      <c r="Y90" s="112">
        <v>757</v>
      </c>
      <c r="Z90" s="112">
        <v>652</v>
      </c>
    </row>
    <row r="91" spans="1:30" ht="15" customHeight="1" x14ac:dyDescent="0.25">
      <c r="A91" s="49" t="s">
        <v>7</v>
      </c>
      <c r="B91" s="49"/>
      <c r="C91" s="57" t="str">
        <f t="shared" si="3"/>
        <v>$364.6 mil</v>
      </c>
      <c r="D91" s="96">
        <f t="shared" si="4"/>
        <v>3.3848552496528628E-2</v>
      </c>
      <c r="E91" s="97">
        <f t="shared" si="5"/>
        <v>3.3848552496528628E-2</v>
      </c>
      <c r="F91" s="96">
        <f t="shared" si="6"/>
        <v>0.17561529547693544</v>
      </c>
      <c r="G91" s="97">
        <f t="shared" si="7"/>
        <v>0.17561529547693544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3088</v>
      </c>
      <c r="W91" s="112">
        <v>3181</v>
      </c>
      <c r="X91" s="112">
        <v>3122</v>
      </c>
      <c r="Y91" s="112">
        <v>3230</v>
      </c>
      <c r="Z91" s="112">
        <v>3212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182</v>
      </c>
      <c r="W93" s="112">
        <v>196</v>
      </c>
      <c r="X93" s="112">
        <v>186</v>
      </c>
      <c r="Y93" s="112">
        <v>187</v>
      </c>
      <c r="Z93" s="112">
        <v>198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499</v>
      </c>
      <c r="W94" s="112">
        <v>495</v>
      </c>
      <c r="X94" s="112">
        <v>473</v>
      </c>
      <c r="Y94" s="112">
        <v>487</v>
      </c>
      <c r="Z94" s="112">
        <v>501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82</v>
      </c>
      <c r="W95" s="112">
        <v>90</v>
      </c>
      <c r="X95" s="112">
        <v>93</v>
      </c>
      <c r="Y95" s="112">
        <v>100</v>
      </c>
      <c r="Z95" s="112">
        <v>100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508</v>
      </c>
      <c r="W96" s="112">
        <v>513</v>
      </c>
      <c r="X96" s="112">
        <v>518</v>
      </c>
      <c r="Y96" s="112">
        <v>537</v>
      </c>
      <c r="Z96" s="112">
        <v>548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351</v>
      </c>
      <c r="W97" s="112">
        <v>352</v>
      </c>
      <c r="X97" s="112">
        <v>377</v>
      </c>
      <c r="Y97" s="112">
        <v>382</v>
      </c>
      <c r="Z97" s="112">
        <v>379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252</v>
      </c>
      <c r="W98" s="112">
        <v>248</v>
      </c>
      <c r="X98" s="112">
        <v>251</v>
      </c>
      <c r="Y98" s="112">
        <v>268</v>
      </c>
      <c r="Z98" s="112">
        <v>281</v>
      </c>
    </row>
    <row r="99" spans="1:32" ht="15" customHeight="1" x14ac:dyDescent="0.25">
      <c r="S99" s="115" t="s">
        <v>195</v>
      </c>
      <c r="T99" s="115"/>
      <c r="U99" s="112"/>
      <c r="V99" s="112">
        <v>23</v>
      </c>
      <c r="W99" s="112">
        <v>25</v>
      </c>
      <c r="X99" s="112">
        <v>33</v>
      </c>
      <c r="Y99" s="112">
        <v>32</v>
      </c>
      <c r="Z99" s="112">
        <v>44</v>
      </c>
    </row>
    <row r="100" spans="1:32" ht="15" customHeight="1" x14ac:dyDescent="0.25">
      <c r="S100" s="115" t="s">
        <v>58</v>
      </c>
      <c r="T100" s="115"/>
      <c r="U100" s="112"/>
      <c r="V100" s="112">
        <v>446</v>
      </c>
      <c r="W100" s="112">
        <v>452</v>
      </c>
      <c r="X100" s="112">
        <v>432</v>
      </c>
      <c r="Y100" s="112">
        <v>487</v>
      </c>
      <c r="Z100" s="112">
        <v>419</v>
      </c>
    </row>
    <row r="101" spans="1:32" x14ac:dyDescent="0.25">
      <c r="A101" s="18"/>
      <c r="S101" s="118" t="s">
        <v>53</v>
      </c>
      <c r="T101" s="118"/>
      <c r="U101" s="112"/>
      <c r="V101" s="112">
        <v>2885</v>
      </c>
      <c r="W101" s="112">
        <v>2914</v>
      </c>
      <c r="X101" s="112">
        <v>2909</v>
      </c>
      <c r="Y101" s="112">
        <v>2997</v>
      </c>
      <c r="Z101" s="112">
        <v>3036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5673</v>
      </c>
      <c r="W104" s="112">
        <v>5825</v>
      </c>
      <c r="X104" s="112">
        <v>5870</v>
      </c>
      <c r="Y104" s="112">
        <v>6327</v>
      </c>
      <c r="Z104" s="112">
        <v>6534</v>
      </c>
      <c r="AB104" s="109" t="str">
        <f>TEXT(Z104,"###,###")</f>
        <v>6,534</v>
      </c>
      <c r="AD104" s="130">
        <f>Z104/($Z$4)*100</f>
        <v>69.436769394261418</v>
      </c>
      <c r="AF104" s="109"/>
    </row>
    <row r="105" spans="1:32" x14ac:dyDescent="0.25">
      <c r="S105" s="115" t="s">
        <v>17</v>
      </c>
      <c r="T105" s="115"/>
      <c r="U105" s="112"/>
      <c r="V105" s="112">
        <v>1952</v>
      </c>
      <c r="W105" s="112">
        <v>1958</v>
      </c>
      <c r="X105" s="112">
        <v>1820</v>
      </c>
      <c r="Y105" s="112">
        <v>1884</v>
      </c>
      <c r="Z105" s="112">
        <v>1878</v>
      </c>
      <c r="AB105" s="109" t="str">
        <f>TEXT(Z105,"###,###")</f>
        <v>1,878</v>
      </c>
      <c r="AD105" s="130">
        <f>Z105/($Z$4)*100</f>
        <v>19.957492029755581</v>
      </c>
      <c r="AF105" s="109"/>
    </row>
    <row r="106" spans="1:32" x14ac:dyDescent="0.25">
      <c r="S106" s="118" t="s">
        <v>53</v>
      </c>
      <c r="T106" s="118"/>
      <c r="U106" s="120"/>
      <c r="V106" s="120">
        <v>7625</v>
      </c>
      <c r="W106" s="120">
        <v>7783</v>
      </c>
      <c r="X106" s="120">
        <v>7690</v>
      </c>
      <c r="Y106" s="120">
        <v>8211</v>
      </c>
      <c r="Z106" s="120">
        <v>8412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1202</v>
      </c>
      <c r="W108" s="112">
        <v>1304</v>
      </c>
      <c r="X108" s="112">
        <v>1256</v>
      </c>
      <c r="Y108" s="112">
        <v>1351</v>
      </c>
      <c r="Z108" s="112">
        <v>1334</v>
      </c>
      <c r="AB108" s="109" t="str">
        <f>TEXT(Z108,"###,###")</f>
        <v>1,334</v>
      </c>
      <c r="AD108" s="130">
        <f>Z108/($Z$4)*100</f>
        <v>14.176408076514345</v>
      </c>
      <c r="AF108" s="109"/>
    </row>
    <row r="109" spans="1:32" x14ac:dyDescent="0.25">
      <c r="S109" s="115" t="s">
        <v>20</v>
      </c>
      <c r="T109" s="115"/>
      <c r="U109" s="112"/>
      <c r="V109" s="112">
        <v>1237</v>
      </c>
      <c r="W109" s="112">
        <v>1283</v>
      </c>
      <c r="X109" s="112">
        <v>1383</v>
      </c>
      <c r="Y109" s="112">
        <v>1460</v>
      </c>
      <c r="Z109" s="112">
        <v>1503</v>
      </c>
      <c r="AB109" s="109" t="str">
        <f>TEXT(Z109,"###,###")</f>
        <v>1,503</v>
      </c>
      <c r="AD109" s="130">
        <f>Z109/($Z$4)*100</f>
        <v>15.972369819341125</v>
      </c>
      <c r="AF109" s="109"/>
    </row>
    <row r="110" spans="1:32" x14ac:dyDescent="0.25">
      <c r="S110" s="115" t="s">
        <v>21</v>
      </c>
      <c r="T110" s="115"/>
      <c r="U110" s="112"/>
      <c r="V110" s="112">
        <v>2137</v>
      </c>
      <c r="W110" s="112">
        <v>2263</v>
      </c>
      <c r="X110" s="112">
        <v>1883</v>
      </c>
      <c r="Y110" s="112">
        <v>2192</v>
      </c>
      <c r="Z110" s="112">
        <v>2056</v>
      </c>
      <c r="AB110" s="109" t="str">
        <f>TEXT(Z110,"###,###")</f>
        <v>2,056</v>
      </c>
      <c r="AD110" s="130">
        <f>Z110/($Z$4)*100</f>
        <v>21.849096705632306</v>
      </c>
      <c r="AF110" s="109"/>
    </row>
    <row r="111" spans="1:32" x14ac:dyDescent="0.25">
      <c r="S111" s="115" t="s">
        <v>22</v>
      </c>
      <c r="T111" s="115"/>
      <c r="U111" s="112"/>
      <c r="V111" s="112">
        <v>2965</v>
      </c>
      <c r="W111" s="112">
        <v>2897</v>
      </c>
      <c r="X111" s="112">
        <v>3168</v>
      </c>
      <c r="Y111" s="112">
        <v>3210</v>
      </c>
      <c r="Z111" s="112">
        <v>3524</v>
      </c>
      <c r="AB111" s="109" t="str">
        <f>TEXT(Z111,"###,###")</f>
        <v>3,524</v>
      </c>
      <c r="AD111" s="130">
        <f>Z111/($Z$4)*100</f>
        <v>37.449521785334753</v>
      </c>
      <c r="AF111" s="109"/>
    </row>
    <row r="112" spans="1:32" x14ac:dyDescent="0.25">
      <c r="S112" s="118" t="s">
        <v>53</v>
      </c>
      <c r="T112" s="118"/>
      <c r="U112" s="112"/>
      <c r="V112" s="112">
        <v>8759</v>
      </c>
      <c r="W112" s="112">
        <v>8880</v>
      </c>
      <c r="X112" s="112">
        <v>8808</v>
      </c>
      <c r="Y112" s="112">
        <v>9271</v>
      </c>
      <c r="Z112" s="112">
        <v>9410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43.46</v>
      </c>
      <c r="W118" s="131">
        <v>43.54</v>
      </c>
      <c r="X118" s="131">
        <v>43.81</v>
      </c>
      <c r="Y118" s="131">
        <v>43.39</v>
      </c>
      <c r="Z118" s="131">
        <v>43.41</v>
      </c>
      <c r="AB118" s="109" t="str">
        <f>TEXT(Z118,"##.0")</f>
        <v>43.4</v>
      </c>
    </row>
    <row r="120" spans="19:32" x14ac:dyDescent="0.25">
      <c r="S120" s="101" t="s">
        <v>97</v>
      </c>
      <c r="T120" s="112"/>
      <c r="U120" s="112"/>
      <c r="V120" s="112">
        <v>4724</v>
      </c>
      <c r="W120" s="112">
        <v>4801</v>
      </c>
      <c r="X120" s="112">
        <v>4740</v>
      </c>
      <c r="Y120" s="112">
        <v>4899</v>
      </c>
      <c r="Z120" s="112">
        <v>4984</v>
      </c>
      <c r="AB120" s="109" t="str">
        <f>TEXT(Z120,"###,###")</f>
        <v>4,984</v>
      </c>
    </row>
    <row r="121" spans="19:32" x14ac:dyDescent="0.25">
      <c r="S121" s="101" t="s">
        <v>98</v>
      </c>
      <c r="T121" s="112"/>
      <c r="U121" s="112"/>
      <c r="V121" s="112">
        <v>704</v>
      </c>
      <c r="W121" s="112">
        <v>733</v>
      </c>
      <c r="X121" s="112">
        <v>710</v>
      </c>
      <c r="Y121" s="112">
        <v>727</v>
      </c>
      <c r="Z121" s="112">
        <v>716</v>
      </c>
      <c r="AB121" s="109" t="str">
        <f>TEXT(Z121,"###,###")</f>
        <v>716</v>
      </c>
    </row>
    <row r="122" spans="19:32" x14ac:dyDescent="0.25">
      <c r="S122" s="101" t="s">
        <v>99</v>
      </c>
      <c r="T122" s="112"/>
      <c r="U122" s="112"/>
      <c r="V122" s="112">
        <v>540</v>
      </c>
      <c r="W122" s="112">
        <v>558</v>
      </c>
      <c r="X122" s="112">
        <v>583</v>
      </c>
      <c r="Y122" s="112">
        <v>609</v>
      </c>
      <c r="Z122" s="112">
        <v>558</v>
      </c>
      <c r="AB122" s="109" t="str">
        <f>TEXT(Z122,"###,###")</f>
        <v>558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5264</v>
      </c>
      <c r="W124" s="112">
        <v>5359</v>
      </c>
      <c r="X124" s="112">
        <v>5323</v>
      </c>
      <c r="Y124" s="112">
        <v>5508</v>
      </c>
      <c r="Z124" s="112">
        <v>5542</v>
      </c>
      <c r="AB124" s="109" t="str">
        <f>TEXT(Z124,"###,###")</f>
        <v>5,542</v>
      </c>
      <c r="AD124" s="127">
        <f>Z124/$Z$7*100</f>
        <v>88.572798465718392</v>
      </c>
    </row>
    <row r="125" spans="19:32" x14ac:dyDescent="0.25">
      <c r="S125" s="101" t="s">
        <v>101</v>
      </c>
      <c r="T125" s="112"/>
      <c r="U125" s="112"/>
      <c r="V125" s="112">
        <v>1244</v>
      </c>
      <c r="W125" s="112">
        <v>1291</v>
      </c>
      <c r="X125" s="112">
        <v>1293</v>
      </c>
      <c r="Y125" s="112">
        <v>1336</v>
      </c>
      <c r="Z125" s="112">
        <v>1274</v>
      </c>
      <c r="AB125" s="109" t="str">
        <f>TEXT(Z125,"###,###")</f>
        <v>1,274</v>
      </c>
      <c r="AD125" s="127">
        <f>Z125/$Z$7*100</f>
        <v>20.361195461083586</v>
      </c>
    </row>
    <row r="127" spans="19:32" x14ac:dyDescent="0.25">
      <c r="S127" s="101" t="s">
        <v>102</v>
      </c>
      <c r="T127" s="112"/>
      <c r="U127" s="112"/>
      <c r="V127" s="112">
        <v>3093</v>
      </c>
      <c r="W127" s="112">
        <v>3181</v>
      </c>
      <c r="X127" s="112">
        <v>3118</v>
      </c>
      <c r="Y127" s="112">
        <v>3230</v>
      </c>
      <c r="Z127" s="112">
        <v>3212</v>
      </c>
      <c r="AB127" s="109" t="str">
        <f>TEXT(Z127,"###,###")</f>
        <v>3,212</v>
      </c>
      <c r="AD127" s="127">
        <f>Z127/$Z$7*100</f>
        <v>51.334505354003511</v>
      </c>
    </row>
    <row r="128" spans="19:32" x14ac:dyDescent="0.25">
      <c r="S128" s="101" t="s">
        <v>103</v>
      </c>
      <c r="T128" s="112"/>
      <c r="U128" s="112"/>
      <c r="V128" s="112">
        <v>2884</v>
      </c>
      <c r="W128" s="112">
        <v>2913</v>
      </c>
      <c r="X128" s="112">
        <v>2911</v>
      </c>
      <c r="Y128" s="112">
        <v>3000</v>
      </c>
      <c r="Z128" s="112">
        <v>3036</v>
      </c>
      <c r="AB128" s="109" t="str">
        <f>TEXT(Z128,"###,###")</f>
        <v>3,036</v>
      </c>
      <c r="AD128" s="127">
        <f>Z128/$Z$7*100</f>
        <v>48.521655745564971</v>
      </c>
    </row>
    <row r="130" spans="19:20" x14ac:dyDescent="0.25">
      <c r="S130" s="101" t="s">
        <v>278</v>
      </c>
      <c r="T130" s="127">
        <v>79.654786638964353</v>
      </c>
    </row>
    <row r="131" spans="19:20" x14ac:dyDescent="0.25">
      <c r="S131" s="101" t="s">
        <v>279</v>
      </c>
      <c r="T131" s="127">
        <v>11.443183634329552</v>
      </c>
    </row>
    <row r="132" spans="19:20" x14ac:dyDescent="0.25">
      <c r="S132" s="101" t="s">
        <v>280</v>
      </c>
      <c r="T132" s="127">
        <v>8.9180118267540358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67F6FBB-4F86-47B7-9233-95FFC01D87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82FE734-39D4-4C75-9FE7-BFED2239C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6CC6D8D-D848-4EF9-B23D-CBCF5B9635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CE24181-357B-4B3C-9457-2668A0083A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24700-7CA2-442D-AA29-21DB9AE2BFBE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8.29 Hepburn,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11705</v>
      </c>
      <c r="W4" s="108">
        <v>12237</v>
      </c>
      <c r="X4" s="108">
        <v>12406</v>
      </c>
      <c r="Y4" s="108">
        <v>13055</v>
      </c>
      <c r="Z4" s="108">
        <v>13076</v>
      </c>
      <c r="AB4" s="109" t="str">
        <f>TEXT(Z4,"###,###")</f>
        <v>13,076</v>
      </c>
      <c r="AD4" s="110">
        <f>Z4/Y4-1</f>
        <v>1.6085790884718953E-3</v>
      </c>
      <c r="AF4" s="110">
        <f>Z4/V4-1</f>
        <v>0.11712943186672353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5666</v>
      </c>
      <c r="W5" s="108">
        <v>5963</v>
      </c>
      <c r="X5" s="108">
        <v>6092</v>
      </c>
      <c r="Y5" s="108">
        <v>6298</v>
      </c>
      <c r="Z5" s="108">
        <v>6247</v>
      </c>
      <c r="AB5" s="109" t="str">
        <f>TEXT(Z5,"###,###")</f>
        <v>6,247</v>
      </c>
      <c r="AD5" s="110">
        <f t="shared" ref="AD5:AD9" si="0">Z5/Y5-1</f>
        <v>-8.0978088281994376E-3</v>
      </c>
      <c r="AF5" s="110">
        <f t="shared" ref="AF5:AF9" si="1">Z5/V5-1</f>
        <v>0.10254147546770209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6041</v>
      </c>
      <c r="W6" s="108">
        <v>6271</v>
      </c>
      <c r="X6" s="108">
        <v>6308</v>
      </c>
      <c r="Y6" s="108">
        <v>6748</v>
      </c>
      <c r="Z6" s="108">
        <v>6827</v>
      </c>
      <c r="AB6" s="109" t="str">
        <f>TEXT(Z6,"###,###")</f>
        <v>6,827</v>
      </c>
      <c r="AD6" s="110">
        <f t="shared" si="0"/>
        <v>1.1707172495554197E-2</v>
      </c>
      <c r="AF6" s="110">
        <f t="shared" si="1"/>
        <v>0.13011090878993548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8099</v>
      </c>
      <c r="W7" s="108">
        <v>8590</v>
      </c>
      <c r="X7" s="108">
        <v>8601</v>
      </c>
      <c r="Y7" s="108">
        <v>8784</v>
      </c>
      <c r="Z7" s="108">
        <v>8801</v>
      </c>
      <c r="AB7" s="109" t="str">
        <f>TEXT(Z7,"###,###")</f>
        <v>8,801</v>
      </c>
      <c r="AD7" s="110">
        <f t="shared" si="0"/>
        <v>1.9353369763206452E-3</v>
      </c>
      <c r="AF7" s="110">
        <f t="shared" si="1"/>
        <v>8.6677367576244002E-2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13,076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8,801</v>
      </c>
      <c r="P8" s="67"/>
      <c r="S8" s="107" t="s">
        <v>82</v>
      </c>
      <c r="T8" s="108"/>
      <c r="U8" s="108"/>
      <c r="V8" s="108">
        <v>37307.61</v>
      </c>
      <c r="W8" s="108">
        <v>38540.550000000003</v>
      </c>
      <c r="X8" s="108">
        <v>40999.5</v>
      </c>
      <c r="Y8" s="108">
        <v>40809</v>
      </c>
      <c r="Z8" s="108">
        <v>43314</v>
      </c>
      <c r="AB8" s="109" t="str">
        <f>TEXT(Z8,"$###,###")</f>
        <v>$43,314</v>
      </c>
      <c r="AD8" s="110">
        <f t="shared" si="0"/>
        <v>6.138351834154232E-2</v>
      </c>
      <c r="AF8" s="110">
        <f t="shared" si="1"/>
        <v>0.16099637580643722</v>
      </c>
    </row>
    <row r="9" spans="1:32" x14ac:dyDescent="0.25">
      <c r="A9" s="30" t="s">
        <v>14</v>
      </c>
      <c r="B9" s="71"/>
      <c r="C9" s="72"/>
      <c r="D9" s="73">
        <f>AD104</f>
        <v>73.202814316304682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49.835245994773317</v>
      </c>
      <c r="P9" s="74" t="s">
        <v>83</v>
      </c>
      <c r="S9" s="107" t="s">
        <v>7</v>
      </c>
      <c r="T9" s="108"/>
      <c r="U9" s="108"/>
      <c r="V9" s="108">
        <v>400632174</v>
      </c>
      <c r="W9" s="108">
        <v>446343404</v>
      </c>
      <c r="X9" s="108">
        <v>481248539</v>
      </c>
      <c r="Y9" s="108">
        <v>509069099</v>
      </c>
      <c r="Z9" s="108">
        <v>534458931</v>
      </c>
      <c r="AB9" s="109" t="str">
        <f>TEXT(Z9/1000000,"$#,###.0")&amp;" mil"</f>
        <v>$534.5 mil</v>
      </c>
      <c r="AD9" s="110">
        <f t="shared" si="0"/>
        <v>4.9875020993957353E-2</v>
      </c>
      <c r="AF9" s="110">
        <f t="shared" si="1"/>
        <v>0.3340389656273588</v>
      </c>
    </row>
    <row r="10" spans="1:32" x14ac:dyDescent="0.25">
      <c r="A10" s="30" t="s">
        <v>17</v>
      </c>
      <c r="B10" s="71"/>
      <c r="C10" s="72"/>
      <c r="D10" s="73">
        <f>AD105</f>
        <v>16.939431018660141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50.142029314850589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73.503011021474833</v>
      </c>
      <c r="P11" s="74" t="s">
        <v>83</v>
      </c>
      <c r="S11" s="107" t="s">
        <v>29</v>
      </c>
      <c r="T11" s="112"/>
      <c r="U11" s="112"/>
      <c r="V11" s="112">
        <v>9563</v>
      </c>
      <c r="W11" s="112">
        <v>9909</v>
      </c>
      <c r="X11" s="112">
        <v>10073</v>
      </c>
      <c r="Y11" s="112">
        <v>10704</v>
      </c>
      <c r="Z11" s="112">
        <v>10746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14.589251221452107</v>
      </c>
      <c r="P12" s="74" t="s">
        <v>83</v>
      </c>
      <c r="S12" s="107" t="s">
        <v>30</v>
      </c>
      <c r="T12" s="112"/>
      <c r="U12" s="112"/>
      <c r="V12" s="112">
        <v>2141</v>
      </c>
      <c r="W12" s="112">
        <v>2326</v>
      </c>
      <c r="X12" s="112">
        <v>2333</v>
      </c>
      <c r="Y12" s="112">
        <v>2349</v>
      </c>
      <c r="Z12" s="112">
        <v>2333</v>
      </c>
    </row>
    <row r="13" spans="1:32" ht="15" customHeight="1" x14ac:dyDescent="0.25">
      <c r="A13" s="30" t="s">
        <v>19</v>
      </c>
      <c r="B13" s="72"/>
      <c r="C13" s="72"/>
      <c r="D13" s="73">
        <f>AD108</f>
        <v>20.243193637197919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11.839563685944778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17.490058121749772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46.5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22.315692872438053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17.388339584043642</v>
      </c>
      <c r="P15" s="74" t="s">
        <v>83</v>
      </c>
      <c r="S15" s="115" t="s">
        <v>59</v>
      </c>
      <c r="T15" s="115"/>
      <c r="U15" s="116"/>
      <c r="V15" s="116">
        <v>562</v>
      </c>
      <c r="W15" s="116">
        <v>599</v>
      </c>
      <c r="X15" s="116">
        <v>592</v>
      </c>
      <c r="Y15" s="112">
        <v>580</v>
      </c>
      <c r="Z15" s="112">
        <v>572</v>
      </c>
      <c r="AB15" s="117">
        <f t="shared" ref="AB15:AB34" si="2">IF(Z15="np",0,Z15/$Z$34)</f>
        <v>4.3734230445752732E-2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30.131538696849191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82.611660415956351</v>
      </c>
      <c r="P16" s="37" t="s">
        <v>83</v>
      </c>
      <c r="S16" s="115" t="s">
        <v>60</v>
      </c>
      <c r="T16" s="115"/>
      <c r="U16" s="116"/>
      <c r="V16" s="116">
        <v>35</v>
      </c>
      <c r="W16" s="116">
        <v>37</v>
      </c>
      <c r="X16" s="116">
        <v>46</v>
      </c>
      <c r="Y16" s="112">
        <v>38</v>
      </c>
      <c r="Z16" s="112">
        <v>49</v>
      </c>
      <c r="AB16" s="117">
        <f t="shared" si="2"/>
        <v>3.7464637969263706E-3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562</v>
      </c>
      <c r="W17" s="116">
        <v>591</v>
      </c>
      <c r="X17" s="116">
        <v>640</v>
      </c>
      <c r="Y17" s="112">
        <v>626</v>
      </c>
      <c r="Z17" s="112">
        <v>594</v>
      </c>
      <c r="AB17" s="117">
        <f t="shared" si="2"/>
        <v>4.5416316232127836E-2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48</v>
      </c>
      <c r="W18" s="116">
        <v>65</v>
      </c>
      <c r="X18" s="116">
        <v>59</v>
      </c>
      <c r="Y18" s="112">
        <v>64</v>
      </c>
      <c r="Z18" s="112">
        <v>64</v>
      </c>
      <c r="AB18" s="117">
        <f t="shared" si="2"/>
        <v>4.8933404694548512E-3</v>
      </c>
    </row>
    <row r="19" spans="1:28" x14ac:dyDescent="0.25">
      <c r="A19" s="63" t="str">
        <f>$S$1&amp;" ("&amp;$V$2&amp;" to "&amp;$Z$2&amp;")"</f>
        <v>Hepburn (2018-19 to 2022-23)</v>
      </c>
      <c r="B19" s="63"/>
      <c r="C19" s="63"/>
      <c r="D19" s="63"/>
      <c r="E19" s="63"/>
      <c r="F19" s="63"/>
      <c r="G19" s="63" t="str">
        <f>$S$1&amp;" ("&amp;$V$2&amp;" to "&amp;$Z$2&amp;")"</f>
        <v>Hepburn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760</v>
      </c>
      <c r="W19" s="116">
        <v>824</v>
      </c>
      <c r="X19" s="116">
        <v>820</v>
      </c>
      <c r="Y19" s="112">
        <v>850</v>
      </c>
      <c r="Z19" s="112">
        <v>878</v>
      </c>
      <c r="AB19" s="117">
        <f t="shared" si="2"/>
        <v>6.713051456533374E-2</v>
      </c>
    </row>
    <row r="20" spans="1:28" x14ac:dyDescent="0.25">
      <c r="S20" s="115" t="s">
        <v>64</v>
      </c>
      <c r="T20" s="115"/>
      <c r="U20" s="116"/>
      <c r="V20" s="116">
        <v>288</v>
      </c>
      <c r="W20" s="116">
        <v>305</v>
      </c>
      <c r="X20" s="116">
        <v>352</v>
      </c>
      <c r="Y20" s="112">
        <v>348</v>
      </c>
      <c r="Z20" s="112">
        <v>332</v>
      </c>
      <c r="AB20" s="117">
        <f t="shared" si="2"/>
        <v>2.5384203685297042E-2</v>
      </c>
    </row>
    <row r="21" spans="1:28" x14ac:dyDescent="0.25">
      <c r="S21" s="115" t="s">
        <v>65</v>
      </c>
      <c r="T21" s="115"/>
      <c r="U21" s="116"/>
      <c r="V21" s="116">
        <v>909</v>
      </c>
      <c r="W21" s="116">
        <v>934</v>
      </c>
      <c r="X21" s="116">
        <v>973</v>
      </c>
      <c r="Y21" s="112">
        <v>1077</v>
      </c>
      <c r="Z21" s="112">
        <v>1125</v>
      </c>
      <c r="AB21" s="117">
        <f t="shared" si="2"/>
        <v>8.6015750439636052E-2</v>
      </c>
    </row>
    <row r="22" spans="1:28" x14ac:dyDescent="0.25">
      <c r="S22" s="115" t="s">
        <v>66</v>
      </c>
      <c r="T22" s="115"/>
      <c r="U22" s="116"/>
      <c r="V22" s="116">
        <v>1197</v>
      </c>
      <c r="W22" s="116">
        <v>1273</v>
      </c>
      <c r="X22" s="116">
        <v>1337</v>
      </c>
      <c r="Y22" s="112">
        <v>1422</v>
      </c>
      <c r="Z22" s="112">
        <v>1437</v>
      </c>
      <c r="AB22" s="117">
        <f t="shared" si="2"/>
        <v>0.10987078522822846</v>
      </c>
    </row>
    <row r="23" spans="1:28" x14ac:dyDescent="0.25">
      <c r="S23" s="115" t="s">
        <v>67</v>
      </c>
      <c r="T23" s="115"/>
      <c r="U23" s="116"/>
      <c r="V23" s="116">
        <v>369</v>
      </c>
      <c r="W23" s="116">
        <v>353</v>
      </c>
      <c r="X23" s="116">
        <v>352</v>
      </c>
      <c r="Y23" s="112">
        <v>369</v>
      </c>
      <c r="Z23" s="112">
        <v>331</v>
      </c>
      <c r="AB23" s="117">
        <f t="shared" si="2"/>
        <v>2.530774524046181E-2</v>
      </c>
    </row>
    <row r="24" spans="1:28" x14ac:dyDescent="0.25">
      <c r="S24" s="115" t="s">
        <v>68</v>
      </c>
      <c r="T24" s="115"/>
      <c r="U24" s="116"/>
      <c r="V24" s="116">
        <v>182</v>
      </c>
      <c r="W24" s="116">
        <v>188</v>
      </c>
      <c r="X24" s="116">
        <v>184</v>
      </c>
      <c r="Y24" s="112">
        <v>217</v>
      </c>
      <c r="Z24" s="112">
        <v>226</v>
      </c>
      <c r="AB24" s="117">
        <f t="shared" si="2"/>
        <v>1.7279608532762444E-2</v>
      </c>
    </row>
    <row r="25" spans="1:28" x14ac:dyDescent="0.25">
      <c r="S25" s="115" t="s">
        <v>69</v>
      </c>
      <c r="T25" s="115"/>
      <c r="U25" s="116"/>
      <c r="V25" s="116">
        <v>331</v>
      </c>
      <c r="W25" s="116">
        <v>404</v>
      </c>
      <c r="X25" s="116">
        <v>423</v>
      </c>
      <c r="Y25" s="112">
        <v>483</v>
      </c>
      <c r="Z25" s="112">
        <v>485</v>
      </c>
      <c r="AB25" s="117">
        <f t="shared" si="2"/>
        <v>3.7082345745087543E-2</v>
      </c>
    </row>
    <row r="26" spans="1:28" x14ac:dyDescent="0.25">
      <c r="S26" s="115" t="s">
        <v>70</v>
      </c>
      <c r="T26" s="115"/>
      <c r="U26" s="116"/>
      <c r="V26" s="116">
        <v>145</v>
      </c>
      <c r="W26" s="116">
        <v>161</v>
      </c>
      <c r="X26" s="116">
        <v>159</v>
      </c>
      <c r="Y26" s="112">
        <v>146</v>
      </c>
      <c r="Z26" s="112">
        <v>190</v>
      </c>
      <c r="AB26" s="117">
        <f t="shared" si="2"/>
        <v>1.452710451869409E-2</v>
      </c>
    </row>
    <row r="27" spans="1:28" x14ac:dyDescent="0.25">
      <c r="S27" s="115" t="s">
        <v>71</v>
      </c>
      <c r="T27" s="115"/>
      <c r="U27" s="116"/>
      <c r="V27" s="116">
        <v>690</v>
      </c>
      <c r="W27" s="116">
        <v>762</v>
      </c>
      <c r="X27" s="116">
        <v>837</v>
      </c>
      <c r="Y27" s="112">
        <v>875</v>
      </c>
      <c r="Z27" s="112">
        <v>892</v>
      </c>
      <c r="AB27" s="117">
        <f t="shared" si="2"/>
        <v>6.8200932793026983E-2</v>
      </c>
    </row>
    <row r="28" spans="1:28" x14ac:dyDescent="0.25">
      <c r="S28" s="115" t="s">
        <v>72</v>
      </c>
      <c r="T28" s="115"/>
      <c r="U28" s="116"/>
      <c r="V28" s="116">
        <v>813</v>
      </c>
      <c r="W28" s="116">
        <v>857</v>
      </c>
      <c r="X28" s="116">
        <v>815</v>
      </c>
      <c r="Y28" s="112">
        <v>851</v>
      </c>
      <c r="Z28" s="112">
        <v>797</v>
      </c>
      <c r="AB28" s="117">
        <f t="shared" si="2"/>
        <v>6.0937380533679947E-2</v>
      </c>
    </row>
    <row r="29" spans="1:28" x14ac:dyDescent="0.25">
      <c r="S29" s="115" t="s">
        <v>73</v>
      </c>
      <c r="T29" s="115"/>
      <c r="U29" s="116"/>
      <c r="V29" s="116">
        <v>987</v>
      </c>
      <c r="W29" s="116">
        <v>723</v>
      </c>
      <c r="X29" s="116">
        <v>760</v>
      </c>
      <c r="Y29" s="112">
        <v>818</v>
      </c>
      <c r="Z29" s="112">
        <v>788</v>
      </c>
      <c r="AB29" s="117">
        <f t="shared" si="2"/>
        <v>6.0249254530162853E-2</v>
      </c>
    </row>
    <row r="30" spans="1:28" x14ac:dyDescent="0.25">
      <c r="S30" s="115" t="s">
        <v>74</v>
      </c>
      <c r="T30" s="115"/>
      <c r="U30" s="116"/>
      <c r="V30" s="116">
        <v>810</v>
      </c>
      <c r="W30" s="116">
        <v>1009</v>
      </c>
      <c r="X30" s="116">
        <v>913</v>
      </c>
      <c r="Y30" s="112">
        <v>1061</v>
      </c>
      <c r="Z30" s="112">
        <v>1064</v>
      </c>
      <c r="AB30" s="117">
        <f t="shared" si="2"/>
        <v>8.1351785304686897E-2</v>
      </c>
    </row>
    <row r="31" spans="1:28" x14ac:dyDescent="0.25">
      <c r="S31" s="115" t="s">
        <v>75</v>
      </c>
      <c r="T31" s="115"/>
      <c r="U31" s="116"/>
      <c r="V31" s="116">
        <v>1536</v>
      </c>
      <c r="W31" s="116">
        <v>1612</v>
      </c>
      <c r="X31" s="116">
        <v>1666</v>
      </c>
      <c r="Y31" s="112">
        <v>1727</v>
      </c>
      <c r="Z31" s="112">
        <v>1711</v>
      </c>
      <c r="AB31" s="117">
        <f t="shared" si="2"/>
        <v>0.13082039911308205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384</v>
      </c>
      <c r="W32" s="116">
        <v>445</v>
      </c>
      <c r="X32" s="116">
        <v>427</v>
      </c>
      <c r="Y32" s="112">
        <v>473</v>
      </c>
      <c r="Z32" s="112">
        <v>491</v>
      </c>
      <c r="AB32" s="117">
        <f t="shared" si="2"/>
        <v>3.7541096414098939E-2</v>
      </c>
    </row>
    <row r="33" spans="19:32" x14ac:dyDescent="0.25">
      <c r="S33" s="115" t="s">
        <v>77</v>
      </c>
      <c r="T33" s="115"/>
      <c r="U33" s="116"/>
      <c r="V33" s="116">
        <v>353</v>
      </c>
      <c r="W33" s="116">
        <v>372</v>
      </c>
      <c r="X33" s="116">
        <v>384</v>
      </c>
      <c r="Y33" s="112">
        <v>408</v>
      </c>
      <c r="Z33" s="112">
        <v>449</v>
      </c>
      <c r="AB33" s="117">
        <f t="shared" si="2"/>
        <v>3.4329841731019189E-2</v>
      </c>
    </row>
    <row r="34" spans="19:32" x14ac:dyDescent="0.25">
      <c r="S34" s="118" t="s">
        <v>53</v>
      </c>
      <c r="T34" s="118"/>
      <c r="U34" s="119"/>
      <c r="V34" s="119">
        <v>11708</v>
      </c>
      <c r="W34" s="119">
        <v>12235</v>
      </c>
      <c r="X34" s="119">
        <v>12406</v>
      </c>
      <c r="Y34" s="120">
        <v>13053</v>
      </c>
      <c r="Z34" s="120">
        <v>13079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6761</v>
      </c>
      <c r="W37" s="112">
        <v>7165</v>
      </c>
      <c r="X37" s="112">
        <v>7225</v>
      </c>
      <c r="Y37" s="112">
        <v>7249</v>
      </c>
      <c r="Z37" s="112">
        <v>7269</v>
      </c>
      <c r="AB37" s="132">
        <f>Z37/Z40*100</f>
        <v>82.611660415956351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1339</v>
      </c>
      <c r="W38" s="112">
        <v>1425</v>
      </c>
      <c r="X38" s="112">
        <v>1376</v>
      </c>
      <c r="Y38" s="112">
        <v>1534</v>
      </c>
      <c r="Z38" s="112">
        <v>1530</v>
      </c>
      <c r="AB38" s="132">
        <f>Z38/Z40*100</f>
        <v>17.388339584043642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8100</v>
      </c>
      <c r="W40" s="112">
        <v>8590</v>
      </c>
      <c r="X40" s="112">
        <v>8601</v>
      </c>
      <c r="Y40" s="112">
        <v>8783</v>
      </c>
      <c r="Z40" s="112">
        <v>8799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7</v>
      </c>
      <c r="X44" s="112">
        <v>6</v>
      </c>
      <c r="Y44" s="112">
        <v>4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91</v>
      </c>
      <c r="W45" s="112">
        <v>97</v>
      </c>
      <c r="X45" s="112">
        <v>121</v>
      </c>
      <c r="Y45" s="112">
        <v>129</v>
      </c>
      <c r="Z45" s="112">
        <v>124</v>
      </c>
    </row>
    <row r="46" spans="19:32" x14ac:dyDescent="0.25">
      <c r="S46" s="115" t="s">
        <v>38</v>
      </c>
      <c r="T46" s="115"/>
      <c r="U46" s="112"/>
      <c r="V46" s="112">
        <v>259</v>
      </c>
      <c r="W46" s="112">
        <v>246</v>
      </c>
      <c r="X46" s="112">
        <v>266</v>
      </c>
      <c r="Y46" s="112">
        <v>344</v>
      </c>
      <c r="Z46" s="112">
        <v>313</v>
      </c>
    </row>
    <row r="47" spans="19:32" x14ac:dyDescent="0.25">
      <c r="S47" s="115" t="s">
        <v>39</v>
      </c>
      <c r="T47" s="115"/>
      <c r="U47" s="112"/>
      <c r="V47" s="112">
        <v>362</v>
      </c>
      <c r="W47" s="112">
        <v>348</v>
      </c>
      <c r="X47" s="112">
        <v>299</v>
      </c>
      <c r="Y47" s="112">
        <v>323</v>
      </c>
      <c r="Z47" s="112">
        <v>358</v>
      </c>
    </row>
    <row r="48" spans="19:32" x14ac:dyDescent="0.25">
      <c r="S48" s="115" t="s">
        <v>40</v>
      </c>
      <c r="T48" s="115"/>
      <c r="U48" s="112"/>
      <c r="V48" s="112">
        <v>472</v>
      </c>
      <c r="W48" s="112">
        <v>465</v>
      </c>
      <c r="X48" s="112">
        <v>529</v>
      </c>
      <c r="Y48" s="112">
        <v>512</v>
      </c>
      <c r="Z48" s="112">
        <v>467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434</v>
      </c>
      <c r="W49" s="112">
        <v>488</v>
      </c>
      <c r="X49" s="112">
        <v>545</v>
      </c>
      <c r="Y49" s="112">
        <v>513</v>
      </c>
      <c r="Z49" s="112">
        <v>520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Hepburn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456</v>
      </c>
      <c r="W50" s="112">
        <v>505</v>
      </c>
      <c r="X50" s="112">
        <v>548</v>
      </c>
      <c r="Y50" s="112">
        <v>580</v>
      </c>
      <c r="Z50" s="112">
        <v>594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588</v>
      </c>
      <c r="W51" s="112">
        <v>594</v>
      </c>
      <c r="X51" s="112">
        <v>539</v>
      </c>
      <c r="Y51" s="112">
        <v>532</v>
      </c>
      <c r="Z51" s="112">
        <v>515</v>
      </c>
    </row>
    <row r="52" spans="1:26" ht="15" customHeight="1" x14ac:dyDescent="0.25">
      <c r="S52" s="115" t="s">
        <v>44</v>
      </c>
      <c r="T52" s="115"/>
      <c r="U52" s="112"/>
      <c r="V52" s="112">
        <v>683</v>
      </c>
      <c r="W52" s="112">
        <v>705</v>
      </c>
      <c r="X52" s="112">
        <v>649</v>
      </c>
      <c r="Y52" s="112">
        <v>636</v>
      </c>
      <c r="Z52" s="112">
        <v>621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597</v>
      </c>
      <c r="W53" s="112">
        <v>656</v>
      </c>
      <c r="X53" s="112">
        <v>649</v>
      </c>
      <c r="Y53" s="112">
        <v>719</v>
      </c>
      <c r="Z53" s="112">
        <v>751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637</v>
      </c>
      <c r="W54" s="112">
        <v>678</v>
      </c>
      <c r="X54" s="112">
        <v>692</v>
      </c>
      <c r="Y54" s="112">
        <v>661</v>
      </c>
      <c r="Z54" s="112">
        <v>646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517</v>
      </c>
      <c r="W55" s="112">
        <v>550</v>
      </c>
      <c r="X55" s="112">
        <v>621</v>
      </c>
      <c r="Y55" s="112">
        <v>619</v>
      </c>
      <c r="Z55" s="112">
        <v>628</v>
      </c>
    </row>
    <row r="56" spans="1:26" ht="15" customHeight="1" x14ac:dyDescent="0.25">
      <c r="S56" s="115" t="s">
        <v>48</v>
      </c>
      <c r="T56" s="115"/>
      <c r="U56" s="112"/>
      <c r="V56" s="112">
        <v>346</v>
      </c>
      <c r="W56" s="112">
        <v>340</v>
      </c>
      <c r="X56" s="112">
        <v>347</v>
      </c>
      <c r="Y56" s="112">
        <v>384</v>
      </c>
      <c r="Z56" s="112">
        <v>376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139</v>
      </c>
      <c r="W57" s="112">
        <v>182</v>
      </c>
      <c r="X57" s="112">
        <v>169</v>
      </c>
      <c r="Y57" s="112">
        <v>213</v>
      </c>
      <c r="Z57" s="112">
        <v>212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54</v>
      </c>
      <c r="W58" s="112">
        <v>58</v>
      </c>
      <c r="X58" s="112">
        <v>73</v>
      </c>
      <c r="Y58" s="112">
        <v>82</v>
      </c>
      <c r="Z58" s="112">
        <v>72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</v>
      </c>
      <c r="W59" s="112">
        <v>30</v>
      </c>
      <c r="X59" s="112">
        <v>27</v>
      </c>
      <c r="Y59" s="112">
        <v>27</v>
      </c>
      <c r="Z59" s="112">
        <v>28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</v>
      </c>
      <c r="W60" s="112">
        <v>11</v>
      </c>
      <c r="X60" s="112">
        <v>12</v>
      </c>
      <c r="Y60" s="112">
        <v>17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5666</v>
      </c>
      <c r="W61" s="112">
        <v>5964</v>
      </c>
      <c r="X61" s="112">
        <v>6092</v>
      </c>
      <c r="Y61" s="112">
        <v>6295</v>
      </c>
      <c r="Z61" s="112">
        <v>6245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8</v>
      </c>
      <c r="X63" s="112">
        <v>4</v>
      </c>
      <c r="Y63" s="112">
        <v>7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100</v>
      </c>
      <c r="W64" s="112">
        <v>116</v>
      </c>
      <c r="X64" s="112">
        <v>136</v>
      </c>
      <c r="Y64" s="112">
        <v>189</v>
      </c>
      <c r="Z64" s="112">
        <v>206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Hepburn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247</v>
      </c>
      <c r="W65" s="112">
        <v>288</v>
      </c>
      <c r="X65" s="112">
        <v>291</v>
      </c>
      <c r="Y65" s="112">
        <v>313</v>
      </c>
      <c r="Z65" s="112">
        <v>356</v>
      </c>
    </row>
    <row r="66" spans="1:26" x14ac:dyDescent="0.25">
      <c r="S66" s="115" t="s">
        <v>39</v>
      </c>
      <c r="T66" s="115"/>
      <c r="U66" s="112"/>
      <c r="V66" s="112">
        <v>429</v>
      </c>
      <c r="W66" s="112">
        <v>364</v>
      </c>
      <c r="X66" s="112">
        <v>337</v>
      </c>
      <c r="Y66" s="112">
        <v>342</v>
      </c>
      <c r="Z66" s="112">
        <v>409</v>
      </c>
    </row>
    <row r="67" spans="1:26" x14ac:dyDescent="0.25">
      <c r="S67" s="115" t="s">
        <v>40</v>
      </c>
      <c r="T67" s="115"/>
      <c r="U67" s="112"/>
      <c r="V67" s="112">
        <v>493</v>
      </c>
      <c r="W67" s="112">
        <v>529</v>
      </c>
      <c r="X67" s="112">
        <v>469</v>
      </c>
      <c r="Y67" s="112">
        <v>489</v>
      </c>
      <c r="Z67" s="112">
        <v>448</v>
      </c>
    </row>
    <row r="68" spans="1:26" x14ac:dyDescent="0.25">
      <c r="S68" s="115" t="s">
        <v>41</v>
      </c>
      <c r="T68" s="115"/>
      <c r="U68" s="112"/>
      <c r="V68" s="112">
        <v>457</v>
      </c>
      <c r="W68" s="112">
        <v>488</v>
      </c>
      <c r="X68" s="112">
        <v>546</v>
      </c>
      <c r="Y68" s="112">
        <v>549</v>
      </c>
      <c r="Z68" s="112">
        <v>568</v>
      </c>
    </row>
    <row r="69" spans="1:26" x14ac:dyDescent="0.25">
      <c r="S69" s="115" t="s">
        <v>42</v>
      </c>
      <c r="T69" s="115"/>
      <c r="U69" s="112"/>
      <c r="V69" s="112">
        <v>525</v>
      </c>
      <c r="W69" s="112">
        <v>527</v>
      </c>
      <c r="X69" s="112">
        <v>527</v>
      </c>
      <c r="Y69" s="112">
        <v>551</v>
      </c>
      <c r="Z69" s="112">
        <v>501</v>
      </c>
    </row>
    <row r="70" spans="1:26" x14ac:dyDescent="0.25">
      <c r="S70" s="115" t="s">
        <v>43</v>
      </c>
      <c r="T70" s="115"/>
      <c r="U70" s="112"/>
      <c r="V70" s="112">
        <v>568</v>
      </c>
      <c r="W70" s="112">
        <v>598</v>
      </c>
      <c r="X70" s="112">
        <v>617</v>
      </c>
      <c r="Y70" s="112">
        <v>666</v>
      </c>
      <c r="Z70" s="112">
        <v>665</v>
      </c>
    </row>
    <row r="71" spans="1:26" x14ac:dyDescent="0.25">
      <c r="S71" s="115" t="s">
        <v>44</v>
      </c>
      <c r="T71" s="115"/>
      <c r="U71" s="112"/>
      <c r="V71" s="112">
        <v>727</v>
      </c>
      <c r="W71" s="112">
        <v>702</v>
      </c>
      <c r="X71" s="112">
        <v>677</v>
      </c>
      <c r="Y71" s="112">
        <v>685</v>
      </c>
      <c r="Z71" s="112">
        <v>688</v>
      </c>
    </row>
    <row r="72" spans="1:26" x14ac:dyDescent="0.25">
      <c r="S72" s="115" t="s">
        <v>45</v>
      </c>
      <c r="T72" s="115"/>
      <c r="U72" s="112"/>
      <c r="V72" s="112">
        <v>716</v>
      </c>
      <c r="W72" s="112">
        <v>769</v>
      </c>
      <c r="X72" s="112">
        <v>748</v>
      </c>
      <c r="Y72" s="112">
        <v>826</v>
      </c>
      <c r="Z72" s="112">
        <v>849</v>
      </c>
    </row>
    <row r="73" spans="1:26" x14ac:dyDescent="0.25">
      <c r="S73" s="115" t="s">
        <v>46</v>
      </c>
      <c r="T73" s="115"/>
      <c r="U73" s="112"/>
      <c r="V73" s="112">
        <v>778</v>
      </c>
      <c r="W73" s="112">
        <v>765</v>
      </c>
      <c r="X73" s="112">
        <v>766</v>
      </c>
      <c r="Y73" s="112">
        <v>789</v>
      </c>
      <c r="Z73" s="112">
        <v>780</v>
      </c>
    </row>
    <row r="74" spans="1:26" x14ac:dyDescent="0.25">
      <c r="S74" s="115" t="s">
        <v>47</v>
      </c>
      <c r="T74" s="115"/>
      <c r="U74" s="112"/>
      <c r="V74" s="112">
        <v>554</v>
      </c>
      <c r="W74" s="112">
        <v>593</v>
      </c>
      <c r="X74" s="112">
        <v>645</v>
      </c>
      <c r="Y74" s="112">
        <v>722</v>
      </c>
      <c r="Z74" s="112">
        <v>712</v>
      </c>
    </row>
    <row r="75" spans="1:26" x14ac:dyDescent="0.25">
      <c r="S75" s="115" t="s">
        <v>48</v>
      </c>
      <c r="T75" s="115"/>
      <c r="U75" s="112"/>
      <c r="V75" s="112">
        <v>271</v>
      </c>
      <c r="W75" s="112">
        <v>320</v>
      </c>
      <c r="X75" s="112">
        <v>348</v>
      </c>
      <c r="Y75" s="112">
        <v>377</v>
      </c>
      <c r="Z75" s="112">
        <v>386</v>
      </c>
    </row>
    <row r="76" spans="1:26" x14ac:dyDescent="0.25">
      <c r="S76" s="115" t="s">
        <v>49</v>
      </c>
      <c r="T76" s="115"/>
      <c r="U76" s="112"/>
      <c r="V76" s="112">
        <v>95</v>
      </c>
      <c r="W76" s="112">
        <v>125</v>
      </c>
      <c r="X76" s="112">
        <v>116</v>
      </c>
      <c r="Y76" s="112">
        <v>126</v>
      </c>
      <c r="Z76" s="112">
        <v>137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49</v>
      </c>
      <c r="X77" s="112">
        <v>47</v>
      </c>
      <c r="Y77" s="112">
        <v>61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26</v>
      </c>
      <c r="W78" s="112">
        <v>29</v>
      </c>
      <c r="X78" s="112">
        <v>18</v>
      </c>
      <c r="Y78" s="112">
        <v>19</v>
      </c>
      <c r="Z78" s="112">
        <v>34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12</v>
      </c>
      <c r="X79" s="112">
        <v>16</v>
      </c>
      <c r="Y79" s="112">
        <v>23</v>
      </c>
      <c r="Z79" s="112">
        <v>25</v>
      </c>
    </row>
    <row r="80" spans="1:26" x14ac:dyDescent="0.25">
      <c r="S80" s="118" t="s">
        <v>53</v>
      </c>
      <c r="T80" s="118"/>
      <c r="U80" s="112"/>
      <c r="V80" s="112">
        <v>6043</v>
      </c>
      <c r="W80" s="112">
        <v>6272</v>
      </c>
      <c r="X80" s="112">
        <v>6308</v>
      </c>
      <c r="Y80" s="112">
        <v>6747</v>
      </c>
      <c r="Z80" s="112">
        <v>6824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Hepburn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452</v>
      </c>
      <c r="W83" s="112">
        <v>534</v>
      </c>
      <c r="X83" s="112">
        <v>551</v>
      </c>
      <c r="Y83" s="112">
        <v>551</v>
      </c>
      <c r="Z83" s="112">
        <v>565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500</v>
      </c>
      <c r="W84" s="112">
        <v>531</v>
      </c>
      <c r="X84" s="112">
        <v>554</v>
      </c>
      <c r="Y84" s="112">
        <v>563</v>
      </c>
      <c r="Z84" s="112">
        <v>571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705</v>
      </c>
      <c r="W85" s="112">
        <v>735</v>
      </c>
      <c r="X85" s="112">
        <v>729</v>
      </c>
      <c r="Y85" s="112">
        <v>747</v>
      </c>
      <c r="Z85" s="112">
        <v>732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13,076</v>
      </c>
      <c r="D86" s="96">
        <f t="shared" ref="D86:D91" si="4">AD4</f>
        <v>1.6085790884718953E-3</v>
      </c>
      <c r="E86" s="97">
        <f t="shared" ref="E86:E91" si="5">AD4</f>
        <v>1.6085790884718953E-3</v>
      </c>
      <c r="F86" s="96">
        <f t="shared" ref="F86:F91" si="6">AF4</f>
        <v>0.11712943186672353</v>
      </c>
      <c r="G86" s="97">
        <f t="shared" ref="G86:G91" si="7">AF4</f>
        <v>0.11712943186672353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254</v>
      </c>
      <c r="W86" s="112">
        <v>241</v>
      </c>
      <c r="X86" s="112">
        <v>240</v>
      </c>
      <c r="Y86" s="112">
        <v>254</v>
      </c>
      <c r="Z86" s="112">
        <v>263</v>
      </c>
    </row>
    <row r="87" spans="1:30" ht="15" customHeight="1" x14ac:dyDescent="0.25">
      <c r="A87" s="98" t="s">
        <v>4</v>
      </c>
      <c r="B87" s="49"/>
      <c r="C87" s="57" t="str">
        <f t="shared" si="3"/>
        <v>6,247</v>
      </c>
      <c r="D87" s="96">
        <f t="shared" si="4"/>
        <v>-8.0978088281994376E-3</v>
      </c>
      <c r="E87" s="97">
        <f t="shared" si="5"/>
        <v>-8.0978088281994376E-3</v>
      </c>
      <c r="F87" s="96">
        <f t="shared" si="6"/>
        <v>0.10254147546770209</v>
      </c>
      <c r="G87" s="97">
        <f t="shared" si="7"/>
        <v>0.10254147546770209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156</v>
      </c>
      <c r="W87" s="112">
        <v>165</v>
      </c>
      <c r="X87" s="112">
        <v>153</v>
      </c>
      <c r="Y87" s="112">
        <v>158</v>
      </c>
      <c r="Z87" s="112">
        <v>151</v>
      </c>
    </row>
    <row r="88" spans="1:30" ht="15" customHeight="1" x14ac:dyDescent="0.25">
      <c r="A88" s="98" t="s">
        <v>5</v>
      </c>
      <c r="B88" s="49"/>
      <c r="C88" s="57" t="str">
        <f t="shared" si="3"/>
        <v>6,827</v>
      </c>
      <c r="D88" s="96">
        <f t="shared" si="4"/>
        <v>1.1707172495554197E-2</v>
      </c>
      <c r="E88" s="97">
        <f t="shared" si="5"/>
        <v>1.1707172495554197E-2</v>
      </c>
      <c r="F88" s="96">
        <f t="shared" si="6"/>
        <v>0.13011090878993548</v>
      </c>
      <c r="G88" s="97">
        <f t="shared" si="7"/>
        <v>0.13011090878993548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122</v>
      </c>
      <c r="W88" s="112">
        <v>145</v>
      </c>
      <c r="X88" s="112">
        <v>148</v>
      </c>
      <c r="Y88" s="112">
        <v>174</v>
      </c>
      <c r="Z88" s="112">
        <v>174</v>
      </c>
    </row>
    <row r="89" spans="1:30" ht="15" customHeight="1" x14ac:dyDescent="0.25">
      <c r="A89" s="49" t="s">
        <v>6</v>
      </c>
      <c r="B89" s="49"/>
      <c r="C89" s="57" t="str">
        <f t="shared" si="3"/>
        <v>8,801</v>
      </c>
      <c r="D89" s="96">
        <f t="shared" si="4"/>
        <v>1.9353369763206452E-3</v>
      </c>
      <c r="E89" s="97">
        <f t="shared" si="5"/>
        <v>1.9353369763206452E-3</v>
      </c>
      <c r="F89" s="96">
        <f t="shared" si="6"/>
        <v>8.6677367576244002E-2</v>
      </c>
      <c r="G89" s="97">
        <f t="shared" si="7"/>
        <v>8.6677367576244002E-2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282</v>
      </c>
      <c r="W89" s="112">
        <v>271</v>
      </c>
      <c r="X89" s="112">
        <v>272</v>
      </c>
      <c r="Y89" s="112">
        <v>281</v>
      </c>
      <c r="Z89" s="112">
        <v>319</v>
      </c>
    </row>
    <row r="90" spans="1:30" ht="15" customHeight="1" x14ac:dyDescent="0.25">
      <c r="A90" s="49" t="s">
        <v>95</v>
      </c>
      <c r="B90" s="49"/>
      <c r="C90" s="57" t="str">
        <f t="shared" si="3"/>
        <v>$43,314</v>
      </c>
      <c r="D90" s="96">
        <f t="shared" si="4"/>
        <v>6.138351834154232E-2</v>
      </c>
      <c r="E90" s="97">
        <f t="shared" si="5"/>
        <v>6.138351834154232E-2</v>
      </c>
      <c r="F90" s="96">
        <f t="shared" si="6"/>
        <v>0.16099637580643722</v>
      </c>
      <c r="G90" s="97">
        <f t="shared" si="7"/>
        <v>0.16099637580643722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435</v>
      </c>
      <c r="W90" s="112">
        <v>453</v>
      </c>
      <c r="X90" s="112">
        <v>471</v>
      </c>
      <c r="Y90" s="112">
        <v>463</v>
      </c>
      <c r="Z90" s="112">
        <v>432</v>
      </c>
    </row>
    <row r="91" spans="1:30" ht="15" customHeight="1" x14ac:dyDescent="0.25">
      <c r="A91" s="49" t="s">
        <v>7</v>
      </c>
      <c r="B91" s="49"/>
      <c r="C91" s="57" t="str">
        <f t="shared" si="3"/>
        <v>$534.5 mil</v>
      </c>
      <c r="D91" s="96">
        <f t="shared" si="4"/>
        <v>4.9875020993957353E-2</v>
      </c>
      <c r="E91" s="97">
        <f t="shared" si="5"/>
        <v>4.9875020993957353E-2</v>
      </c>
      <c r="F91" s="96">
        <f t="shared" si="6"/>
        <v>0.3340389656273588</v>
      </c>
      <c r="G91" s="97">
        <f t="shared" si="7"/>
        <v>0.3340389656273588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4053</v>
      </c>
      <c r="W91" s="112">
        <v>4325</v>
      </c>
      <c r="X91" s="112">
        <v>4339</v>
      </c>
      <c r="Y91" s="112">
        <v>4386</v>
      </c>
      <c r="Z91" s="112">
        <v>4386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374</v>
      </c>
      <c r="W93" s="112">
        <v>400</v>
      </c>
      <c r="X93" s="112">
        <v>399</v>
      </c>
      <c r="Y93" s="112">
        <v>430</v>
      </c>
      <c r="Z93" s="112">
        <v>461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830</v>
      </c>
      <c r="W94" s="112">
        <v>867</v>
      </c>
      <c r="X94" s="112">
        <v>894</v>
      </c>
      <c r="Y94" s="112">
        <v>910</v>
      </c>
      <c r="Z94" s="112">
        <v>903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156</v>
      </c>
      <c r="W95" s="112">
        <v>156</v>
      </c>
      <c r="X95" s="112">
        <v>158</v>
      </c>
      <c r="Y95" s="112">
        <v>166</v>
      </c>
      <c r="Z95" s="112">
        <v>175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599</v>
      </c>
      <c r="W96" s="112">
        <v>600</v>
      </c>
      <c r="X96" s="112">
        <v>587</v>
      </c>
      <c r="Y96" s="112">
        <v>604</v>
      </c>
      <c r="Z96" s="112">
        <v>612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522</v>
      </c>
      <c r="W97" s="112">
        <v>571</v>
      </c>
      <c r="X97" s="112">
        <v>563</v>
      </c>
      <c r="Y97" s="112">
        <v>568</v>
      </c>
      <c r="Z97" s="112">
        <v>589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323</v>
      </c>
      <c r="W98" s="112">
        <v>319</v>
      </c>
      <c r="X98" s="112">
        <v>326</v>
      </c>
      <c r="Y98" s="112">
        <v>341</v>
      </c>
      <c r="Z98" s="112">
        <v>347</v>
      </c>
    </row>
    <row r="99" spans="1:32" ht="15" customHeight="1" x14ac:dyDescent="0.25">
      <c r="S99" s="115" t="s">
        <v>195</v>
      </c>
      <c r="T99" s="115"/>
      <c r="U99" s="112"/>
      <c r="V99" s="112">
        <v>37</v>
      </c>
      <c r="W99" s="112">
        <v>33</v>
      </c>
      <c r="X99" s="112">
        <v>38</v>
      </c>
      <c r="Y99" s="112">
        <v>32</v>
      </c>
      <c r="Z99" s="112">
        <v>48</v>
      </c>
    </row>
    <row r="100" spans="1:32" ht="15" customHeight="1" x14ac:dyDescent="0.25">
      <c r="S100" s="115" t="s">
        <v>58</v>
      </c>
      <c r="T100" s="115"/>
      <c r="U100" s="112"/>
      <c r="V100" s="112">
        <v>292</v>
      </c>
      <c r="W100" s="112">
        <v>288</v>
      </c>
      <c r="X100" s="112">
        <v>305</v>
      </c>
      <c r="Y100" s="112">
        <v>320</v>
      </c>
      <c r="Z100" s="112">
        <v>260</v>
      </c>
    </row>
    <row r="101" spans="1:32" x14ac:dyDescent="0.25">
      <c r="A101" s="18"/>
      <c r="S101" s="118" t="s">
        <v>53</v>
      </c>
      <c r="T101" s="118"/>
      <c r="U101" s="112"/>
      <c r="V101" s="112">
        <v>4043</v>
      </c>
      <c r="W101" s="112">
        <v>4259</v>
      </c>
      <c r="X101" s="112">
        <v>4259</v>
      </c>
      <c r="Y101" s="112">
        <v>4396</v>
      </c>
      <c r="Z101" s="112">
        <v>4408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8168</v>
      </c>
      <c r="W104" s="112">
        <v>8736</v>
      </c>
      <c r="X104" s="112">
        <v>8809</v>
      </c>
      <c r="Y104" s="112">
        <v>9369</v>
      </c>
      <c r="Z104" s="112">
        <v>9572</v>
      </c>
      <c r="AB104" s="109" t="str">
        <f>TEXT(Z104,"###,###")</f>
        <v>9,572</v>
      </c>
      <c r="AD104" s="130">
        <f>Z104/($Z$4)*100</f>
        <v>73.202814316304682</v>
      </c>
      <c r="AF104" s="109"/>
    </row>
    <row r="105" spans="1:32" x14ac:dyDescent="0.25">
      <c r="S105" s="115" t="s">
        <v>17</v>
      </c>
      <c r="T105" s="115"/>
      <c r="U105" s="112"/>
      <c r="V105" s="112">
        <v>2319</v>
      </c>
      <c r="W105" s="112">
        <v>2260</v>
      </c>
      <c r="X105" s="112">
        <v>2236</v>
      </c>
      <c r="Y105" s="112">
        <v>2359</v>
      </c>
      <c r="Z105" s="112">
        <v>2215</v>
      </c>
      <c r="AB105" s="109" t="str">
        <f>TEXT(Z105,"###,###")</f>
        <v>2,215</v>
      </c>
      <c r="AD105" s="130">
        <f>Z105/($Z$4)*100</f>
        <v>16.939431018660141</v>
      </c>
      <c r="AF105" s="109"/>
    </row>
    <row r="106" spans="1:32" x14ac:dyDescent="0.25">
      <c r="S106" s="118" t="s">
        <v>53</v>
      </c>
      <c r="T106" s="118"/>
      <c r="U106" s="120"/>
      <c r="V106" s="120">
        <v>10487</v>
      </c>
      <c r="W106" s="120">
        <v>10996</v>
      </c>
      <c r="X106" s="120">
        <v>11045</v>
      </c>
      <c r="Y106" s="120">
        <v>11728</v>
      </c>
      <c r="Z106" s="120">
        <v>11787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2351</v>
      </c>
      <c r="W108" s="112">
        <v>2483</v>
      </c>
      <c r="X108" s="112">
        <v>2700</v>
      </c>
      <c r="Y108" s="112">
        <v>2755</v>
      </c>
      <c r="Z108" s="112">
        <v>2647</v>
      </c>
      <c r="AB108" s="109" t="str">
        <f>TEXT(Z108,"###,###")</f>
        <v>2,647</v>
      </c>
      <c r="AD108" s="130">
        <f>Z108/($Z$4)*100</f>
        <v>20.243193637197919</v>
      </c>
      <c r="AF108" s="109"/>
    </row>
    <row r="109" spans="1:32" x14ac:dyDescent="0.25">
      <c r="S109" s="115" t="s">
        <v>20</v>
      </c>
      <c r="T109" s="115"/>
      <c r="U109" s="112"/>
      <c r="V109" s="112">
        <v>1846</v>
      </c>
      <c r="W109" s="112">
        <v>2037</v>
      </c>
      <c r="X109" s="112">
        <v>2188</v>
      </c>
      <c r="Y109" s="112">
        <v>2296</v>
      </c>
      <c r="Z109" s="112">
        <v>2287</v>
      </c>
      <c r="AB109" s="109" t="str">
        <f>TEXT(Z109,"###,###")</f>
        <v>2,287</v>
      </c>
      <c r="AD109" s="130">
        <f>Z109/($Z$4)*100</f>
        <v>17.490058121749772</v>
      </c>
      <c r="AF109" s="109"/>
    </row>
    <row r="110" spans="1:32" x14ac:dyDescent="0.25">
      <c r="S110" s="115" t="s">
        <v>21</v>
      </c>
      <c r="T110" s="115"/>
      <c r="U110" s="112"/>
      <c r="V110" s="112">
        <v>2669</v>
      </c>
      <c r="W110" s="112">
        <v>2694</v>
      </c>
      <c r="X110" s="112">
        <v>2627</v>
      </c>
      <c r="Y110" s="112">
        <v>2655</v>
      </c>
      <c r="Z110" s="112">
        <v>2918</v>
      </c>
      <c r="AB110" s="109" t="str">
        <f>TEXT(Z110,"###,###")</f>
        <v>2,918</v>
      </c>
      <c r="AD110" s="130">
        <f>Z110/($Z$4)*100</f>
        <v>22.315692872438053</v>
      </c>
      <c r="AF110" s="109"/>
    </row>
    <row r="111" spans="1:32" x14ac:dyDescent="0.25">
      <c r="S111" s="115" t="s">
        <v>22</v>
      </c>
      <c r="T111" s="115"/>
      <c r="U111" s="112"/>
      <c r="V111" s="112">
        <v>3390</v>
      </c>
      <c r="W111" s="112">
        <v>3576</v>
      </c>
      <c r="X111" s="112">
        <v>3530</v>
      </c>
      <c r="Y111" s="112">
        <v>4031</v>
      </c>
      <c r="Z111" s="112">
        <v>3940</v>
      </c>
      <c r="AB111" s="109" t="str">
        <f>TEXT(Z111,"###,###")</f>
        <v>3,940</v>
      </c>
      <c r="AD111" s="130">
        <f>Z111/($Z$4)*100</f>
        <v>30.131538696849191</v>
      </c>
      <c r="AF111" s="109"/>
    </row>
    <row r="112" spans="1:32" x14ac:dyDescent="0.25">
      <c r="S112" s="118" t="s">
        <v>53</v>
      </c>
      <c r="T112" s="118"/>
      <c r="U112" s="112"/>
      <c r="V112" s="112">
        <v>11708</v>
      </c>
      <c r="W112" s="112">
        <v>12235</v>
      </c>
      <c r="X112" s="112">
        <v>12406</v>
      </c>
      <c r="Y112" s="112">
        <v>13055</v>
      </c>
      <c r="Z112" s="112">
        <v>13075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45.88</v>
      </c>
      <c r="W118" s="131">
        <v>46.29</v>
      </c>
      <c r="X118" s="131">
        <v>46.41</v>
      </c>
      <c r="Y118" s="131">
        <v>46.61</v>
      </c>
      <c r="Z118" s="131">
        <v>46.52</v>
      </c>
      <c r="AB118" s="109" t="str">
        <f>TEXT(Z118,"##.0")</f>
        <v>46.5</v>
      </c>
    </row>
    <row r="120" spans="19:32" x14ac:dyDescent="0.25">
      <c r="S120" s="101" t="s">
        <v>97</v>
      </c>
      <c r="T120" s="112"/>
      <c r="U120" s="112"/>
      <c r="V120" s="112">
        <v>5953</v>
      </c>
      <c r="W120" s="112">
        <v>6264</v>
      </c>
      <c r="X120" s="112">
        <v>6266</v>
      </c>
      <c r="Y120" s="112">
        <v>6440</v>
      </c>
      <c r="Z120" s="112">
        <v>6469</v>
      </c>
      <c r="AB120" s="109" t="str">
        <f>TEXT(Z120,"###,###")</f>
        <v>6,469</v>
      </c>
    </row>
    <row r="121" spans="19:32" x14ac:dyDescent="0.25">
      <c r="S121" s="101" t="s">
        <v>98</v>
      </c>
      <c r="T121" s="112"/>
      <c r="U121" s="112"/>
      <c r="V121" s="112">
        <v>1252</v>
      </c>
      <c r="W121" s="112">
        <v>1358</v>
      </c>
      <c r="X121" s="112">
        <v>1347</v>
      </c>
      <c r="Y121" s="112">
        <v>1369</v>
      </c>
      <c r="Z121" s="112">
        <v>1284</v>
      </c>
      <c r="AB121" s="109" t="str">
        <f>TEXT(Z121,"###,###")</f>
        <v>1,284</v>
      </c>
    </row>
    <row r="122" spans="19:32" x14ac:dyDescent="0.25">
      <c r="S122" s="101" t="s">
        <v>99</v>
      </c>
      <c r="T122" s="112"/>
      <c r="U122" s="112"/>
      <c r="V122" s="112">
        <v>894</v>
      </c>
      <c r="W122" s="112">
        <v>963</v>
      </c>
      <c r="X122" s="112">
        <v>986</v>
      </c>
      <c r="Y122" s="112">
        <v>981</v>
      </c>
      <c r="Z122" s="112">
        <v>1042</v>
      </c>
      <c r="AB122" s="109" t="str">
        <f>TEXT(Z122,"###,###")</f>
        <v>1,042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6847</v>
      </c>
      <c r="W124" s="112">
        <v>7227</v>
      </c>
      <c r="X124" s="112">
        <v>7252</v>
      </c>
      <c r="Y124" s="112">
        <v>7421</v>
      </c>
      <c r="Z124" s="112">
        <v>7511</v>
      </c>
      <c r="AB124" s="109" t="str">
        <f>TEXT(Z124,"###,###")</f>
        <v>7,511</v>
      </c>
      <c r="AD124" s="127">
        <f>Z124/$Z$7*100</f>
        <v>85.342574707419615</v>
      </c>
    </row>
    <row r="125" spans="19:32" x14ac:dyDescent="0.25">
      <c r="S125" s="101" t="s">
        <v>101</v>
      </c>
      <c r="T125" s="112"/>
      <c r="U125" s="112"/>
      <c r="V125" s="112">
        <v>2146</v>
      </c>
      <c r="W125" s="112">
        <v>2321</v>
      </c>
      <c r="X125" s="112">
        <v>2333</v>
      </c>
      <c r="Y125" s="112">
        <v>2350</v>
      </c>
      <c r="Z125" s="112">
        <v>2326</v>
      </c>
      <c r="AB125" s="109" t="str">
        <f>TEXT(Z125,"###,###")</f>
        <v>2,326</v>
      </c>
      <c r="AD125" s="127">
        <f>Z125/$Z$7*100</f>
        <v>26.428814907396887</v>
      </c>
    </row>
    <row r="127" spans="19:32" x14ac:dyDescent="0.25">
      <c r="S127" s="101" t="s">
        <v>102</v>
      </c>
      <c r="T127" s="112"/>
      <c r="U127" s="112"/>
      <c r="V127" s="112">
        <v>4058</v>
      </c>
      <c r="W127" s="112">
        <v>4325</v>
      </c>
      <c r="X127" s="112">
        <v>4334</v>
      </c>
      <c r="Y127" s="112">
        <v>4385</v>
      </c>
      <c r="Z127" s="112">
        <v>4386</v>
      </c>
      <c r="AB127" s="109" t="str">
        <f>TEXT(Z127,"###,###")</f>
        <v>4,386</v>
      </c>
      <c r="AD127" s="127">
        <f>Z127/$Z$7*100</f>
        <v>49.835245994773317</v>
      </c>
    </row>
    <row r="128" spans="19:32" x14ac:dyDescent="0.25">
      <c r="S128" s="101" t="s">
        <v>103</v>
      </c>
      <c r="T128" s="112"/>
      <c r="U128" s="112"/>
      <c r="V128" s="112">
        <v>4042</v>
      </c>
      <c r="W128" s="112">
        <v>4262</v>
      </c>
      <c r="X128" s="112">
        <v>4259</v>
      </c>
      <c r="Y128" s="112">
        <v>4393</v>
      </c>
      <c r="Z128" s="112">
        <v>4413</v>
      </c>
      <c r="AB128" s="109" t="str">
        <f>TEXT(Z128,"###,###")</f>
        <v>4,413</v>
      </c>
      <c r="AD128" s="127">
        <f>Z128/$Z$7*100</f>
        <v>50.142029314850589</v>
      </c>
    </row>
    <row r="130" spans="19:20" x14ac:dyDescent="0.25">
      <c r="S130" s="101" t="s">
        <v>278</v>
      </c>
      <c r="T130" s="127">
        <v>73.503011021474833</v>
      </c>
    </row>
    <row r="131" spans="19:20" x14ac:dyDescent="0.25">
      <c r="S131" s="101" t="s">
        <v>279</v>
      </c>
      <c r="T131" s="127">
        <v>14.589251221452107</v>
      </c>
    </row>
    <row r="132" spans="19:20" x14ac:dyDescent="0.25">
      <c r="S132" s="101" t="s">
        <v>280</v>
      </c>
      <c r="T132" s="127">
        <v>11.839563685944778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EE36B7-E929-4B65-9433-3F9CDFF662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6909178-A265-42F6-8129-6E854B57E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A0A4FC-531B-4124-9726-CC48882BD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FADBA57-EEE0-45FB-945F-9F91BF8732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63B9-370E-4DDD-BC68-0A1D644007FD}">
  <sheetPr codeName="Sheet9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136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136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8.30 Hindmarsh,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4274</v>
      </c>
      <c r="W4" s="108">
        <v>4396</v>
      </c>
      <c r="X4" s="108">
        <v>4419</v>
      </c>
      <c r="Y4" s="108">
        <v>4607</v>
      </c>
      <c r="Z4" s="108">
        <v>4559</v>
      </c>
      <c r="AB4" s="109" t="str">
        <f>TEXT(Z4,"###,###")</f>
        <v>4,559</v>
      </c>
      <c r="AD4" s="110">
        <f>Z4/Y4-1</f>
        <v>-1.0418927718688908E-2</v>
      </c>
      <c r="AF4" s="110">
        <f>Z4/V4-1</f>
        <v>6.6682264857276463E-2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2210</v>
      </c>
      <c r="W5" s="108">
        <v>2290</v>
      </c>
      <c r="X5" s="108">
        <v>2285</v>
      </c>
      <c r="Y5" s="108">
        <v>2315</v>
      </c>
      <c r="Z5" s="108">
        <v>2315</v>
      </c>
      <c r="AB5" s="109" t="str">
        <f>TEXT(Z5,"###,###")</f>
        <v>2,315</v>
      </c>
      <c r="AD5" s="110">
        <f t="shared" ref="AD5:AD9" si="0">Z5/Y5-1</f>
        <v>0</v>
      </c>
      <c r="AF5" s="110">
        <f t="shared" ref="AF5:AF9" si="1">Z5/V5-1</f>
        <v>4.7511312217194623E-2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2064</v>
      </c>
      <c r="W6" s="108">
        <v>2102</v>
      </c>
      <c r="X6" s="108">
        <v>2132</v>
      </c>
      <c r="Y6" s="108">
        <v>2292</v>
      </c>
      <c r="Z6" s="108">
        <v>2240</v>
      </c>
      <c r="AB6" s="109" t="str">
        <f>TEXT(Z6,"###,###")</f>
        <v>2,240</v>
      </c>
      <c r="AD6" s="110">
        <f t="shared" si="0"/>
        <v>-2.2687609075043635E-2</v>
      </c>
      <c r="AF6" s="110">
        <f t="shared" si="1"/>
        <v>8.5271317829457294E-2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2879</v>
      </c>
      <c r="W7" s="108">
        <v>2990</v>
      </c>
      <c r="X7" s="108">
        <v>2980</v>
      </c>
      <c r="Y7" s="108">
        <v>3005</v>
      </c>
      <c r="Z7" s="108">
        <v>3008</v>
      </c>
      <c r="AB7" s="109" t="str">
        <f>TEXT(Z7,"###,###")</f>
        <v>3,008</v>
      </c>
      <c r="AD7" s="110">
        <f t="shared" si="0"/>
        <v>9.983361064891394E-4</v>
      </c>
      <c r="AF7" s="110">
        <f t="shared" si="1"/>
        <v>4.4807224730809336E-2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4,559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3,008</v>
      </c>
      <c r="P8" s="67"/>
      <c r="S8" s="107" t="s">
        <v>82</v>
      </c>
      <c r="T8" s="108"/>
      <c r="U8" s="108"/>
      <c r="V8" s="108">
        <v>35541</v>
      </c>
      <c r="W8" s="108">
        <v>37193.5</v>
      </c>
      <c r="X8" s="108">
        <v>38870</v>
      </c>
      <c r="Y8" s="108">
        <v>38804.589999999997</v>
      </c>
      <c r="Z8" s="108">
        <v>43468.62</v>
      </c>
      <c r="AB8" s="109" t="str">
        <f>TEXT(Z8,"$###,###")</f>
        <v>$43,469</v>
      </c>
      <c r="AD8" s="110">
        <f t="shared" si="0"/>
        <v>0.12019274008564462</v>
      </c>
      <c r="AF8" s="110">
        <f t="shared" si="1"/>
        <v>0.22305562589685168</v>
      </c>
    </row>
    <row r="9" spans="1:32" x14ac:dyDescent="0.25">
      <c r="A9" s="30" t="s">
        <v>14</v>
      </c>
      <c r="B9" s="71"/>
      <c r="C9" s="72"/>
      <c r="D9" s="73">
        <f>AD104</f>
        <v>60.605395920157932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52.692819148936167</v>
      </c>
      <c r="P9" s="74" t="s">
        <v>83</v>
      </c>
      <c r="S9" s="107" t="s">
        <v>7</v>
      </c>
      <c r="T9" s="108"/>
      <c r="U9" s="108"/>
      <c r="V9" s="108">
        <v>159692645</v>
      </c>
      <c r="W9" s="108">
        <v>175398573</v>
      </c>
      <c r="X9" s="108">
        <v>158105532</v>
      </c>
      <c r="Y9" s="108">
        <v>183903744</v>
      </c>
      <c r="Z9" s="108">
        <v>188067006</v>
      </c>
      <c r="AB9" s="109" t="str">
        <f>TEXT(Z9/1000000,"$#,###.0")&amp;" mil"</f>
        <v>$188.1 mil</v>
      </c>
      <c r="AD9" s="110">
        <f t="shared" si="0"/>
        <v>2.2638266679334107E-2</v>
      </c>
      <c r="AF9" s="110">
        <f t="shared" si="1"/>
        <v>0.17768107604454797</v>
      </c>
    </row>
    <row r="10" spans="1:32" x14ac:dyDescent="0.25">
      <c r="A10" s="30" t="s">
        <v>17</v>
      </c>
      <c r="B10" s="71"/>
      <c r="C10" s="72"/>
      <c r="D10" s="73">
        <f>AD105</f>
        <v>20.903706953279226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47.174202127659576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68.317819148936167</v>
      </c>
      <c r="P11" s="74" t="s">
        <v>83</v>
      </c>
      <c r="S11" s="107" t="s">
        <v>29</v>
      </c>
      <c r="T11" s="112"/>
      <c r="U11" s="112"/>
      <c r="V11" s="112">
        <v>3331</v>
      </c>
      <c r="W11" s="112">
        <v>3403</v>
      </c>
      <c r="X11" s="112">
        <v>3477</v>
      </c>
      <c r="Y11" s="112">
        <v>3658</v>
      </c>
      <c r="Z11" s="112">
        <v>3607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18.617021276595743</v>
      </c>
      <c r="P12" s="74" t="s">
        <v>83</v>
      </c>
      <c r="S12" s="107" t="s">
        <v>30</v>
      </c>
      <c r="T12" s="112"/>
      <c r="U12" s="112"/>
      <c r="V12" s="112">
        <v>941</v>
      </c>
      <c r="W12" s="112">
        <v>989</v>
      </c>
      <c r="X12" s="112">
        <v>942</v>
      </c>
      <c r="Y12" s="112">
        <v>949</v>
      </c>
      <c r="Z12" s="112">
        <v>950</v>
      </c>
    </row>
    <row r="13" spans="1:32" ht="15" customHeight="1" x14ac:dyDescent="0.25">
      <c r="A13" s="30" t="s">
        <v>19</v>
      </c>
      <c r="B13" s="72"/>
      <c r="C13" s="72"/>
      <c r="D13" s="73">
        <f>AD108</f>
        <v>16.14389120421145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12.799202127659576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16.341302917306429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18.074139065584557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19.20265780730897</v>
      </c>
      <c r="P15" s="74" t="s">
        <v>83</v>
      </c>
      <c r="S15" s="115" t="s">
        <v>59</v>
      </c>
      <c r="T15" s="115"/>
      <c r="U15" s="116"/>
      <c r="V15" s="116">
        <v>778</v>
      </c>
      <c r="W15" s="116">
        <v>808</v>
      </c>
      <c r="X15" s="116">
        <v>799</v>
      </c>
      <c r="Y15" s="112">
        <v>802</v>
      </c>
      <c r="Z15" s="112">
        <v>783</v>
      </c>
      <c r="AB15" s="117">
        <f t="shared" ref="AB15:AB34" si="2">IF(Z15="np",0,Z15/$Z$34)</f>
        <v>0.17167287875465906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30.993638955911386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80.797342192691033</v>
      </c>
      <c r="P16" s="37" t="s">
        <v>83</v>
      </c>
      <c r="S16" s="115" t="s">
        <v>60</v>
      </c>
      <c r="T16" s="115"/>
      <c r="U16" s="116"/>
      <c r="V16" s="116">
        <v>12</v>
      </c>
      <c r="W16" s="116">
        <v>30</v>
      </c>
      <c r="X16" s="116">
        <v>15</v>
      </c>
      <c r="Y16" s="112">
        <v>22</v>
      </c>
      <c r="Z16" s="112">
        <v>16</v>
      </c>
      <c r="AB16" s="117">
        <f t="shared" si="2"/>
        <v>3.5080026310019734E-3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136</v>
      </c>
      <c r="W17" s="116">
        <v>132</v>
      </c>
      <c r="X17" s="116">
        <v>136</v>
      </c>
      <c r="Y17" s="112">
        <v>159</v>
      </c>
      <c r="Z17" s="112">
        <v>164</v>
      </c>
      <c r="AB17" s="117">
        <f t="shared" si="2"/>
        <v>3.5957026967770228E-2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35</v>
      </c>
      <c r="W18" s="116">
        <v>28</v>
      </c>
      <c r="X18" s="116">
        <v>27</v>
      </c>
      <c r="Y18" s="112">
        <v>32</v>
      </c>
      <c r="Z18" s="112">
        <v>42</v>
      </c>
      <c r="AB18" s="117">
        <f t="shared" si="2"/>
        <v>9.2085069063801792E-3</v>
      </c>
    </row>
    <row r="19" spans="1:28" x14ac:dyDescent="0.25">
      <c r="A19" s="63" t="str">
        <f>$S$1&amp;" ("&amp;$V$2&amp;" to "&amp;$Z$2&amp;")"</f>
        <v>Hindmarsh (2018-19 to 2022-23)</v>
      </c>
      <c r="B19" s="63"/>
      <c r="C19" s="63"/>
      <c r="D19" s="63"/>
      <c r="E19" s="63"/>
      <c r="F19" s="63"/>
      <c r="G19" s="63" t="str">
        <f>$S$1&amp;" ("&amp;$V$2&amp;" to "&amp;$Z$2&amp;")"</f>
        <v>Hindmarsh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218</v>
      </c>
      <c r="W19" s="116">
        <v>217</v>
      </c>
      <c r="X19" s="116">
        <v>228</v>
      </c>
      <c r="Y19" s="112">
        <v>222</v>
      </c>
      <c r="Z19" s="112">
        <v>230</v>
      </c>
      <c r="AB19" s="117">
        <f t="shared" si="2"/>
        <v>5.0427537820653366E-2</v>
      </c>
    </row>
    <row r="20" spans="1:28" x14ac:dyDescent="0.25">
      <c r="S20" s="115" t="s">
        <v>64</v>
      </c>
      <c r="T20" s="115"/>
      <c r="U20" s="116"/>
      <c r="V20" s="116">
        <v>101</v>
      </c>
      <c r="W20" s="116">
        <v>101</v>
      </c>
      <c r="X20" s="116">
        <v>114</v>
      </c>
      <c r="Y20" s="112">
        <v>108</v>
      </c>
      <c r="Z20" s="112">
        <v>114</v>
      </c>
      <c r="AB20" s="117">
        <f t="shared" si="2"/>
        <v>2.4994518745889059E-2</v>
      </c>
    </row>
    <row r="21" spans="1:28" x14ac:dyDescent="0.25">
      <c r="S21" s="115" t="s">
        <v>65</v>
      </c>
      <c r="T21" s="115"/>
      <c r="U21" s="116"/>
      <c r="V21" s="116">
        <v>261</v>
      </c>
      <c r="W21" s="116">
        <v>270</v>
      </c>
      <c r="X21" s="116">
        <v>275</v>
      </c>
      <c r="Y21" s="112">
        <v>310</v>
      </c>
      <c r="Z21" s="112">
        <v>287</v>
      </c>
      <c r="AB21" s="117">
        <f t="shared" si="2"/>
        <v>6.2924797193597892E-2</v>
      </c>
    </row>
    <row r="22" spans="1:28" x14ac:dyDescent="0.25">
      <c r="S22" s="115" t="s">
        <v>66</v>
      </c>
      <c r="T22" s="115"/>
      <c r="U22" s="116"/>
      <c r="V22" s="116">
        <v>69</v>
      </c>
      <c r="W22" s="116">
        <v>100</v>
      </c>
      <c r="X22" s="116">
        <v>122</v>
      </c>
      <c r="Y22" s="112">
        <v>170</v>
      </c>
      <c r="Z22" s="112">
        <v>198</v>
      </c>
      <c r="AB22" s="117">
        <f t="shared" si="2"/>
        <v>4.3411532558649421E-2</v>
      </c>
    </row>
    <row r="23" spans="1:28" x14ac:dyDescent="0.25">
      <c r="S23" s="115" t="s">
        <v>67</v>
      </c>
      <c r="T23" s="115"/>
      <c r="U23" s="116"/>
      <c r="V23" s="116">
        <v>290</v>
      </c>
      <c r="W23" s="116">
        <v>284</v>
      </c>
      <c r="X23" s="116">
        <v>285</v>
      </c>
      <c r="Y23" s="112">
        <v>281</v>
      </c>
      <c r="Z23" s="112">
        <v>279</v>
      </c>
      <c r="AB23" s="117">
        <f t="shared" si="2"/>
        <v>6.1170795878096908E-2</v>
      </c>
    </row>
    <row r="24" spans="1:28" x14ac:dyDescent="0.25">
      <c r="S24" s="115" t="s">
        <v>68</v>
      </c>
      <c r="T24" s="115"/>
      <c r="U24" s="116"/>
      <c r="V24" s="116">
        <v>13</v>
      </c>
      <c r="W24" s="116">
        <v>10</v>
      </c>
      <c r="X24" s="116">
        <v>20</v>
      </c>
      <c r="Y24" s="112">
        <v>19</v>
      </c>
      <c r="Z24" s="112">
        <v>19</v>
      </c>
      <c r="AB24" s="117">
        <f t="shared" si="2"/>
        <v>4.1657531243148435E-3</v>
      </c>
    </row>
    <row r="25" spans="1:28" x14ac:dyDescent="0.25">
      <c r="S25" s="115" t="s">
        <v>69</v>
      </c>
      <c r="T25" s="115"/>
      <c r="U25" s="116"/>
      <c r="V25" s="116">
        <v>71</v>
      </c>
      <c r="W25" s="116">
        <v>70</v>
      </c>
      <c r="X25" s="116">
        <v>73</v>
      </c>
      <c r="Y25" s="112">
        <v>79</v>
      </c>
      <c r="Z25" s="112">
        <v>93</v>
      </c>
      <c r="AB25" s="117">
        <f t="shared" si="2"/>
        <v>2.039026529269897E-2</v>
      </c>
    </row>
    <row r="26" spans="1:28" x14ac:dyDescent="0.25">
      <c r="S26" s="115" t="s">
        <v>70</v>
      </c>
      <c r="T26" s="115"/>
      <c r="U26" s="116"/>
      <c r="V26" s="116">
        <v>51</v>
      </c>
      <c r="W26" s="116">
        <v>54</v>
      </c>
      <c r="X26" s="116">
        <v>41</v>
      </c>
      <c r="Y26" s="112">
        <v>42</v>
      </c>
      <c r="Z26" s="112">
        <v>47</v>
      </c>
      <c r="AB26" s="117">
        <f t="shared" si="2"/>
        <v>1.0304757728568297E-2</v>
      </c>
    </row>
    <row r="27" spans="1:28" x14ac:dyDescent="0.25">
      <c r="S27" s="115" t="s">
        <v>71</v>
      </c>
      <c r="T27" s="115"/>
      <c r="U27" s="116"/>
      <c r="V27" s="116">
        <v>89</v>
      </c>
      <c r="W27" s="116">
        <v>109</v>
      </c>
      <c r="X27" s="116">
        <v>112</v>
      </c>
      <c r="Y27" s="112">
        <v>105</v>
      </c>
      <c r="Z27" s="112">
        <v>108</v>
      </c>
      <c r="AB27" s="117">
        <f t="shared" si="2"/>
        <v>2.3679017759263319E-2</v>
      </c>
    </row>
    <row r="28" spans="1:28" x14ac:dyDescent="0.25">
      <c r="S28" s="115" t="s">
        <v>72</v>
      </c>
      <c r="T28" s="115"/>
      <c r="U28" s="116"/>
      <c r="V28" s="116">
        <v>194</v>
      </c>
      <c r="W28" s="116">
        <v>218</v>
      </c>
      <c r="X28" s="116">
        <v>232</v>
      </c>
      <c r="Y28" s="112">
        <v>228</v>
      </c>
      <c r="Z28" s="112">
        <v>240</v>
      </c>
      <c r="AB28" s="117">
        <f t="shared" si="2"/>
        <v>5.2620039465029599E-2</v>
      </c>
    </row>
    <row r="29" spans="1:28" x14ac:dyDescent="0.25">
      <c r="S29" s="115" t="s">
        <v>73</v>
      </c>
      <c r="T29" s="115"/>
      <c r="U29" s="116"/>
      <c r="V29" s="116">
        <v>369</v>
      </c>
      <c r="W29" s="116">
        <v>217</v>
      </c>
      <c r="X29" s="116">
        <v>210</v>
      </c>
      <c r="Y29" s="112">
        <v>237</v>
      </c>
      <c r="Z29" s="112">
        <v>228</v>
      </c>
      <c r="AB29" s="117">
        <f t="shared" si="2"/>
        <v>4.9989037491778118E-2</v>
      </c>
    </row>
    <row r="30" spans="1:28" x14ac:dyDescent="0.25">
      <c r="S30" s="115" t="s">
        <v>74</v>
      </c>
      <c r="T30" s="115"/>
      <c r="U30" s="116"/>
      <c r="V30" s="116">
        <v>144</v>
      </c>
      <c r="W30" s="116">
        <v>296</v>
      </c>
      <c r="X30" s="116">
        <v>303</v>
      </c>
      <c r="Y30" s="112">
        <v>299</v>
      </c>
      <c r="Z30" s="112">
        <v>342</v>
      </c>
      <c r="AB30" s="117">
        <f t="shared" si="2"/>
        <v>7.4983556237667184E-2</v>
      </c>
    </row>
    <row r="31" spans="1:28" x14ac:dyDescent="0.25">
      <c r="S31" s="115" t="s">
        <v>75</v>
      </c>
      <c r="T31" s="115"/>
      <c r="U31" s="116"/>
      <c r="V31" s="116">
        <v>621</v>
      </c>
      <c r="W31" s="116">
        <v>662</v>
      </c>
      <c r="X31" s="116">
        <v>690</v>
      </c>
      <c r="Y31" s="112">
        <v>753</v>
      </c>
      <c r="Z31" s="112">
        <v>692</v>
      </c>
      <c r="AB31" s="117">
        <f t="shared" si="2"/>
        <v>0.15172111379083533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44</v>
      </c>
      <c r="W32" s="116">
        <v>38</v>
      </c>
      <c r="X32" s="116">
        <v>49</v>
      </c>
      <c r="Y32" s="112">
        <v>68</v>
      </c>
      <c r="Z32" s="112">
        <v>52</v>
      </c>
      <c r="AB32" s="117">
        <f t="shared" si="2"/>
        <v>1.1401008550756413E-2</v>
      </c>
    </row>
    <row r="33" spans="19:32" x14ac:dyDescent="0.25">
      <c r="S33" s="115" t="s">
        <v>77</v>
      </c>
      <c r="T33" s="115"/>
      <c r="U33" s="116"/>
      <c r="V33" s="116">
        <v>139</v>
      </c>
      <c r="W33" s="116">
        <v>104</v>
      </c>
      <c r="X33" s="116">
        <v>100</v>
      </c>
      <c r="Y33" s="112">
        <v>106</v>
      </c>
      <c r="Z33" s="112">
        <v>96</v>
      </c>
      <c r="AB33" s="117">
        <f t="shared" si="2"/>
        <v>2.1048015786011839E-2</v>
      </c>
    </row>
    <row r="34" spans="19:32" x14ac:dyDescent="0.25">
      <c r="S34" s="118" t="s">
        <v>53</v>
      </c>
      <c r="T34" s="118"/>
      <c r="U34" s="119"/>
      <c r="V34" s="119">
        <v>4279</v>
      </c>
      <c r="W34" s="119">
        <v>4397</v>
      </c>
      <c r="X34" s="119">
        <v>4419</v>
      </c>
      <c r="Y34" s="120">
        <v>4604</v>
      </c>
      <c r="Z34" s="120">
        <v>4561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2405</v>
      </c>
      <c r="W37" s="112">
        <v>2467</v>
      </c>
      <c r="X37" s="112">
        <v>2468</v>
      </c>
      <c r="Y37" s="112">
        <v>2419</v>
      </c>
      <c r="Z37" s="112">
        <v>2432</v>
      </c>
      <c r="AB37" s="132">
        <f>Z37/Z40*100</f>
        <v>80.797342192691033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477</v>
      </c>
      <c r="W38" s="112">
        <v>523</v>
      </c>
      <c r="X38" s="112">
        <v>508</v>
      </c>
      <c r="Y38" s="112">
        <v>584</v>
      </c>
      <c r="Z38" s="112">
        <v>578</v>
      </c>
      <c r="AB38" s="132">
        <f>Z38/Z40*100</f>
        <v>19.20265780730897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2882</v>
      </c>
      <c r="W40" s="112">
        <v>2990</v>
      </c>
      <c r="X40" s="112">
        <v>2976</v>
      </c>
      <c r="Y40" s="112">
        <v>3003</v>
      </c>
      <c r="Z40" s="112">
        <v>3010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3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74</v>
      </c>
      <c r="W45" s="112">
        <v>70</v>
      </c>
      <c r="X45" s="112">
        <v>74</v>
      </c>
      <c r="Y45" s="112">
        <v>83</v>
      </c>
      <c r="Z45" s="112">
        <v>72</v>
      </c>
    </row>
    <row r="46" spans="19:32" x14ac:dyDescent="0.25">
      <c r="S46" s="115" t="s">
        <v>38</v>
      </c>
      <c r="T46" s="115"/>
      <c r="U46" s="112"/>
      <c r="V46" s="112">
        <v>122</v>
      </c>
      <c r="W46" s="112">
        <v>132</v>
      </c>
      <c r="X46" s="112">
        <v>161</v>
      </c>
      <c r="Y46" s="112">
        <v>156</v>
      </c>
      <c r="Z46" s="112">
        <v>150</v>
      </c>
    </row>
    <row r="47" spans="19:32" x14ac:dyDescent="0.25">
      <c r="S47" s="115" t="s">
        <v>39</v>
      </c>
      <c r="T47" s="115"/>
      <c r="U47" s="112"/>
      <c r="V47" s="112">
        <v>235</v>
      </c>
      <c r="W47" s="112">
        <v>193</v>
      </c>
      <c r="X47" s="112">
        <v>194</v>
      </c>
      <c r="Y47" s="112">
        <v>199</v>
      </c>
      <c r="Z47" s="112">
        <v>202</v>
      </c>
    </row>
    <row r="48" spans="19:32" x14ac:dyDescent="0.25">
      <c r="S48" s="115" t="s">
        <v>40</v>
      </c>
      <c r="T48" s="115"/>
      <c r="U48" s="112"/>
      <c r="V48" s="112">
        <v>265</v>
      </c>
      <c r="W48" s="112">
        <v>336</v>
      </c>
      <c r="X48" s="112">
        <v>311</v>
      </c>
      <c r="Y48" s="112">
        <v>275</v>
      </c>
      <c r="Z48" s="112">
        <v>283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193</v>
      </c>
      <c r="W49" s="112">
        <v>164</v>
      </c>
      <c r="X49" s="112">
        <v>196</v>
      </c>
      <c r="Y49" s="112">
        <v>237</v>
      </c>
      <c r="Z49" s="112">
        <v>228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Hindmarsh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146</v>
      </c>
      <c r="W50" s="112">
        <v>144</v>
      </c>
      <c r="X50" s="112">
        <v>140</v>
      </c>
      <c r="Y50" s="112">
        <v>132</v>
      </c>
      <c r="Z50" s="112">
        <v>134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145</v>
      </c>
      <c r="W51" s="112">
        <v>169</v>
      </c>
      <c r="X51" s="112">
        <v>174</v>
      </c>
      <c r="Y51" s="112">
        <v>165</v>
      </c>
      <c r="Z51" s="112">
        <v>175</v>
      </c>
    </row>
    <row r="52" spans="1:26" ht="15" customHeight="1" x14ac:dyDescent="0.25">
      <c r="S52" s="115" t="s">
        <v>44</v>
      </c>
      <c r="T52" s="115"/>
      <c r="U52" s="112"/>
      <c r="V52" s="112">
        <v>169</v>
      </c>
      <c r="W52" s="112">
        <v>143</v>
      </c>
      <c r="X52" s="112">
        <v>143</v>
      </c>
      <c r="Y52" s="112">
        <v>156</v>
      </c>
      <c r="Z52" s="112">
        <v>150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178</v>
      </c>
      <c r="W53" s="112">
        <v>186</v>
      </c>
      <c r="X53" s="112">
        <v>173</v>
      </c>
      <c r="Y53" s="112">
        <v>193</v>
      </c>
      <c r="Z53" s="112">
        <v>190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251</v>
      </c>
      <c r="W54" s="112">
        <v>262</v>
      </c>
      <c r="X54" s="112">
        <v>234</v>
      </c>
      <c r="Y54" s="112">
        <v>212</v>
      </c>
      <c r="Z54" s="112">
        <v>198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194</v>
      </c>
      <c r="W55" s="112">
        <v>213</v>
      </c>
      <c r="X55" s="112">
        <v>237</v>
      </c>
      <c r="Y55" s="112">
        <v>232</v>
      </c>
      <c r="Z55" s="112">
        <v>242</v>
      </c>
    </row>
    <row r="56" spans="1:26" ht="15" customHeight="1" x14ac:dyDescent="0.25">
      <c r="S56" s="115" t="s">
        <v>48</v>
      </c>
      <c r="T56" s="115"/>
      <c r="U56" s="112"/>
      <c r="V56" s="112">
        <v>108</v>
      </c>
      <c r="W56" s="112">
        <v>127</v>
      </c>
      <c r="X56" s="112">
        <v>109</v>
      </c>
      <c r="Y56" s="112">
        <v>139</v>
      </c>
      <c r="Z56" s="112">
        <v>154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54</v>
      </c>
      <c r="W57" s="112">
        <v>65</v>
      </c>
      <c r="X57" s="112">
        <v>54</v>
      </c>
      <c r="Y57" s="112">
        <v>51</v>
      </c>
      <c r="Z57" s="112">
        <v>59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44</v>
      </c>
      <c r="W58" s="112">
        <v>51</v>
      </c>
      <c r="X58" s="112">
        <v>43</v>
      </c>
      <c r="Y58" s="112">
        <v>41</v>
      </c>
      <c r="Z58" s="112">
        <v>37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</v>
      </c>
      <c r="W59" s="112">
        <v>22</v>
      </c>
      <c r="X59" s="112">
        <v>23</v>
      </c>
      <c r="Y59" s="112">
        <v>24</v>
      </c>
      <c r="Z59" s="112">
        <v>24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</v>
      </c>
      <c r="W60" s="112">
        <v>20</v>
      </c>
      <c r="X60" s="112">
        <v>16</v>
      </c>
      <c r="Y60" s="112">
        <v>20</v>
      </c>
      <c r="Z60" s="112">
        <v>15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2210</v>
      </c>
      <c r="W61" s="112">
        <v>2292</v>
      </c>
      <c r="X61" s="112">
        <v>2285</v>
      </c>
      <c r="Y61" s="112">
        <v>2315</v>
      </c>
      <c r="Z61" s="112">
        <v>2312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2</v>
      </c>
      <c r="Y63" s="112">
        <v>0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46</v>
      </c>
      <c r="W64" s="112">
        <v>49</v>
      </c>
      <c r="X64" s="112">
        <v>46</v>
      </c>
      <c r="Y64" s="112">
        <v>66</v>
      </c>
      <c r="Z64" s="112">
        <v>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Hindmarsh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140</v>
      </c>
      <c r="W65" s="112">
        <v>163</v>
      </c>
      <c r="X65" s="112">
        <v>151</v>
      </c>
      <c r="Y65" s="112">
        <v>167</v>
      </c>
      <c r="Z65" s="112">
        <v>134</v>
      </c>
    </row>
    <row r="66" spans="1:26" x14ac:dyDescent="0.25">
      <c r="S66" s="115" t="s">
        <v>39</v>
      </c>
      <c r="T66" s="115"/>
      <c r="U66" s="112"/>
      <c r="V66" s="112">
        <v>204</v>
      </c>
      <c r="W66" s="112">
        <v>183</v>
      </c>
      <c r="X66" s="112">
        <v>192</v>
      </c>
      <c r="Y66" s="112">
        <v>171</v>
      </c>
      <c r="Z66" s="112">
        <v>188</v>
      </c>
    </row>
    <row r="67" spans="1:26" x14ac:dyDescent="0.25">
      <c r="S67" s="115" t="s">
        <v>40</v>
      </c>
      <c r="T67" s="115"/>
      <c r="U67" s="112"/>
      <c r="V67" s="112">
        <v>224</v>
      </c>
      <c r="W67" s="112">
        <v>224</v>
      </c>
      <c r="X67" s="112">
        <v>263</v>
      </c>
      <c r="Y67" s="112">
        <v>256</v>
      </c>
      <c r="Z67" s="112">
        <v>191</v>
      </c>
    </row>
    <row r="68" spans="1:26" x14ac:dyDescent="0.25">
      <c r="S68" s="115" t="s">
        <v>41</v>
      </c>
      <c r="T68" s="115"/>
      <c r="U68" s="112"/>
      <c r="V68" s="112">
        <v>147</v>
      </c>
      <c r="W68" s="112">
        <v>178</v>
      </c>
      <c r="X68" s="112">
        <v>190</v>
      </c>
      <c r="Y68" s="112">
        <v>234</v>
      </c>
      <c r="Z68" s="112">
        <v>235</v>
      </c>
    </row>
    <row r="69" spans="1:26" x14ac:dyDescent="0.25">
      <c r="S69" s="115" t="s">
        <v>42</v>
      </c>
      <c r="T69" s="115"/>
      <c r="U69" s="112"/>
      <c r="V69" s="112">
        <v>156</v>
      </c>
      <c r="W69" s="112">
        <v>154</v>
      </c>
      <c r="X69" s="112">
        <v>161</v>
      </c>
      <c r="Y69" s="112">
        <v>173</v>
      </c>
      <c r="Z69" s="112">
        <v>190</v>
      </c>
    </row>
    <row r="70" spans="1:26" x14ac:dyDescent="0.25">
      <c r="S70" s="115" t="s">
        <v>43</v>
      </c>
      <c r="T70" s="115"/>
      <c r="U70" s="112"/>
      <c r="V70" s="112">
        <v>130</v>
      </c>
      <c r="W70" s="112">
        <v>135</v>
      </c>
      <c r="X70" s="112">
        <v>122</v>
      </c>
      <c r="Y70" s="112">
        <v>144</v>
      </c>
      <c r="Z70" s="112">
        <v>166</v>
      </c>
    </row>
    <row r="71" spans="1:26" x14ac:dyDescent="0.25">
      <c r="S71" s="115" t="s">
        <v>44</v>
      </c>
      <c r="T71" s="115"/>
      <c r="U71" s="112"/>
      <c r="V71" s="112">
        <v>205</v>
      </c>
      <c r="W71" s="112">
        <v>185</v>
      </c>
      <c r="X71" s="112">
        <v>185</v>
      </c>
      <c r="Y71" s="112">
        <v>191</v>
      </c>
      <c r="Z71" s="112">
        <v>174</v>
      </c>
    </row>
    <row r="72" spans="1:26" x14ac:dyDescent="0.25">
      <c r="S72" s="115" t="s">
        <v>45</v>
      </c>
      <c r="T72" s="115"/>
      <c r="U72" s="112"/>
      <c r="V72" s="112">
        <v>207</v>
      </c>
      <c r="W72" s="112">
        <v>218</v>
      </c>
      <c r="X72" s="112">
        <v>230</v>
      </c>
      <c r="Y72" s="112">
        <v>247</v>
      </c>
      <c r="Z72" s="112">
        <v>231</v>
      </c>
    </row>
    <row r="73" spans="1:26" x14ac:dyDescent="0.25">
      <c r="S73" s="115" t="s">
        <v>46</v>
      </c>
      <c r="T73" s="115"/>
      <c r="U73" s="112"/>
      <c r="V73" s="112">
        <v>241</v>
      </c>
      <c r="W73" s="112">
        <v>234</v>
      </c>
      <c r="X73" s="112">
        <v>205</v>
      </c>
      <c r="Y73" s="112">
        <v>219</v>
      </c>
      <c r="Z73" s="112">
        <v>207</v>
      </c>
    </row>
    <row r="74" spans="1:26" x14ac:dyDescent="0.25">
      <c r="S74" s="115" t="s">
        <v>47</v>
      </c>
      <c r="T74" s="115"/>
      <c r="U74" s="112"/>
      <c r="V74" s="112">
        <v>192</v>
      </c>
      <c r="W74" s="112">
        <v>199</v>
      </c>
      <c r="X74" s="112">
        <v>207</v>
      </c>
      <c r="Y74" s="112">
        <v>225</v>
      </c>
      <c r="Z74" s="112">
        <v>223</v>
      </c>
    </row>
    <row r="75" spans="1:26" x14ac:dyDescent="0.25">
      <c r="S75" s="115" t="s">
        <v>48</v>
      </c>
      <c r="T75" s="115"/>
      <c r="U75" s="112"/>
      <c r="V75" s="112">
        <v>77</v>
      </c>
      <c r="W75" s="112">
        <v>84</v>
      </c>
      <c r="X75" s="112">
        <v>90</v>
      </c>
      <c r="Y75" s="112">
        <v>113</v>
      </c>
      <c r="Z75" s="112">
        <v>123</v>
      </c>
    </row>
    <row r="76" spans="1:26" x14ac:dyDescent="0.25">
      <c r="S76" s="115" t="s">
        <v>49</v>
      </c>
      <c r="T76" s="115"/>
      <c r="U76" s="112"/>
      <c r="V76" s="112">
        <v>27</v>
      </c>
      <c r="W76" s="112">
        <v>39</v>
      </c>
      <c r="X76" s="112">
        <v>39</v>
      </c>
      <c r="Y76" s="112">
        <v>35</v>
      </c>
      <c r="Z76" s="112">
        <v>39</v>
      </c>
    </row>
    <row r="77" spans="1:26" x14ac:dyDescent="0.25">
      <c r="S77" s="115" t="s">
        <v>50</v>
      </c>
      <c r="T77" s="115"/>
      <c r="U77" s="112"/>
      <c r="V77" s="112">
        <v>23</v>
      </c>
      <c r="W77" s="112">
        <v>28</v>
      </c>
      <c r="X77" s="112">
        <v>23</v>
      </c>
      <c r="Y77" s="112">
        <v>18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12</v>
      </c>
      <c r="X78" s="112">
        <v>14</v>
      </c>
      <c r="Y78" s="112">
        <v>13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16</v>
      </c>
      <c r="X79" s="112">
        <v>12</v>
      </c>
      <c r="Y79" s="112">
        <v>11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2066</v>
      </c>
      <c r="W80" s="112">
        <v>2104</v>
      </c>
      <c r="X80" s="112">
        <v>2132</v>
      </c>
      <c r="Y80" s="112">
        <v>2287</v>
      </c>
      <c r="Z80" s="112">
        <v>2239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Hindmarsh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124</v>
      </c>
      <c r="W83" s="112">
        <v>123</v>
      </c>
      <c r="X83" s="112">
        <v>128</v>
      </c>
      <c r="Y83" s="112">
        <v>138</v>
      </c>
      <c r="Z83" s="112">
        <v>140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86</v>
      </c>
      <c r="W84" s="112">
        <v>87</v>
      </c>
      <c r="X84" s="112">
        <v>86</v>
      </c>
      <c r="Y84" s="112">
        <v>85</v>
      </c>
      <c r="Z84" s="112">
        <v>88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197</v>
      </c>
      <c r="W85" s="112">
        <v>196</v>
      </c>
      <c r="X85" s="112">
        <v>193</v>
      </c>
      <c r="Y85" s="112">
        <v>180</v>
      </c>
      <c r="Z85" s="112">
        <v>191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4,559</v>
      </c>
      <c r="D86" s="96">
        <f t="shared" ref="D86:D91" si="4">AD4</f>
        <v>-1.0418927718688908E-2</v>
      </c>
      <c r="E86" s="97">
        <f t="shared" ref="E86:E91" si="5">AD4</f>
        <v>-1.0418927718688908E-2</v>
      </c>
      <c r="F86" s="96">
        <f t="shared" ref="F86:F91" si="6">AF4</f>
        <v>6.6682264857276463E-2</v>
      </c>
      <c r="G86" s="97">
        <f t="shared" ref="G86:G91" si="7">AF4</f>
        <v>6.6682264857276463E-2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38</v>
      </c>
      <c r="W86" s="112">
        <v>49</v>
      </c>
      <c r="X86" s="112">
        <v>43</v>
      </c>
      <c r="Y86" s="112">
        <v>46</v>
      </c>
      <c r="Z86" s="112">
        <v>58</v>
      </c>
    </row>
    <row r="87" spans="1:30" ht="15" customHeight="1" x14ac:dyDescent="0.25">
      <c r="A87" s="98" t="s">
        <v>4</v>
      </c>
      <c r="B87" s="49"/>
      <c r="C87" s="57" t="str">
        <f t="shared" si="3"/>
        <v>2,315</v>
      </c>
      <c r="D87" s="96">
        <f t="shared" si="4"/>
        <v>0</v>
      </c>
      <c r="E87" s="97">
        <f t="shared" si="5"/>
        <v>0</v>
      </c>
      <c r="F87" s="96">
        <f t="shared" si="6"/>
        <v>4.7511312217194623E-2</v>
      </c>
      <c r="G87" s="97">
        <f t="shared" si="7"/>
        <v>4.7511312217194623E-2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30</v>
      </c>
      <c r="W87" s="112">
        <v>35</v>
      </c>
      <c r="X87" s="112">
        <v>34</v>
      </c>
      <c r="Y87" s="112">
        <v>31</v>
      </c>
      <c r="Z87" s="112">
        <v>31</v>
      </c>
    </row>
    <row r="88" spans="1:30" ht="15" customHeight="1" x14ac:dyDescent="0.25">
      <c r="A88" s="98" t="s">
        <v>5</v>
      </c>
      <c r="B88" s="49"/>
      <c r="C88" s="57" t="str">
        <f t="shared" si="3"/>
        <v>2,240</v>
      </c>
      <c r="D88" s="96">
        <f t="shared" si="4"/>
        <v>-2.2687609075043635E-2</v>
      </c>
      <c r="E88" s="97">
        <f t="shared" si="5"/>
        <v>-2.2687609075043635E-2</v>
      </c>
      <c r="F88" s="96">
        <f t="shared" si="6"/>
        <v>8.5271317829457294E-2</v>
      </c>
      <c r="G88" s="97">
        <f t="shared" si="7"/>
        <v>8.5271317829457294E-2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32</v>
      </c>
      <c r="W88" s="112">
        <v>34</v>
      </c>
      <c r="X88" s="112">
        <v>40</v>
      </c>
      <c r="Y88" s="112">
        <v>38</v>
      </c>
      <c r="Z88" s="112">
        <v>40</v>
      </c>
    </row>
    <row r="89" spans="1:30" ht="15" customHeight="1" x14ac:dyDescent="0.25">
      <c r="A89" s="49" t="s">
        <v>6</v>
      </c>
      <c r="B89" s="49"/>
      <c r="C89" s="57" t="str">
        <f t="shared" si="3"/>
        <v>3,008</v>
      </c>
      <c r="D89" s="96">
        <f t="shared" si="4"/>
        <v>9.983361064891394E-4</v>
      </c>
      <c r="E89" s="97">
        <f t="shared" si="5"/>
        <v>9.983361064891394E-4</v>
      </c>
      <c r="F89" s="96">
        <f t="shared" si="6"/>
        <v>4.4807224730809336E-2</v>
      </c>
      <c r="G89" s="97">
        <f t="shared" si="7"/>
        <v>4.4807224730809336E-2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198</v>
      </c>
      <c r="W89" s="112">
        <v>204</v>
      </c>
      <c r="X89" s="112">
        <v>200</v>
      </c>
      <c r="Y89" s="112">
        <v>217</v>
      </c>
      <c r="Z89" s="112">
        <v>251</v>
      </c>
    </row>
    <row r="90" spans="1:30" ht="15" customHeight="1" x14ac:dyDescent="0.25">
      <c r="A90" s="49" t="s">
        <v>95</v>
      </c>
      <c r="B90" s="49"/>
      <c r="C90" s="57" t="str">
        <f t="shared" si="3"/>
        <v>$43,469</v>
      </c>
      <c r="D90" s="96">
        <f t="shared" si="4"/>
        <v>0.12019274008564462</v>
      </c>
      <c r="E90" s="97">
        <f t="shared" si="5"/>
        <v>0.12019274008564462</v>
      </c>
      <c r="F90" s="96">
        <f t="shared" si="6"/>
        <v>0.22305562589685168</v>
      </c>
      <c r="G90" s="97">
        <f t="shared" si="7"/>
        <v>0.22305562589685168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355</v>
      </c>
      <c r="W90" s="112">
        <v>343</v>
      </c>
      <c r="X90" s="112">
        <v>362</v>
      </c>
      <c r="Y90" s="112">
        <v>355</v>
      </c>
      <c r="Z90" s="112">
        <v>297</v>
      </c>
    </row>
    <row r="91" spans="1:30" ht="15" customHeight="1" x14ac:dyDescent="0.25">
      <c r="A91" s="49" t="s">
        <v>7</v>
      </c>
      <c r="B91" s="49"/>
      <c r="C91" s="57" t="str">
        <f t="shared" si="3"/>
        <v>$188.1 mil</v>
      </c>
      <c r="D91" s="96">
        <f t="shared" si="4"/>
        <v>2.2638266679334107E-2</v>
      </c>
      <c r="E91" s="97">
        <f t="shared" si="5"/>
        <v>2.2638266679334107E-2</v>
      </c>
      <c r="F91" s="96">
        <f t="shared" si="6"/>
        <v>0.17768107604454797</v>
      </c>
      <c r="G91" s="97">
        <f t="shared" si="7"/>
        <v>0.17768107604454797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1528</v>
      </c>
      <c r="W91" s="112">
        <v>1581</v>
      </c>
      <c r="X91" s="112">
        <v>1588</v>
      </c>
      <c r="Y91" s="112">
        <v>1579</v>
      </c>
      <c r="Z91" s="112">
        <v>1582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80</v>
      </c>
      <c r="W93" s="112">
        <v>79</v>
      </c>
      <c r="X93" s="112">
        <v>77</v>
      </c>
      <c r="Y93" s="112">
        <v>79</v>
      </c>
      <c r="Z93" s="112">
        <v>97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252</v>
      </c>
      <c r="W94" s="112">
        <v>270</v>
      </c>
      <c r="X94" s="112">
        <v>292</v>
      </c>
      <c r="Y94" s="112">
        <v>298</v>
      </c>
      <c r="Z94" s="112">
        <v>299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37</v>
      </c>
      <c r="W95" s="112">
        <v>40</v>
      </c>
      <c r="X95" s="112">
        <v>42</v>
      </c>
      <c r="Y95" s="112">
        <v>40</v>
      </c>
      <c r="Z95" s="112">
        <v>40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207</v>
      </c>
      <c r="W96" s="112">
        <v>225</v>
      </c>
      <c r="X96" s="112">
        <v>220</v>
      </c>
      <c r="Y96" s="112">
        <v>208</v>
      </c>
      <c r="Z96" s="112">
        <v>224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179</v>
      </c>
      <c r="W97" s="112">
        <v>185</v>
      </c>
      <c r="X97" s="112">
        <v>173</v>
      </c>
      <c r="Y97" s="112">
        <v>185</v>
      </c>
      <c r="Z97" s="112">
        <v>174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97</v>
      </c>
      <c r="W98" s="112">
        <v>87</v>
      </c>
      <c r="X98" s="112">
        <v>93</v>
      </c>
      <c r="Y98" s="112">
        <v>91</v>
      </c>
      <c r="Z98" s="112">
        <v>88</v>
      </c>
    </row>
    <row r="99" spans="1:32" ht="15" customHeight="1" x14ac:dyDescent="0.25">
      <c r="S99" s="115" t="s">
        <v>195</v>
      </c>
      <c r="T99" s="115"/>
      <c r="U99" s="112"/>
      <c r="V99" s="112">
        <v>12</v>
      </c>
      <c r="W99" s="112">
        <v>23</v>
      </c>
      <c r="X99" s="112">
        <v>21</v>
      </c>
      <c r="Y99" s="112">
        <v>24</v>
      </c>
      <c r="Z99" s="112">
        <v>36</v>
      </c>
    </row>
    <row r="100" spans="1:32" ht="15" customHeight="1" x14ac:dyDescent="0.25">
      <c r="S100" s="115" t="s">
        <v>58</v>
      </c>
      <c r="T100" s="115"/>
      <c r="U100" s="112"/>
      <c r="V100" s="112">
        <v>174</v>
      </c>
      <c r="W100" s="112">
        <v>176</v>
      </c>
      <c r="X100" s="112">
        <v>180</v>
      </c>
      <c r="Y100" s="112">
        <v>191</v>
      </c>
      <c r="Z100" s="112">
        <v>144</v>
      </c>
    </row>
    <row r="101" spans="1:32" x14ac:dyDescent="0.25">
      <c r="A101" s="18"/>
      <c r="S101" s="118" t="s">
        <v>53</v>
      </c>
      <c r="T101" s="118"/>
      <c r="U101" s="112"/>
      <c r="V101" s="112">
        <v>1357</v>
      </c>
      <c r="W101" s="112">
        <v>1410</v>
      </c>
      <c r="X101" s="112">
        <v>1387</v>
      </c>
      <c r="Y101" s="112">
        <v>1422</v>
      </c>
      <c r="Z101" s="112">
        <v>1419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2457</v>
      </c>
      <c r="W104" s="112">
        <v>2579</v>
      </c>
      <c r="X104" s="112">
        <v>2611</v>
      </c>
      <c r="Y104" s="112">
        <v>2739</v>
      </c>
      <c r="Z104" s="112">
        <v>2763</v>
      </c>
      <c r="AB104" s="109" t="str">
        <f>TEXT(Z104,"###,###")</f>
        <v>2,763</v>
      </c>
      <c r="AD104" s="130">
        <f>Z104/($Z$4)*100</f>
        <v>60.605395920157932</v>
      </c>
      <c r="AF104" s="109"/>
    </row>
    <row r="105" spans="1:32" x14ac:dyDescent="0.25">
      <c r="S105" s="115" t="s">
        <v>17</v>
      </c>
      <c r="T105" s="115"/>
      <c r="U105" s="112"/>
      <c r="V105" s="112">
        <v>955</v>
      </c>
      <c r="W105" s="112">
        <v>912</v>
      </c>
      <c r="X105" s="112">
        <v>941</v>
      </c>
      <c r="Y105" s="112">
        <v>994</v>
      </c>
      <c r="Z105" s="112">
        <v>953</v>
      </c>
      <c r="AB105" s="109" t="str">
        <f>TEXT(Z105,"###,###")</f>
        <v>953</v>
      </c>
      <c r="AD105" s="130">
        <f>Z105/($Z$4)*100</f>
        <v>20.903706953279226</v>
      </c>
      <c r="AF105" s="109"/>
    </row>
    <row r="106" spans="1:32" x14ac:dyDescent="0.25">
      <c r="S106" s="118" t="s">
        <v>53</v>
      </c>
      <c r="T106" s="118"/>
      <c r="U106" s="120"/>
      <c r="V106" s="120">
        <v>3412</v>
      </c>
      <c r="W106" s="120">
        <v>3491</v>
      </c>
      <c r="X106" s="120">
        <v>3552</v>
      </c>
      <c r="Y106" s="120">
        <v>3733</v>
      </c>
      <c r="Z106" s="120">
        <v>3716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685</v>
      </c>
      <c r="W108" s="112">
        <v>780</v>
      </c>
      <c r="X108" s="112">
        <v>707</v>
      </c>
      <c r="Y108" s="112">
        <v>787</v>
      </c>
      <c r="Z108" s="112">
        <v>736</v>
      </c>
      <c r="AB108" s="109" t="str">
        <f>TEXT(Z108,"###,###")</f>
        <v>736</v>
      </c>
      <c r="AD108" s="130">
        <f>Z108/($Z$4)*100</f>
        <v>16.14389120421145</v>
      </c>
      <c r="AF108" s="109"/>
    </row>
    <row r="109" spans="1:32" x14ac:dyDescent="0.25">
      <c r="S109" s="115" t="s">
        <v>20</v>
      </c>
      <c r="T109" s="115"/>
      <c r="U109" s="112"/>
      <c r="V109" s="112">
        <v>612</v>
      </c>
      <c r="W109" s="112">
        <v>644</v>
      </c>
      <c r="X109" s="112">
        <v>800</v>
      </c>
      <c r="Y109" s="112">
        <v>694</v>
      </c>
      <c r="Z109" s="112">
        <v>745</v>
      </c>
      <c r="AB109" s="109" t="str">
        <f>TEXT(Z109,"###,###")</f>
        <v>745</v>
      </c>
      <c r="AD109" s="130">
        <f>Z109/($Z$4)*100</f>
        <v>16.341302917306429</v>
      </c>
      <c r="AF109" s="109"/>
    </row>
    <row r="110" spans="1:32" x14ac:dyDescent="0.25">
      <c r="S110" s="115" t="s">
        <v>21</v>
      </c>
      <c r="T110" s="115"/>
      <c r="U110" s="112"/>
      <c r="V110" s="112">
        <v>733</v>
      </c>
      <c r="W110" s="112">
        <v>738</v>
      </c>
      <c r="X110" s="112">
        <v>699</v>
      </c>
      <c r="Y110" s="112">
        <v>789</v>
      </c>
      <c r="Z110" s="112">
        <v>824</v>
      </c>
      <c r="AB110" s="109" t="str">
        <f>TEXT(Z110,"###,###")</f>
        <v>824</v>
      </c>
      <c r="AD110" s="130">
        <f>Z110/($Z$4)*100</f>
        <v>18.074139065584557</v>
      </c>
      <c r="AF110" s="109"/>
    </row>
    <row r="111" spans="1:32" x14ac:dyDescent="0.25">
      <c r="S111" s="115" t="s">
        <v>22</v>
      </c>
      <c r="T111" s="115"/>
      <c r="U111" s="112"/>
      <c r="V111" s="112">
        <v>1327</v>
      </c>
      <c r="W111" s="112">
        <v>1316</v>
      </c>
      <c r="X111" s="112">
        <v>1346</v>
      </c>
      <c r="Y111" s="112">
        <v>1456</v>
      </c>
      <c r="Z111" s="112">
        <v>1413</v>
      </c>
      <c r="AB111" s="109" t="str">
        <f>TEXT(Z111,"###,###")</f>
        <v>1,413</v>
      </c>
      <c r="AD111" s="130">
        <f>Z111/($Z$4)*100</f>
        <v>30.993638955911386</v>
      </c>
      <c r="AF111" s="109"/>
    </row>
    <row r="112" spans="1:32" x14ac:dyDescent="0.25">
      <c r="S112" s="118" t="s">
        <v>53</v>
      </c>
      <c r="T112" s="118"/>
      <c r="U112" s="112"/>
      <c r="V112" s="112">
        <v>4278</v>
      </c>
      <c r="W112" s="112">
        <v>4393</v>
      </c>
      <c r="X112" s="112">
        <v>4419</v>
      </c>
      <c r="Y112" s="112">
        <v>4610</v>
      </c>
      <c r="Z112" s="112">
        <v>4558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44.81</v>
      </c>
      <c r="W118" s="131">
        <v>45.18</v>
      </c>
      <c r="X118" s="131">
        <v>44.94</v>
      </c>
      <c r="Y118" s="131">
        <v>45.18</v>
      </c>
      <c r="Z118" s="131">
        <v>45.16</v>
      </c>
      <c r="AB118" s="109" t="str">
        <f>TEXT(Z118,"##.0")</f>
        <v>45.2</v>
      </c>
    </row>
    <row r="120" spans="19:32" x14ac:dyDescent="0.25">
      <c r="S120" s="101" t="s">
        <v>97</v>
      </c>
      <c r="T120" s="112"/>
      <c r="U120" s="112"/>
      <c r="V120" s="112">
        <v>1942</v>
      </c>
      <c r="W120" s="112">
        <v>2003</v>
      </c>
      <c r="X120" s="112">
        <v>2038</v>
      </c>
      <c r="Y120" s="112">
        <v>2052</v>
      </c>
      <c r="Z120" s="112">
        <v>2055</v>
      </c>
      <c r="AB120" s="109" t="str">
        <f>TEXT(Z120,"###,###")</f>
        <v>2,055</v>
      </c>
    </row>
    <row r="121" spans="19:32" x14ac:dyDescent="0.25">
      <c r="S121" s="101" t="s">
        <v>98</v>
      </c>
      <c r="T121" s="112"/>
      <c r="U121" s="112"/>
      <c r="V121" s="112">
        <v>543</v>
      </c>
      <c r="W121" s="112">
        <v>581</v>
      </c>
      <c r="X121" s="112">
        <v>548</v>
      </c>
      <c r="Y121" s="112">
        <v>569</v>
      </c>
      <c r="Z121" s="112">
        <v>560</v>
      </c>
      <c r="AB121" s="109" t="str">
        <f>TEXT(Z121,"###,###")</f>
        <v>560</v>
      </c>
    </row>
    <row r="122" spans="19:32" x14ac:dyDescent="0.25">
      <c r="S122" s="101" t="s">
        <v>99</v>
      </c>
      <c r="T122" s="112"/>
      <c r="U122" s="112"/>
      <c r="V122" s="112">
        <v>398</v>
      </c>
      <c r="W122" s="112">
        <v>402</v>
      </c>
      <c r="X122" s="112">
        <v>396</v>
      </c>
      <c r="Y122" s="112">
        <v>378</v>
      </c>
      <c r="Z122" s="112">
        <v>385</v>
      </c>
      <c r="AB122" s="109" t="str">
        <f>TEXT(Z122,"###,###")</f>
        <v>385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2340</v>
      </c>
      <c r="W124" s="112">
        <v>2405</v>
      </c>
      <c r="X124" s="112">
        <v>2434</v>
      </c>
      <c r="Y124" s="112">
        <v>2430</v>
      </c>
      <c r="Z124" s="112">
        <v>2440</v>
      </c>
      <c r="AB124" s="109" t="str">
        <f>TEXT(Z124,"###,###")</f>
        <v>2,440</v>
      </c>
      <c r="AD124" s="127">
        <f>Z124/$Z$7*100</f>
        <v>81.11702127659575</v>
      </c>
    </row>
    <row r="125" spans="19:32" x14ac:dyDescent="0.25">
      <c r="S125" s="101" t="s">
        <v>101</v>
      </c>
      <c r="T125" s="112"/>
      <c r="U125" s="112"/>
      <c r="V125" s="112">
        <v>941</v>
      </c>
      <c r="W125" s="112">
        <v>983</v>
      </c>
      <c r="X125" s="112">
        <v>944</v>
      </c>
      <c r="Y125" s="112">
        <v>947</v>
      </c>
      <c r="Z125" s="112">
        <v>945</v>
      </c>
      <c r="AB125" s="109" t="str">
        <f>TEXT(Z125,"###,###")</f>
        <v>945</v>
      </c>
      <c r="AD125" s="127">
        <f>Z125/$Z$7*100</f>
        <v>31.416223404255316</v>
      </c>
    </row>
    <row r="127" spans="19:32" x14ac:dyDescent="0.25">
      <c r="S127" s="101" t="s">
        <v>102</v>
      </c>
      <c r="T127" s="112"/>
      <c r="U127" s="112"/>
      <c r="V127" s="112">
        <v>1525</v>
      </c>
      <c r="W127" s="112">
        <v>1581</v>
      </c>
      <c r="X127" s="112">
        <v>1589</v>
      </c>
      <c r="Y127" s="112">
        <v>1578</v>
      </c>
      <c r="Z127" s="112">
        <v>1585</v>
      </c>
      <c r="AB127" s="109" t="str">
        <f>TEXT(Z127,"###,###")</f>
        <v>1,585</v>
      </c>
      <c r="AD127" s="127">
        <f>Z127/$Z$7*100</f>
        <v>52.692819148936167</v>
      </c>
    </row>
    <row r="128" spans="19:32" x14ac:dyDescent="0.25">
      <c r="S128" s="101" t="s">
        <v>103</v>
      </c>
      <c r="T128" s="112"/>
      <c r="U128" s="112"/>
      <c r="V128" s="112">
        <v>1356</v>
      </c>
      <c r="W128" s="112">
        <v>1404</v>
      </c>
      <c r="X128" s="112">
        <v>1392</v>
      </c>
      <c r="Y128" s="112">
        <v>1419</v>
      </c>
      <c r="Z128" s="112">
        <v>1419</v>
      </c>
      <c r="AB128" s="109" t="str">
        <f>TEXT(Z128,"###,###")</f>
        <v>1,419</v>
      </c>
      <c r="AD128" s="127">
        <f>Z128/$Z$7*100</f>
        <v>47.174202127659576</v>
      </c>
    </row>
    <row r="130" spans="19:20" x14ac:dyDescent="0.25">
      <c r="S130" s="101" t="s">
        <v>278</v>
      </c>
      <c r="T130" s="127">
        <v>68.317819148936167</v>
      </c>
    </row>
    <row r="131" spans="19:20" x14ac:dyDescent="0.25">
      <c r="S131" s="101" t="s">
        <v>279</v>
      </c>
      <c r="T131" s="127">
        <v>18.617021276595743</v>
      </c>
    </row>
    <row r="132" spans="19:20" x14ac:dyDescent="0.25">
      <c r="S132" s="101" t="s">
        <v>280</v>
      </c>
      <c r="T132" s="127">
        <v>12.799202127659576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BFBE20-EBC2-4CC4-9E30-73BBF9BBA90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DE4145-5A78-4228-BB36-282016B6486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AB7A7A4-79B8-4EFF-BFA4-93F2DAB8F3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84D878E-FCC4-451D-AA6B-709443A141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A1218-4697-4667-ABAC-41ED756726A0}">
  <sheetPr codeName="Sheet9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137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137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8.31 Hobsons Bay,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76253</v>
      </c>
      <c r="W4" s="108">
        <v>74766</v>
      </c>
      <c r="X4" s="108">
        <v>74508</v>
      </c>
      <c r="Y4" s="108">
        <v>80481</v>
      </c>
      <c r="Z4" s="108">
        <v>82384</v>
      </c>
      <c r="AB4" s="109" t="str">
        <f>TEXT(Z4,"###,###")</f>
        <v>82,384</v>
      </c>
      <c r="AD4" s="110">
        <f>Z4/Y4-1</f>
        <v>2.3645332438712252E-2</v>
      </c>
      <c r="AF4" s="110">
        <f>Z4/V4-1</f>
        <v>8.0403393964827652E-2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39556</v>
      </c>
      <c r="W5" s="108">
        <v>38830</v>
      </c>
      <c r="X5" s="108">
        <v>38126</v>
      </c>
      <c r="Y5" s="108">
        <v>40635</v>
      </c>
      <c r="Z5" s="108">
        <v>41157</v>
      </c>
      <c r="AB5" s="109" t="str">
        <f>TEXT(Z5,"###,###")</f>
        <v>41,157</v>
      </c>
      <c r="AD5" s="110">
        <f t="shared" ref="AD5:AD9" si="0">Z5/Y5-1</f>
        <v>1.2846068660022247E-2</v>
      </c>
      <c r="AF5" s="110">
        <f t="shared" ref="AF5:AF9" si="1">Z5/V5-1</f>
        <v>4.0474264334108501E-2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36696</v>
      </c>
      <c r="W6" s="108">
        <v>35934</v>
      </c>
      <c r="X6" s="108">
        <v>36349</v>
      </c>
      <c r="Y6" s="108">
        <v>39810</v>
      </c>
      <c r="Z6" s="108">
        <v>41196</v>
      </c>
      <c r="AB6" s="109" t="str">
        <f>TEXT(Z6,"###,###")</f>
        <v>41,196</v>
      </c>
      <c r="AD6" s="110">
        <f t="shared" si="0"/>
        <v>3.481537302185389E-2</v>
      </c>
      <c r="AF6" s="110">
        <f t="shared" si="1"/>
        <v>0.12262916939175939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54090</v>
      </c>
      <c r="W7" s="108">
        <v>54240</v>
      </c>
      <c r="X7" s="108">
        <v>53086</v>
      </c>
      <c r="Y7" s="108">
        <v>53797</v>
      </c>
      <c r="Z7" s="108">
        <v>55536</v>
      </c>
      <c r="AB7" s="109" t="str">
        <f>TEXT(Z7,"###,###")</f>
        <v>55,536</v>
      </c>
      <c r="AD7" s="110">
        <f t="shared" si="0"/>
        <v>3.2325222596055525E-2</v>
      </c>
      <c r="AF7" s="110">
        <f t="shared" si="1"/>
        <v>2.67332224070993E-2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82,384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55,536</v>
      </c>
      <c r="P8" s="67"/>
      <c r="S8" s="107" t="s">
        <v>82</v>
      </c>
      <c r="T8" s="108"/>
      <c r="U8" s="108"/>
      <c r="V8" s="108">
        <v>52463.97</v>
      </c>
      <c r="W8" s="108">
        <v>53433.02</v>
      </c>
      <c r="X8" s="108">
        <v>55528.5</v>
      </c>
      <c r="Y8" s="108">
        <v>55831.23</v>
      </c>
      <c r="Z8" s="108">
        <v>59214</v>
      </c>
      <c r="AB8" s="109" t="str">
        <f>TEXT(Z8,"$###,###")</f>
        <v>$59,214</v>
      </c>
      <c r="AD8" s="110">
        <f t="shared" si="0"/>
        <v>6.0589207868069428E-2</v>
      </c>
      <c r="AF8" s="110">
        <f t="shared" si="1"/>
        <v>0.12866029772432386</v>
      </c>
    </row>
    <row r="9" spans="1:32" x14ac:dyDescent="0.25">
      <c r="A9" s="30" t="s">
        <v>14</v>
      </c>
      <c r="B9" s="71"/>
      <c r="C9" s="72"/>
      <c r="D9" s="73">
        <f>AD104</f>
        <v>79.082103321033216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50.950734658599828</v>
      </c>
      <c r="P9" s="74" t="s">
        <v>83</v>
      </c>
      <c r="S9" s="107" t="s">
        <v>7</v>
      </c>
      <c r="T9" s="108"/>
      <c r="U9" s="108"/>
      <c r="V9" s="108">
        <v>3809454395</v>
      </c>
      <c r="W9" s="108">
        <v>3970761115</v>
      </c>
      <c r="X9" s="108">
        <v>4074378834</v>
      </c>
      <c r="Y9" s="108">
        <v>4313548922</v>
      </c>
      <c r="Z9" s="108">
        <v>4684682801</v>
      </c>
      <c r="AB9" s="109" t="str">
        <f>TEXT(Z9/1000000,"$#,###.0")&amp;" mil"</f>
        <v>$4,684.7 mil</v>
      </c>
      <c r="AD9" s="110">
        <f t="shared" si="0"/>
        <v>8.6039102769216225E-2</v>
      </c>
      <c r="AF9" s="110">
        <f t="shared" si="1"/>
        <v>0.22975164295148365</v>
      </c>
    </row>
    <row r="10" spans="1:32" x14ac:dyDescent="0.25">
      <c r="A10" s="30" t="s">
        <v>17</v>
      </c>
      <c r="B10" s="71"/>
      <c r="C10" s="72"/>
      <c r="D10" s="73">
        <f>AD105</f>
        <v>15.630462225674888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49.016853932584269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86.988619994237965</v>
      </c>
      <c r="P11" s="74" t="s">
        <v>83</v>
      </c>
      <c r="S11" s="107" t="s">
        <v>29</v>
      </c>
      <c r="T11" s="112"/>
      <c r="U11" s="112"/>
      <c r="V11" s="112">
        <v>69250</v>
      </c>
      <c r="W11" s="112">
        <v>67738</v>
      </c>
      <c r="X11" s="112">
        <v>67529</v>
      </c>
      <c r="Y11" s="112">
        <v>73493</v>
      </c>
      <c r="Z11" s="112">
        <v>75158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5.3118697781619133</v>
      </c>
      <c r="P12" s="74" t="s">
        <v>83</v>
      </c>
      <c r="S12" s="107" t="s">
        <v>30</v>
      </c>
      <c r="T12" s="112"/>
      <c r="U12" s="112"/>
      <c r="V12" s="112">
        <v>7003</v>
      </c>
      <c r="W12" s="112">
        <v>7029</v>
      </c>
      <c r="X12" s="112">
        <v>6979</v>
      </c>
      <c r="Y12" s="112">
        <v>6989</v>
      </c>
      <c r="Z12" s="112">
        <v>7230</v>
      </c>
    </row>
    <row r="13" spans="1:32" ht="15" customHeight="1" x14ac:dyDescent="0.25">
      <c r="A13" s="30" t="s">
        <v>19</v>
      </c>
      <c r="B13" s="72"/>
      <c r="C13" s="72"/>
      <c r="D13" s="73">
        <f>AD108</f>
        <v>12.645659351330355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7.7013108614232202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12.713633715284523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22.181491551757624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18.690579083837513</v>
      </c>
      <c r="P15" s="74" t="s">
        <v>83</v>
      </c>
      <c r="S15" s="115" t="s">
        <v>59</v>
      </c>
      <c r="T15" s="115"/>
      <c r="U15" s="116"/>
      <c r="V15" s="116">
        <v>311</v>
      </c>
      <c r="W15" s="116">
        <v>263</v>
      </c>
      <c r="X15" s="116">
        <v>260</v>
      </c>
      <c r="Y15" s="112">
        <v>273</v>
      </c>
      <c r="Z15" s="112">
        <v>302</v>
      </c>
      <c r="AB15" s="117">
        <f t="shared" ref="AB15:AB34" si="2">IF(Z15="np",0,Z15/$Z$34)</f>
        <v>3.6655823663640334E-3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47.176636240046612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81.309420916162495</v>
      </c>
      <c r="P16" s="37" t="s">
        <v>83</v>
      </c>
      <c r="S16" s="115" t="s">
        <v>60</v>
      </c>
      <c r="T16" s="115"/>
      <c r="U16" s="116"/>
      <c r="V16" s="116">
        <v>138</v>
      </c>
      <c r="W16" s="116">
        <v>156</v>
      </c>
      <c r="X16" s="116">
        <v>151</v>
      </c>
      <c r="Y16" s="112">
        <v>142</v>
      </c>
      <c r="Z16" s="112">
        <v>137</v>
      </c>
      <c r="AB16" s="117">
        <f t="shared" si="2"/>
        <v>1.6628635238141478E-3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4069</v>
      </c>
      <c r="W17" s="116">
        <v>3695</v>
      </c>
      <c r="X17" s="116">
        <v>3640</v>
      </c>
      <c r="Y17" s="112">
        <v>3783</v>
      </c>
      <c r="Z17" s="112">
        <v>3615</v>
      </c>
      <c r="AB17" s="117">
        <f t="shared" si="2"/>
        <v>4.387774918677477E-2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557</v>
      </c>
      <c r="W18" s="116">
        <v>654</v>
      </c>
      <c r="X18" s="116">
        <v>654</v>
      </c>
      <c r="Y18" s="112">
        <v>700</v>
      </c>
      <c r="Z18" s="112">
        <v>702</v>
      </c>
      <c r="AB18" s="117">
        <f t="shared" si="2"/>
        <v>8.5206583483031506E-3</v>
      </c>
    </row>
    <row r="19" spans="1:28" x14ac:dyDescent="0.25">
      <c r="A19" s="63" t="str">
        <f>$S$1&amp;" ("&amp;$V$2&amp;" to "&amp;$Z$2&amp;")"</f>
        <v>Hobsons Bay (2018-19 to 2022-23)</v>
      </c>
      <c r="B19" s="63"/>
      <c r="C19" s="63"/>
      <c r="D19" s="63"/>
      <c r="E19" s="63"/>
      <c r="F19" s="63"/>
      <c r="G19" s="63" t="str">
        <f>$S$1&amp;" ("&amp;$V$2&amp;" to "&amp;$Z$2&amp;")"</f>
        <v>Hobsons Bay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5198</v>
      </c>
      <c r="W19" s="116">
        <v>5088</v>
      </c>
      <c r="X19" s="116">
        <v>5175</v>
      </c>
      <c r="Y19" s="112">
        <v>5608</v>
      </c>
      <c r="Z19" s="112">
        <v>5744</v>
      </c>
      <c r="AB19" s="117">
        <f t="shared" si="2"/>
        <v>6.9718891100645719E-2</v>
      </c>
    </row>
    <row r="20" spans="1:28" x14ac:dyDescent="0.25">
      <c r="S20" s="115" t="s">
        <v>64</v>
      </c>
      <c r="T20" s="115"/>
      <c r="U20" s="116"/>
      <c r="V20" s="116">
        <v>3298</v>
      </c>
      <c r="W20" s="116">
        <v>3220</v>
      </c>
      <c r="X20" s="116">
        <v>3130</v>
      </c>
      <c r="Y20" s="112">
        <v>3138</v>
      </c>
      <c r="Z20" s="112">
        <v>3115</v>
      </c>
      <c r="AB20" s="117">
        <f t="shared" si="2"/>
        <v>3.7808904209350874E-2</v>
      </c>
    </row>
    <row r="21" spans="1:28" x14ac:dyDescent="0.25">
      <c r="S21" s="115" t="s">
        <v>65</v>
      </c>
      <c r="T21" s="115"/>
      <c r="U21" s="116"/>
      <c r="V21" s="116">
        <v>5991</v>
      </c>
      <c r="W21" s="116">
        <v>6097</v>
      </c>
      <c r="X21" s="116">
        <v>6295</v>
      </c>
      <c r="Y21" s="112">
        <v>6967</v>
      </c>
      <c r="Z21" s="112">
        <v>7024</v>
      </c>
      <c r="AB21" s="117">
        <f t="shared" si="2"/>
        <v>8.5255134242850902E-2</v>
      </c>
    </row>
    <row r="22" spans="1:28" x14ac:dyDescent="0.25">
      <c r="S22" s="115" t="s">
        <v>66</v>
      </c>
      <c r="T22" s="115"/>
      <c r="U22" s="116"/>
      <c r="V22" s="116">
        <v>4660</v>
      </c>
      <c r="W22" s="116">
        <v>4811</v>
      </c>
      <c r="X22" s="116">
        <v>4806</v>
      </c>
      <c r="Y22" s="112">
        <v>5473</v>
      </c>
      <c r="Z22" s="112">
        <v>6111</v>
      </c>
      <c r="AB22" s="117">
        <f t="shared" si="2"/>
        <v>7.4173423314074866E-2</v>
      </c>
    </row>
    <row r="23" spans="1:28" x14ac:dyDescent="0.25">
      <c r="S23" s="115" t="s">
        <v>67</v>
      </c>
      <c r="T23" s="115"/>
      <c r="U23" s="116"/>
      <c r="V23" s="116">
        <v>4129</v>
      </c>
      <c r="W23" s="116">
        <v>3899</v>
      </c>
      <c r="X23" s="116">
        <v>3861</v>
      </c>
      <c r="Y23" s="112">
        <v>4013</v>
      </c>
      <c r="Z23" s="112">
        <v>4132</v>
      </c>
      <c r="AB23" s="117">
        <f t="shared" si="2"/>
        <v>5.0152934893431082E-2</v>
      </c>
    </row>
    <row r="24" spans="1:28" x14ac:dyDescent="0.25">
      <c r="S24" s="115" t="s">
        <v>68</v>
      </c>
      <c r="T24" s="115"/>
      <c r="U24" s="116"/>
      <c r="V24" s="116">
        <v>1732</v>
      </c>
      <c r="W24" s="116">
        <v>1631</v>
      </c>
      <c r="X24" s="116">
        <v>1600</v>
      </c>
      <c r="Y24" s="112">
        <v>1814</v>
      </c>
      <c r="Z24" s="112">
        <v>2010</v>
      </c>
      <c r="AB24" s="117">
        <f t="shared" si="2"/>
        <v>2.4396756809244066E-2</v>
      </c>
    </row>
    <row r="25" spans="1:28" x14ac:dyDescent="0.25">
      <c r="S25" s="115" t="s">
        <v>69</v>
      </c>
      <c r="T25" s="115"/>
      <c r="U25" s="116"/>
      <c r="V25" s="116">
        <v>3759</v>
      </c>
      <c r="W25" s="116">
        <v>3862</v>
      </c>
      <c r="X25" s="116">
        <v>3985</v>
      </c>
      <c r="Y25" s="112">
        <v>4487</v>
      </c>
      <c r="Z25" s="112">
        <v>4453</v>
      </c>
      <c r="AB25" s="117">
        <f t="shared" si="2"/>
        <v>5.4049133368937227E-2</v>
      </c>
    </row>
    <row r="26" spans="1:28" x14ac:dyDescent="0.25">
      <c r="S26" s="115" t="s">
        <v>70</v>
      </c>
      <c r="T26" s="115"/>
      <c r="U26" s="116"/>
      <c r="V26" s="116">
        <v>1586</v>
      </c>
      <c r="W26" s="116">
        <v>1512</v>
      </c>
      <c r="X26" s="116">
        <v>1472</v>
      </c>
      <c r="Y26" s="112">
        <v>1545</v>
      </c>
      <c r="Z26" s="112">
        <v>1636</v>
      </c>
      <c r="AB26" s="117">
        <f t="shared" si="2"/>
        <v>1.985726076613099E-2</v>
      </c>
    </row>
    <row r="27" spans="1:28" x14ac:dyDescent="0.25">
      <c r="S27" s="115" t="s">
        <v>71</v>
      </c>
      <c r="T27" s="115"/>
      <c r="U27" s="116"/>
      <c r="V27" s="116">
        <v>7390</v>
      </c>
      <c r="W27" s="116">
        <v>7338</v>
      </c>
      <c r="X27" s="116">
        <v>7326</v>
      </c>
      <c r="Y27" s="112">
        <v>7725</v>
      </c>
      <c r="Z27" s="112">
        <v>7911</v>
      </c>
      <c r="AB27" s="117">
        <f t="shared" si="2"/>
        <v>9.6021265232800898E-2</v>
      </c>
    </row>
    <row r="28" spans="1:28" x14ac:dyDescent="0.25">
      <c r="S28" s="115" t="s">
        <v>72</v>
      </c>
      <c r="T28" s="115"/>
      <c r="U28" s="116"/>
      <c r="V28" s="116">
        <v>8854</v>
      </c>
      <c r="W28" s="116">
        <v>8576</v>
      </c>
      <c r="X28" s="116">
        <v>8193</v>
      </c>
      <c r="Y28" s="112">
        <v>9149</v>
      </c>
      <c r="Z28" s="112">
        <v>9100</v>
      </c>
      <c r="AB28" s="117">
        <f t="shared" si="2"/>
        <v>0.11045297858911492</v>
      </c>
    </row>
    <row r="29" spans="1:28" x14ac:dyDescent="0.25">
      <c r="S29" s="115" t="s">
        <v>73</v>
      </c>
      <c r="T29" s="115"/>
      <c r="U29" s="116"/>
      <c r="V29" s="116">
        <v>6188</v>
      </c>
      <c r="W29" s="116">
        <v>4184</v>
      </c>
      <c r="X29" s="116">
        <v>4442</v>
      </c>
      <c r="Y29" s="112">
        <v>4883</v>
      </c>
      <c r="Z29" s="112">
        <v>4845</v>
      </c>
      <c r="AB29" s="117">
        <f t="shared" si="2"/>
        <v>5.8807107831237562E-2</v>
      </c>
    </row>
    <row r="30" spans="1:28" x14ac:dyDescent="0.25">
      <c r="S30" s="115" t="s">
        <v>74</v>
      </c>
      <c r="T30" s="115"/>
      <c r="U30" s="116"/>
      <c r="V30" s="116">
        <v>4297</v>
      </c>
      <c r="W30" s="116">
        <v>5770</v>
      </c>
      <c r="X30" s="116">
        <v>5560</v>
      </c>
      <c r="Y30" s="112">
        <v>6067</v>
      </c>
      <c r="Z30" s="112">
        <v>6511</v>
      </c>
      <c r="AB30" s="117">
        <f t="shared" si="2"/>
        <v>7.9028499296013979E-2</v>
      </c>
    </row>
    <row r="31" spans="1:28" x14ac:dyDescent="0.25">
      <c r="S31" s="115" t="s">
        <v>75</v>
      </c>
      <c r="T31" s="115"/>
      <c r="U31" s="116"/>
      <c r="V31" s="116">
        <v>7080</v>
      </c>
      <c r="W31" s="116">
        <v>7189</v>
      </c>
      <c r="X31" s="116">
        <v>7676</v>
      </c>
      <c r="Y31" s="112">
        <v>8298</v>
      </c>
      <c r="Z31" s="112">
        <v>8521</v>
      </c>
      <c r="AB31" s="117">
        <f t="shared" si="2"/>
        <v>0.10342525610525805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2091</v>
      </c>
      <c r="W32" s="116">
        <v>2146</v>
      </c>
      <c r="X32" s="116">
        <v>2056</v>
      </c>
      <c r="Y32" s="112">
        <v>2317</v>
      </c>
      <c r="Z32" s="112">
        <v>2444</v>
      </c>
      <c r="AB32" s="117">
        <f t="shared" si="2"/>
        <v>2.9664514249648007E-2</v>
      </c>
    </row>
    <row r="33" spans="19:32" x14ac:dyDescent="0.25">
      <c r="S33" s="115" t="s">
        <v>77</v>
      </c>
      <c r="T33" s="115"/>
      <c r="U33" s="116"/>
      <c r="V33" s="116">
        <v>2492</v>
      </c>
      <c r="W33" s="116">
        <v>2629</v>
      </c>
      <c r="X33" s="116">
        <v>2576</v>
      </c>
      <c r="Y33" s="112">
        <v>2674</v>
      </c>
      <c r="Z33" s="112">
        <v>2740</v>
      </c>
      <c r="AB33" s="117">
        <f t="shared" si="2"/>
        <v>3.3257270476282956E-2</v>
      </c>
    </row>
    <row r="34" spans="19:32" x14ac:dyDescent="0.25">
      <c r="S34" s="118" t="s">
        <v>53</v>
      </c>
      <c r="T34" s="118"/>
      <c r="U34" s="119"/>
      <c r="V34" s="119">
        <v>76250</v>
      </c>
      <c r="W34" s="119">
        <v>74766</v>
      </c>
      <c r="X34" s="119">
        <v>74508</v>
      </c>
      <c r="Y34" s="120">
        <v>80480</v>
      </c>
      <c r="Z34" s="120">
        <v>82388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45469</v>
      </c>
      <c r="W37" s="112">
        <v>45783</v>
      </c>
      <c r="X37" s="112">
        <v>44637</v>
      </c>
      <c r="Y37" s="112">
        <v>43560</v>
      </c>
      <c r="Z37" s="112">
        <v>45156</v>
      </c>
      <c r="AB37" s="132">
        <f>Z37/Z40*100</f>
        <v>81.309420916162495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8619</v>
      </c>
      <c r="W38" s="112">
        <v>8452</v>
      </c>
      <c r="X38" s="112">
        <v>8450</v>
      </c>
      <c r="Y38" s="112">
        <v>10238</v>
      </c>
      <c r="Z38" s="112">
        <v>10380</v>
      </c>
      <c r="AB38" s="132">
        <f>Z38/Z40*100</f>
        <v>18.690579083837513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54088</v>
      </c>
      <c r="W40" s="112">
        <v>54235</v>
      </c>
      <c r="X40" s="112">
        <v>53087</v>
      </c>
      <c r="Y40" s="112">
        <v>53798</v>
      </c>
      <c r="Z40" s="112">
        <v>55536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12</v>
      </c>
      <c r="X44" s="112">
        <v>13</v>
      </c>
      <c r="Y44" s="112">
        <v>25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503</v>
      </c>
      <c r="W45" s="112">
        <v>506</v>
      </c>
      <c r="X45" s="112">
        <v>582</v>
      </c>
      <c r="Y45" s="112">
        <v>819</v>
      </c>
      <c r="Z45" s="112">
        <v>902</v>
      </c>
    </row>
    <row r="46" spans="19:32" x14ac:dyDescent="0.25">
      <c r="S46" s="115" t="s">
        <v>38</v>
      </c>
      <c r="T46" s="115"/>
      <c r="U46" s="112"/>
      <c r="V46" s="112">
        <v>1799</v>
      </c>
      <c r="W46" s="112">
        <v>1707</v>
      </c>
      <c r="X46" s="112">
        <v>1692</v>
      </c>
      <c r="Y46" s="112">
        <v>2162</v>
      </c>
      <c r="Z46" s="112">
        <v>2228</v>
      </c>
    </row>
    <row r="47" spans="19:32" x14ac:dyDescent="0.25">
      <c r="S47" s="115" t="s">
        <v>39</v>
      </c>
      <c r="T47" s="115"/>
      <c r="U47" s="112"/>
      <c r="V47" s="112">
        <v>3743</v>
      </c>
      <c r="W47" s="112">
        <v>3291</v>
      </c>
      <c r="X47" s="112">
        <v>3075</v>
      </c>
      <c r="Y47" s="112">
        <v>3304</v>
      </c>
      <c r="Z47" s="112">
        <v>3475</v>
      </c>
    </row>
    <row r="48" spans="19:32" x14ac:dyDescent="0.25">
      <c r="S48" s="115" t="s">
        <v>40</v>
      </c>
      <c r="T48" s="115"/>
      <c r="U48" s="112"/>
      <c r="V48" s="112">
        <v>5156</v>
      </c>
      <c r="W48" s="112">
        <v>5030</v>
      </c>
      <c r="X48" s="112">
        <v>4736</v>
      </c>
      <c r="Y48" s="112">
        <v>4941</v>
      </c>
      <c r="Z48" s="112">
        <v>4968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5177</v>
      </c>
      <c r="W49" s="112">
        <v>5030</v>
      </c>
      <c r="X49" s="112">
        <v>4951</v>
      </c>
      <c r="Y49" s="112">
        <v>4997</v>
      </c>
      <c r="Z49" s="112">
        <v>5154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Hobsons Bay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4921</v>
      </c>
      <c r="W50" s="112">
        <v>5038</v>
      </c>
      <c r="X50" s="112">
        <v>4932</v>
      </c>
      <c r="Y50" s="112">
        <v>5023</v>
      </c>
      <c r="Z50" s="112">
        <v>4869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4170</v>
      </c>
      <c r="W51" s="112">
        <v>4140</v>
      </c>
      <c r="X51" s="112">
        <v>4070</v>
      </c>
      <c r="Y51" s="112">
        <v>4452</v>
      </c>
      <c r="Z51" s="112">
        <v>4604</v>
      </c>
    </row>
    <row r="52" spans="1:26" ht="15" customHeight="1" x14ac:dyDescent="0.25">
      <c r="S52" s="115" t="s">
        <v>44</v>
      </c>
      <c r="T52" s="115"/>
      <c r="U52" s="112"/>
      <c r="V52" s="112">
        <v>3880</v>
      </c>
      <c r="W52" s="112">
        <v>3899</v>
      </c>
      <c r="X52" s="112">
        <v>3836</v>
      </c>
      <c r="Y52" s="112">
        <v>3940</v>
      </c>
      <c r="Z52" s="112">
        <v>3864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3415</v>
      </c>
      <c r="W53" s="112">
        <v>3392</v>
      </c>
      <c r="X53" s="112">
        <v>3431</v>
      </c>
      <c r="Y53" s="112">
        <v>3655</v>
      </c>
      <c r="Z53" s="112">
        <v>3640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3068</v>
      </c>
      <c r="W54" s="112">
        <v>3019</v>
      </c>
      <c r="X54" s="112">
        <v>2918</v>
      </c>
      <c r="Y54" s="112">
        <v>3012</v>
      </c>
      <c r="Z54" s="112">
        <v>2989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2158</v>
      </c>
      <c r="W55" s="112">
        <v>2156</v>
      </c>
      <c r="X55" s="112">
        <v>2209</v>
      </c>
      <c r="Y55" s="112">
        <v>2412</v>
      </c>
      <c r="Z55" s="112">
        <v>2451</v>
      </c>
    </row>
    <row r="56" spans="1:26" ht="15" customHeight="1" x14ac:dyDescent="0.25">
      <c r="S56" s="115" t="s">
        <v>48</v>
      </c>
      <c r="T56" s="115"/>
      <c r="U56" s="112"/>
      <c r="V56" s="112">
        <v>936</v>
      </c>
      <c r="W56" s="112">
        <v>993</v>
      </c>
      <c r="X56" s="112">
        <v>1046</v>
      </c>
      <c r="Y56" s="112">
        <v>1186</v>
      </c>
      <c r="Z56" s="112">
        <v>1253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353</v>
      </c>
      <c r="W57" s="112">
        <v>369</v>
      </c>
      <c r="X57" s="112">
        <v>375</v>
      </c>
      <c r="Y57" s="112">
        <v>443</v>
      </c>
      <c r="Z57" s="112">
        <v>458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146</v>
      </c>
      <c r="W58" s="112">
        <v>133</v>
      </c>
      <c r="X58" s="112">
        <v>143</v>
      </c>
      <c r="Y58" s="112">
        <v>167</v>
      </c>
      <c r="Z58" s="112">
        <v>195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75</v>
      </c>
      <c r="W59" s="112">
        <v>63</v>
      </c>
      <c r="X59" s="112">
        <v>71</v>
      </c>
      <c r="Y59" s="112">
        <v>57</v>
      </c>
      <c r="Z59" s="112">
        <v>66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38</v>
      </c>
      <c r="W60" s="112">
        <v>45</v>
      </c>
      <c r="X60" s="112">
        <v>46</v>
      </c>
      <c r="Y60" s="112">
        <v>43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39556</v>
      </c>
      <c r="W61" s="112">
        <v>38831</v>
      </c>
      <c r="X61" s="112">
        <v>38126</v>
      </c>
      <c r="Y61" s="112">
        <v>40631</v>
      </c>
      <c r="Z61" s="112">
        <v>41156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5</v>
      </c>
      <c r="X63" s="112">
        <v>9</v>
      </c>
      <c r="Y63" s="112">
        <v>15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600</v>
      </c>
      <c r="W64" s="112">
        <v>606</v>
      </c>
      <c r="X64" s="112">
        <v>606</v>
      </c>
      <c r="Y64" s="112">
        <v>941</v>
      </c>
      <c r="Z64" s="112">
        <v>1045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Hobsons Bay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1777</v>
      </c>
      <c r="W65" s="112">
        <v>1709</v>
      </c>
      <c r="X65" s="112">
        <v>1740</v>
      </c>
      <c r="Y65" s="112">
        <v>2176</v>
      </c>
      <c r="Z65" s="112">
        <v>2252</v>
      </c>
    </row>
    <row r="66" spans="1:26" x14ac:dyDescent="0.25">
      <c r="S66" s="115" t="s">
        <v>39</v>
      </c>
      <c r="T66" s="115"/>
      <c r="U66" s="112"/>
      <c r="V66" s="112">
        <v>3354</v>
      </c>
      <c r="W66" s="112">
        <v>2961</v>
      </c>
      <c r="X66" s="112">
        <v>3124</v>
      </c>
      <c r="Y66" s="112">
        <v>3536</v>
      </c>
      <c r="Z66" s="112">
        <v>3602</v>
      </c>
    </row>
    <row r="67" spans="1:26" x14ac:dyDescent="0.25">
      <c r="S67" s="115" t="s">
        <v>40</v>
      </c>
      <c r="T67" s="115"/>
      <c r="U67" s="112"/>
      <c r="V67" s="112">
        <v>4522</v>
      </c>
      <c r="W67" s="112">
        <v>4453</v>
      </c>
      <c r="X67" s="112">
        <v>4407</v>
      </c>
      <c r="Y67" s="112">
        <v>4474</v>
      </c>
      <c r="Z67" s="112">
        <v>4657</v>
      </c>
    </row>
    <row r="68" spans="1:26" x14ac:dyDescent="0.25">
      <c r="S68" s="115" t="s">
        <v>41</v>
      </c>
      <c r="T68" s="115"/>
      <c r="U68" s="112"/>
      <c r="V68" s="112">
        <v>4690</v>
      </c>
      <c r="W68" s="112">
        <v>4608</v>
      </c>
      <c r="X68" s="112">
        <v>4595</v>
      </c>
      <c r="Y68" s="112">
        <v>4846</v>
      </c>
      <c r="Z68" s="112">
        <v>5005</v>
      </c>
    </row>
    <row r="69" spans="1:26" x14ac:dyDescent="0.25">
      <c r="S69" s="115" t="s">
        <v>42</v>
      </c>
      <c r="T69" s="115"/>
      <c r="U69" s="112"/>
      <c r="V69" s="112">
        <v>4360</v>
      </c>
      <c r="W69" s="112">
        <v>4368</v>
      </c>
      <c r="X69" s="112">
        <v>4432</v>
      </c>
      <c r="Y69" s="112">
        <v>4852</v>
      </c>
      <c r="Z69" s="112">
        <v>4964</v>
      </c>
    </row>
    <row r="70" spans="1:26" x14ac:dyDescent="0.25">
      <c r="S70" s="115" t="s">
        <v>43</v>
      </c>
      <c r="T70" s="115"/>
      <c r="U70" s="112"/>
      <c r="V70" s="112">
        <v>3922</v>
      </c>
      <c r="W70" s="112">
        <v>3929</v>
      </c>
      <c r="X70" s="112">
        <v>4049</v>
      </c>
      <c r="Y70" s="112">
        <v>4485</v>
      </c>
      <c r="Z70" s="112">
        <v>4652</v>
      </c>
    </row>
    <row r="71" spans="1:26" x14ac:dyDescent="0.25">
      <c r="S71" s="115" t="s">
        <v>44</v>
      </c>
      <c r="T71" s="115"/>
      <c r="U71" s="112"/>
      <c r="V71" s="112">
        <v>3904</v>
      </c>
      <c r="W71" s="112">
        <v>3765</v>
      </c>
      <c r="X71" s="112">
        <v>3625</v>
      </c>
      <c r="Y71" s="112">
        <v>3897</v>
      </c>
      <c r="Z71" s="112">
        <v>4010</v>
      </c>
    </row>
    <row r="72" spans="1:26" x14ac:dyDescent="0.25">
      <c r="S72" s="115" t="s">
        <v>45</v>
      </c>
      <c r="T72" s="115"/>
      <c r="U72" s="112"/>
      <c r="V72" s="112">
        <v>3480</v>
      </c>
      <c r="W72" s="112">
        <v>3459</v>
      </c>
      <c r="X72" s="112">
        <v>3616</v>
      </c>
      <c r="Y72" s="112">
        <v>3903</v>
      </c>
      <c r="Z72" s="112">
        <v>4028</v>
      </c>
    </row>
    <row r="73" spans="1:26" x14ac:dyDescent="0.25">
      <c r="S73" s="115" t="s">
        <v>46</v>
      </c>
      <c r="T73" s="115"/>
      <c r="U73" s="112"/>
      <c r="V73" s="112">
        <v>2986</v>
      </c>
      <c r="W73" s="112">
        <v>2870</v>
      </c>
      <c r="X73" s="112">
        <v>2772</v>
      </c>
      <c r="Y73" s="112">
        <v>2988</v>
      </c>
      <c r="Z73" s="112">
        <v>3078</v>
      </c>
    </row>
    <row r="74" spans="1:26" x14ac:dyDescent="0.25">
      <c r="S74" s="115" t="s">
        <v>47</v>
      </c>
      <c r="T74" s="115"/>
      <c r="U74" s="112"/>
      <c r="V74" s="112">
        <v>1828</v>
      </c>
      <c r="W74" s="112">
        <v>1868</v>
      </c>
      <c r="X74" s="112">
        <v>2003</v>
      </c>
      <c r="Y74" s="112">
        <v>2181</v>
      </c>
      <c r="Z74" s="112">
        <v>2296</v>
      </c>
    </row>
    <row r="75" spans="1:26" x14ac:dyDescent="0.25">
      <c r="S75" s="115" t="s">
        <v>48</v>
      </c>
      <c r="T75" s="115"/>
      <c r="U75" s="112"/>
      <c r="V75" s="112">
        <v>757</v>
      </c>
      <c r="W75" s="112">
        <v>782</v>
      </c>
      <c r="X75" s="112">
        <v>829</v>
      </c>
      <c r="Y75" s="112">
        <v>939</v>
      </c>
      <c r="Z75" s="112">
        <v>1000</v>
      </c>
    </row>
    <row r="76" spans="1:26" x14ac:dyDescent="0.25">
      <c r="S76" s="115" t="s">
        <v>49</v>
      </c>
      <c r="T76" s="115"/>
      <c r="U76" s="112"/>
      <c r="V76" s="112">
        <v>264</v>
      </c>
      <c r="W76" s="112">
        <v>281</v>
      </c>
      <c r="X76" s="112">
        <v>280</v>
      </c>
      <c r="Y76" s="112">
        <v>316</v>
      </c>
      <c r="Z76" s="112">
        <v>329</v>
      </c>
    </row>
    <row r="77" spans="1:26" x14ac:dyDescent="0.25">
      <c r="S77" s="115" t="s">
        <v>50</v>
      </c>
      <c r="T77" s="115"/>
      <c r="U77" s="112"/>
      <c r="V77" s="112">
        <v>108</v>
      </c>
      <c r="W77" s="112">
        <v>107</v>
      </c>
      <c r="X77" s="112">
        <v>113</v>
      </c>
      <c r="Y77" s="112">
        <v>119</v>
      </c>
      <c r="Z77" s="112">
        <v>134</v>
      </c>
    </row>
    <row r="78" spans="1:26" x14ac:dyDescent="0.25">
      <c r="S78" s="115" t="s">
        <v>51</v>
      </c>
      <c r="T78" s="115"/>
      <c r="U78" s="112"/>
      <c r="V78" s="112">
        <v>64</v>
      </c>
      <c r="W78" s="112">
        <v>79</v>
      </c>
      <c r="X78" s="112">
        <v>61</v>
      </c>
      <c r="Y78" s="112">
        <v>58</v>
      </c>
      <c r="Z78" s="112">
        <v>64</v>
      </c>
    </row>
    <row r="79" spans="1:26" x14ac:dyDescent="0.25">
      <c r="S79" s="115" t="s">
        <v>52</v>
      </c>
      <c r="T79" s="115"/>
      <c r="U79" s="112"/>
      <c r="V79" s="112">
        <v>68</v>
      </c>
      <c r="W79" s="112">
        <v>75</v>
      </c>
      <c r="X79" s="112">
        <v>88</v>
      </c>
      <c r="Y79" s="112">
        <v>76</v>
      </c>
      <c r="Z79" s="112">
        <v>69</v>
      </c>
    </row>
    <row r="80" spans="1:26" x14ac:dyDescent="0.25">
      <c r="S80" s="118" t="s">
        <v>53</v>
      </c>
      <c r="T80" s="118"/>
      <c r="U80" s="112"/>
      <c r="V80" s="112">
        <v>36697</v>
      </c>
      <c r="W80" s="112">
        <v>35937</v>
      </c>
      <c r="X80" s="112">
        <v>36349</v>
      </c>
      <c r="Y80" s="112">
        <v>39809</v>
      </c>
      <c r="Z80" s="112">
        <v>41199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Hobsons Bay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4135</v>
      </c>
      <c r="W83" s="112">
        <v>4254</v>
      </c>
      <c r="X83" s="112">
        <v>4265</v>
      </c>
      <c r="Y83" s="112">
        <v>4302</v>
      </c>
      <c r="Z83" s="112">
        <v>4508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5153</v>
      </c>
      <c r="W84" s="112">
        <v>5192</v>
      </c>
      <c r="X84" s="112">
        <v>5162</v>
      </c>
      <c r="Y84" s="112">
        <v>5248</v>
      </c>
      <c r="Z84" s="112">
        <v>5384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4284</v>
      </c>
      <c r="W85" s="112">
        <v>4211</v>
      </c>
      <c r="X85" s="112">
        <v>4049</v>
      </c>
      <c r="Y85" s="112">
        <v>4067</v>
      </c>
      <c r="Z85" s="112">
        <v>4077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82,384</v>
      </c>
      <c r="D86" s="96">
        <f t="shared" ref="D86:D91" si="4">AD4</f>
        <v>2.3645332438712252E-2</v>
      </c>
      <c r="E86" s="97">
        <f t="shared" ref="E86:E91" si="5">AD4</f>
        <v>2.3645332438712252E-2</v>
      </c>
      <c r="F86" s="96">
        <f t="shared" ref="F86:F91" si="6">AF4</f>
        <v>8.0403393964827652E-2</v>
      </c>
      <c r="G86" s="97">
        <f t="shared" ref="G86:G91" si="7">AF4</f>
        <v>8.0403393964827652E-2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1533</v>
      </c>
      <c r="W86" s="112">
        <v>1559</v>
      </c>
      <c r="X86" s="112">
        <v>1509</v>
      </c>
      <c r="Y86" s="112">
        <v>1505</v>
      </c>
      <c r="Z86" s="112">
        <v>1551</v>
      </c>
    </row>
    <row r="87" spans="1:30" ht="15" customHeight="1" x14ac:dyDescent="0.25">
      <c r="A87" s="98" t="s">
        <v>4</v>
      </c>
      <c r="B87" s="49"/>
      <c r="C87" s="57" t="str">
        <f t="shared" si="3"/>
        <v>41,157</v>
      </c>
      <c r="D87" s="96">
        <f t="shared" si="4"/>
        <v>1.2846068660022247E-2</v>
      </c>
      <c r="E87" s="97">
        <f t="shared" si="5"/>
        <v>1.2846068660022247E-2</v>
      </c>
      <c r="F87" s="96">
        <f t="shared" si="6"/>
        <v>4.0474264334108501E-2</v>
      </c>
      <c r="G87" s="97">
        <f t="shared" si="7"/>
        <v>4.0474264334108501E-2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1844</v>
      </c>
      <c r="W87" s="112">
        <v>1808</v>
      </c>
      <c r="X87" s="112">
        <v>1746</v>
      </c>
      <c r="Y87" s="112">
        <v>1767</v>
      </c>
      <c r="Z87" s="112">
        <v>1774</v>
      </c>
    </row>
    <row r="88" spans="1:30" ht="15" customHeight="1" x14ac:dyDescent="0.25">
      <c r="A88" s="98" t="s">
        <v>5</v>
      </c>
      <c r="B88" s="49"/>
      <c r="C88" s="57" t="str">
        <f t="shared" si="3"/>
        <v>41,196</v>
      </c>
      <c r="D88" s="96">
        <f t="shared" si="4"/>
        <v>3.481537302185389E-2</v>
      </c>
      <c r="E88" s="97">
        <f t="shared" si="5"/>
        <v>3.481537302185389E-2</v>
      </c>
      <c r="F88" s="96">
        <f t="shared" si="6"/>
        <v>0.12262916939175939</v>
      </c>
      <c r="G88" s="97">
        <f t="shared" si="7"/>
        <v>0.12262916939175939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1453</v>
      </c>
      <c r="W88" s="112">
        <v>1419</v>
      </c>
      <c r="X88" s="112">
        <v>1385</v>
      </c>
      <c r="Y88" s="112">
        <v>1416</v>
      </c>
      <c r="Z88" s="112">
        <v>1417</v>
      </c>
    </row>
    <row r="89" spans="1:30" ht="15" customHeight="1" x14ac:dyDescent="0.25">
      <c r="A89" s="49" t="s">
        <v>6</v>
      </c>
      <c r="B89" s="49"/>
      <c r="C89" s="57" t="str">
        <f t="shared" si="3"/>
        <v>55,536</v>
      </c>
      <c r="D89" s="96">
        <f t="shared" si="4"/>
        <v>3.2325222596055525E-2</v>
      </c>
      <c r="E89" s="97">
        <f t="shared" si="5"/>
        <v>3.2325222596055525E-2</v>
      </c>
      <c r="F89" s="96">
        <f t="shared" si="6"/>
        <v>2.67332224070993E-2</v>
      </c>
      <c r="G89" s="97">
        <f t="shared" si="7"/>
        <v>2.67332224070993E-2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2237</v>
      </c>
      <c r="W89" s="112">
        <v>2134</v>
      </c>
      <c r="X89" s="112">
        <v>2045</v>
      </c>
      <c r="Y89" s="112">
        <v>2067</v>
      </c>
      <c r="Z89" s="112">
        <v>2095</v>
      </c>
    </row>
    <row r="90" spans="1:30" ht="15" customHeight="1" x14ac:dyDescent="0.25">
      <c r="A90" s="49" t="s">
        <v>95</v>
      </c>
      <c r="B90" s="49"/>
      <c r="C90" s="57" t="str">
        <f t="shared" si="3"/>
        <v>$59,214</v>
      </c>
      <c r="D90" s="96">
        <f t="shared" si="4"/>
        <v>6.0589207868069428E-2</v>
      </c>
      <c r="E90" s="97">
        <f t="shared" si="5"/>
        <v>6.0589207868069428E-2</v>
      </c>
      <c r="F90" s="96">
        <f t="shared" si="6"/>
        <v>0.12866029772432386</v>
      </c>
      <c r="G90" s="97">
        <f t="shared" si="7"/>
        <v>0.12866029772432386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2608</v>
      </c>
      <c r="W90" s="112">
        <v>2542</v>
      </c>
      <c r="X90" s="112">
        <v>2392</v>
      </c>
      <c r="Y90" s="112">
        <v>2385</v>
      </c>
      <c r="Z90" s="112">
        <v>2624</v>
      </c>
    </row>
    <row r="91" spans="1:30" ht="15" customHeight="1" x14ac:dyDescent="0.25">
      <c r="A91" s="49" t="s">
        <v>7</v>
      </c>
      <c r="B91" s="49"/>
      <c r="C91" s="57" t="str">
        <f t="shared" si="3"/>
        <v>$4,684.7 mil</v>
      </c>
      <c r="D91" s="96">
        <f t="shared" si="4"/>
        <v>8.6039102769216225E-2</v>
      </c>
      <c r="E91" s="97">
        <f t="shared" si="5"/>
        <v>8.6039102769216225E-2</v>
      </c>
      <c r="F91" s="96">
        <f t="shared" si="6"/>
        <v>0.22975164295148365</v>
      </c>
      <c r="G91" s="97">
        <f t="shared" si="7"/>
        <v>0.22975164295148365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28240</v>
      </c>
      <c r="W91" s="112">
        <v>28211</v>
      </c>
      <c r="X91" s="112">
        <v>27292</v>
      </c>
      <c r="Y91" s="112">
        <v>27482</v>
      </c>
      <c r="Z91" s="112">
        <v>28293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3057</v>
      </c>
      <c r="W93" s="112">
        <v>3143</v>
      </c>
      <c r="X93" s="112">
        <v>3179</v>
      </c>
      <c r="Y93" s="112">
        <v>3276</v>
      </c>
      <c r="Z93" s="112">
        <v>3442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6616</v>
      </c>
      <c r="W94" s="112">
        <v>6762</v>
      </c>
      <c r="X94" s="112">
        <v>6832</v>
      </c>
      <c r="Y94" s="112">
        <v>7021</v>
      </c>
      <c r="Z94" s="112">
        <v>7268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787</v>
      </c>
      <c r="W95" s="112">
        <v>784</v>
      </c>
      <c r="X95" s="112">
        <v>771</v>
      </c>
      <c r="Y95" s="112">
        <v>780</v>
      </c>
      <c r="Z95" s="112">
        <v>822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2853</v>
      </c>
      <c r="W96" s="112">
        <v>2894</v>
      </c>
      <c r="X96" s="112">
        <v>2875</v>
      </c>
      <c r="Y96" s="112">
        <v>2905</v>
      </c>
      <c r="Z96" s="112">
        <v>3054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4898</v>
      </c>
      <c r="W97" s="112">
        <v>4782</v>
      </c>
      <c r="X97" s="112">
        <v>4634</v>
      </c>
      <c r="Y97" s="112">
        <v>4626</v>
      </c>
      <c r="Z97" s="112">
        <v>4684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2165</v>
      </c>
      <c r="W98" s="112">
        <v>2218</v>
      </c>
      <c r="X98" s="112">
        <v>2180</v>
      </c>
      <c r="Y98" s="112">
        <v>2200</v>
      </c>
      <c r="Z98" s="112">
        <v>2207</v>
      </c>
    </row>
    <row r="99" spans="1:32" ht="15" customHeight="1" x14ac:dyDescent="0.25">
      <c r="S99" s="115" t="s">
        <v>195</v>
      </c>
      <c r="T99" s="115"/>
      <c r="U99" s="112"/>
      <c r="V99" s="112">
        <v>368</v>
      </c>
      <c r="W99" s="112">
        <v>364</v>
      </c>
      <c r="X99" s="112">
        <v>383</v>
      </c>
      <c r="Y99" s="112">
        <v>418</v>
      </c>
      <c r="Z99" s="112">
        <v>438</v>
      </c>
    </row>
    <row r="100" spans="1:32" ht="15" customHeight="1" x14ac:dyDescent="0.25">
      <c r="S100" s="115" t="s">
        <v>58</v>
      </c>
      <c r="T100" s="115"/>
      <c r="U100" s="112"/>
      <c r="V100" s="112">
        <v>1169</v>
      </c>
      <c r="W100" s="112">
        <v>1174</v>
      </c>
      <c r="X100" s="112">
        <v>1144</v>
      </c>
      <c r="Y100" s="112">
        <v>1211</v>
      </c>
      <c r="Z100" s="112">
        <v>1316</v>
      </c>
    </row>
    <row r="101" spans="1:32" x14ac:dyDescent="0.25">
      <c r="A101" s="18"/>
      <c r="S101" s="118" t="s">
        <v>53</v>
      </c>
      <c r="T101" s="118"/>
      <c r="U101" s="112"/>
      <c r="V101" s="112">
        <v>25851</v>
      </c>
      <c r="W101" s="112">
        <v>26027</v>
      </c>
      <c r="X101" s="112">
        <v>25758</v>
      </c>
      <c r="Y101" s="112">
        <v>26276</v>
      </c>
      <c r="Z101" s="112">
        <v>27218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59000</v>
      </c>
      <c r="W104" s="112">
        <v>58957</v>
      </c>
      <c r="X104" s="112">
        <v>58360</v>
      </c>
      <c r="Y104" s="112">
        <v>63615</v>
      </c>
      <c r="Z104" s="112">
        <v>65151</v>
      </c>
      <c r="AB104" s="109" t="str">
        <f>TEXT(Z104,"###,###")</f>
        <v>65,151</v>
      </c>
      <c r="AD104" s="130">
        <f>Z104/($Z$4)*100</f>
        <v>79.082103321033216</v>
      </c>
      <c r="AF104" s="109"/>
    </row>
    <row r="105" spans="1:32" x14ac:dyDescent="0.25">
      <c r="S105" s="115" t="s">
        <v>17</v>
      </c>
      <c r="T105" s="115"/>
      <c r="U105" s="112"/>
      <c r="V105" s="112">
        <v>12111</v>
      </c>
      <c r="W105" s="112">
        <v>11602</v>
      </c>
      <c r="X105" s="112">
        <v>11722</v>
      </c>
      <c r="Y105" s="112">
        <v>12695</v>
      </c>
      <c r="Z105" s="112">
        <v>12877</v>
      </c>
      <c r="AB105" s="109" t="str">
        <f>TEXT(Z105,"###,###")</f>
        <v>12,877</v>
      </c>
      <c r="AD105" s="130">
        <f>Z105/($Z$4)*100</f>
        <v>15.630462225674888</v>
      </c>
      <c r="AF105" s="109"/>
    </row>
    <row r="106" spans="1:32" x14ac:dyDescent="0.25">
      <c r="S106" s="118" t="s">
        <v>53</v>
      </c>
      <c r="T106" s="118"/>
      <c r="U106" s="120"/>
      <c r="V106" s="120">
        <v>71111</v>
      </c>
      <c r="W106" s="120">
        <v>70559</v>
      </c>
      <c r="X106" s="120">
        <v>70082</v>
      </c>
      <c r="Y106" s="120">
        <v>76310</v>
      </c>
      <c r="Z106" s="120">
        <v>78028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10384</v>
      </c>
      <c r="W108" s="112">
        <v>10651</v>
      </c>
      <c r="X108" s="112">
        <v>9960</v>
      </c>
      <c r="Y108" s="112">
        <v>10804</v>
      </c>
      <c r="Z108" s="112">
        <v>10418</v>
      </c>
      <c r="AB108" s="109" t="str">
        <f>TEXT(Z108,"###,###")</f>
        <v>10,418</v>
      </c>
      <c r="AD108" s="130">
        <f>Z108/($Z$4)*100</f>
        <v>12.645659351330355</v>
      </c>
      <c r="AF108" s="109"/>
    </row>
    <row r="109" spans="1:32" x14ac:dyDescent="0.25">
      <c r="S109" s="115" t="s">
        <v>20</v>
      </c>
      <c r="T109" s="115"/>
      <c r="U109" s="112"/>
      <c r="V109" s="112">
        <v>8914</v>
      </c>
      <c r="W109" s="112">
        <v>9121</v>
      </c>
      <c r="X109" s="112">
        <v>9657</v>
      </c>
      <c r="Y109" s="112">
        <v>10464</v>
      </c>
      <c r="Z109" s="112">
        <v>10474</v>
      </c>
      <c r="AB109" s="109" t="str">
        <f>TEXT(Z109,"###,###")</f>
        <v>10,474</v>
      </c>
      <c r="AD109" s="130">
        <f>Z109/($Z$4)*100</f>
        <v>12.713633715284523</v>
      </c>
      <c r="AF109" s="109"/>
    </row>
    <row r="110" spans="1:32" x14ac:dyDescent="0.25">
      <c r="S110" s="115" t="s">
        <v>21</v>
      </c>
      <c r="T110" s="115"/>
      <c r="U110" s="112"/>
      <c r="V110" s="112">
        <v>16864</v>
      </c>
      <c r="W110" s="112">
        <v>15322</v>
      </c>
      <c r="X110" s="112">
        <v>15534</v>
      </c>
      <c r="Y110" s="112">
        <v>16872</v>
      </c>
      <c r="Z110" s="112">
        <v>18274</v>
      </c>
      <c r="AB110" s="109" t="str">
        <f>TEXT(Z110,"###,###")</f>
        <v>18,274</v>
      </c>
      <c r="AD110" s="130">
        <f>Z110/($Z$4)*100</f>
        <v>22.181491551757624</v>
      </c>
      <c r="AF110" s="109"/>
    </row>
    <row r="111" spans="1:32" x14ac:dyDescent="0.25">
      <c r="S111" s="115" t="s">
        <v>22</v>
      </c>
      <c r="T111" s="115"/>
      <c r="U111" s="112"/>
      <c r="V111" s="112">
        <v>35192</v>
      </c>
      <c r="W111" s="112">
        <v>34840</v>
      </c>
      <c r="X111" s="112">
        <v>34931</v>
      </c>
      <c r="Y111" s="112">
        <v>38165</v>
      </c>
      <c r="Z111" s="112">
        <v>38866</v>
      </c>
      <c r="AB111" s="109" t="str">
        <f>TEXT(Z111,"###,###")</f>
        <v>38,866</v>
      </c>
      <c r="AD111" s="130">
        <f>Z111/($Z$4)*100</f>
        <v>47.176636240046612</v>
      </c>
      <c r="AF111" s="109"/>
    </row>
    <row r="112" spans="1:32" x14ac:dyDescent="0.25">
      <c r="S112" s="118" t="s">
        <v>53</v>
      </c>
      <c r="T112" s="118"/>
      <c r="U112" s="112"/>
      <c r="V112" s="112">
        <v>76251</v>
      </c>
      <c r="W112" s="112">
        <v>74761</v>
      </c>
      <c r="X112" s="112">
        <v>74508</v>
      </c>
      <c r="Y112" s="112">
        <v>80482</v>
      </c>
      <c r="Z112" s="112">
        <v>82388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40.76</v>
      </c>
      <c r="W118" s="131">
        <v>41.04</v>
      </c>
      <c r="X118" s="131">
        <v>41.41</v>
      </c>
      <c r="Y118" s="131">
        <v>41.44</v>
      </c>
      <c r="Z118" s="131">
        <v>41.32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47091</v>
      </c>
      <c r="W120" s="112">
        <v>47210</v>
      </c>
      <c r="X120" s="112">
        <v>46103</v>
      </c>
      <c r="Y120" s="112">
        <v>46804</v>
      </c>
      <c r="Z120" s="112">
        <v>48310</v>
      </c>
      <c r="AB120" s="109" t="str">
        <f>TEXT(Z120,"###,###")</f>
        <v>48,310</v>
      </c>
    </row>
    <row r="121" spans="19:32" x14ac:dyDescent="0.25">
      <c r="S121" s="101" t="s">
        <v>98</v>
      </c>
      <c r="T121" s="112"/>
      <c r="U121" s="112"/>
      <c r="V121" s="112">
        <v>3184</v>
      </c>
      <c r="W121" s="112">
        <v>3150</v>
      </c>
      <c r="X121" s="112">
        <v>3049</v>
      </c>
      <c r="Y121" s="112">
        <v>2848</v>
      </c>
      <c r="Z121" s="112">
        <v>2950</v>
      </c>
      <c r="AB121" s="109" t="str">
        <f>TEXT(Z121,"###,###")</f>
        <v>2,950</v>
      </c>
    </row>
    <row r="122" spans="19:32" x14ac:dyDescent="0.25">
      <c r="S122" s="101" t="s">
        <v>99</v>
      </c>
      <c r="T122" s="112"/>
      <c r="U122" s="112"/>
      <c r="V122" s="112">
        <v>3816</v>
      </c>
      <c r="W122" s="112">
        <v>3874</v>
      </c>
      <c r="X122" s="112">
        <v>3935</v>
      </c>
      <c r="Y122" s="112">
        <v>4136</v>
      </c>
      <c r="Z122" s="112">
        <v>4277</v>
      </c>
      <c r="AB122" s="109" t="str">
        <f>TEXT(Z122,"###,###")</f>
        <v>4,277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50907</v>
      </c>
      <c r="W124" s="112">
        <v>51084</v>
      </c>
      <c r="X124" s="112">
        <v>50038</v>
      </c>
      <c r="Y124" s="112">
        <v>50940</v>
      </c>
      <c r="Z124" s="112">
        <v>52587</v>
      </c>
      <c r="AB124" s="109" t="str">
        <f>TEXT(Z124,"###,###")</f>
        <v>52,587</v>
      </c>
      <c r="AD124" s="127">
        <f>Z124/$Z$7*100</f>
        <v>94.689930855661203</v>
      </c>
    </row>
    <row r="125" spans="19:32" x14ac:dyDescent="0.25">
      <c r="S125" s="101" t="s">
        <v>101</v>
      </c>
      <c r="T125" s="112"/>
      <c r="U125" s="112"/>
      <c r="V125" s="112">
        <v>7000</v>
      </c>
      <c r="W125" s="112">
        <v>7024</v>
      </c>
      <c r="X125" s="112">
        <v>6984</v>
      </c>
      <c r="Y125" s="112">
        <v>6984</v>
      </c>
      <c r="Z125" s="112">
        <v>7227</v>
      </c>
      <c r="AB125" s="109" t="str">
        <f>TEXT(Z125,"###,###")</f>
        <v>7,227</v>
      </c>
      <c r="AD125" s="127">
        <f>Z125/$Z$7*100</f>
        <v>13.013180639585133</v>
      </c>
    </row>
    <row r="127" spans="19:32" x14ac:dyDescent="0.25">
      <c r="S127" s="101" t="s">
        <v>102</v>
      </c>
      <c r="T127" s="112"/>
      <c r="U127" s="112"/>
      <c r="V127" s="112">
        <v>28237</v>
      </c>
      <c r="W127" s="112">
        <v>28212</v>
      </c>
      <c r="X127" s="112">
        <v>27294</v>
      </c>
      <c r="Y127" s="112">
        <v>27480</v>
      </c>
      <c r="Z127" s="112">
        <v>28296</v>
      </c>
      <c r="AB127" s="109" t="str">
        <f>TEXT(Z127,"###,###")</f>
        <v>28,296</v>
      </c>
      <c r="AD127" s="127">
        <f>Z127/$Z$7*100</f>
        <v>50.950734658599828</v>
      </c>
    </row>
    <row r="128" spans="19:32" x14ac:dyDescent="0.25">
      <c r="S128" s="101" t="s">
        <v>103</v>
      </c>
      <c r="T128" s="112"/>
      <c r="U128" s="112"/>
      <c r="V128" s="112">
        <v>25851</v>
      </c>
      <c r="W128" s="112">
        <v>26026</v>
      </c>
      <c r="X128" s="112">
        <v>25762</v>
      </c>
      <c r="Y128" s="112">
        <v>26276</v>
      </c>
      <c r="Z128" s="112">
        <v>27222</v>
      </c>
      <c r="AB128" s="109" t="str">
        <f>TEXT(Z128,"###,###")</f>
        <v>27,222</v>
      </c>
      <c r="AD128" s="127">
        <f>Z128/$Z$7*100</f>
        <v>49.016853932584269</v>
      </c>
    </row>
    <row r="130" spans="19:20" x14ac:dyDescent="0.25">
      <c r="S130" s="101" t="s">
        <v>278</v>
      </c>
      <c r="T130" s="127">
        <v>86.988619994237965</v>
      </c>
    </row>
    <row r="131" spans="19:20" x14ac:dyDescent="0.25">
      <c r="S131" s="101" t="s">
        <v>279</v>
      </c>
      <c r="T131" s="127">
        <v>5.3118697781619133</v>
      </c>
    </row>
    <row r="132" spans="19:20" x14ac:dyDescent="0.25">
      <c r="S132" s="101" t="s">
        <v>280</v>
      </c>
      <c r="T132" s="127">
        <v>7.7013108614232202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2A20A5-3F4A-444F-8D8D-BDDEBD6AE7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50EFD1-71BA-4F7B-9AB2-E42D54AFC3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D3549A-3DF2-432D-B3CF-644F58725F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E0802CD-4521-42C3-8912-291BB8061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5D002-303D-4805-A933-4A6206D848DC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8.32 Horsham,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16615</v>
      </c>
      <c r="W4" s="108">
        <v>16980</v>
      </c>
      <c r="X4" s="108">
        <v>17351</v>
      </c>
      <c r="Y4" s="108">
        <v>18948</v>
      </c>
      <c r="Z4" s="108">
        <v>18349</v>
      </c>
      <c r="AB4" s="109" t="str">
        <f>TEXT(Z4,"###,###")</f>
        <v>18,349</v>
      </c>
      <c r="AD4" s="110">
        <f>Z4/Y4-1</f>
        <v>-3.1612835127717953E-2</v>
      </c>
      <c r="AF4" s="110">
        <f>Z4/V4-1</f>
        <v>0.10436352693349393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8261</v>
      </c>
      <c r="W5" s="108">
        <v>8542</v>
      </c>
      <c r="X5" s="108">
        <v>8652</v>
      </c>
      <c r="Y5" s="108">
        <v>9027</v>
      </c>
      <c r="Z5" s="108">
        <v>9021</v>
      </c>
      <c r="AB5" s="109" t="str">
        <f>TEXT(Z5,"###,###")</f>
        <v>9,021</v>
      </c>
      <c r="AD5" s="110">
        <f t="shared" ref="AD5:AD9" si="0">Z5/Y5-1</f>
        <v>-6.6467264872049903E-4</v>
      </c>
      <c r="AF5" s="110">
        <f t="shared" ref="AF5:AF9" si="1">Z5/V5-1</f>
        <v>9.1998547391356933E-2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8350</v>
      </c>
      <c r="W6" s="108">
        <v>8437</v>
      </c>
      <c r="X6" s="108">
        <v>8685</v>
      </c>
      <c r="Y6" s="108">
        <v>9901</v>
      </c>
      <c r="Z6" s="108">
        <v>9312</v>
      </c>
      <c r="AB6" s="109" t="str">
        <f>TEXT(Z6,"###,###")</f>
        <v>9,312</v>
      </c>
      <c r="AD6" s="110">
        <f t="shared" si="0"/>
        <v>-5.9488940511059463E-2</v>
      </c>
      <c r="AF6" s="110">
        <f t="shared" si="1"/>
        <v>0.11520958083832333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11343</v>
      </c>
      <c r="W7" s="108">
        <v>11609</v>
      </c>
      <c r="X7" s="108">
        <v>11713</v>
      </c>
      <c r="Y7" s="108">
        <v>11910</v>
      </c>
      <c r="Z7" s="108">
        <v>12071</v>
      </c>
      <c r="AB7" s="109" t="str">
        <f>TEXT(Z7,"###,###")</f>
        <v>12,071</v>
      </c>
      <c r="AD7" s="110">
        <f t="shared" si="0"/>
        <v>1.3518052057094776E-2</v>
      </c>
      <c r="AF7" s="110">
        <f t="shared" si="1"/>
        <v>6.4180551882218051E-2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18,349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12,071</v>
      </c>
      <c r="P8" s="67"/>
      <c r="S8" s="107" t="s">
        <v>82</v>
      </c>
      <c r="T8" s="108"/>
      <c r="U8" s="108"/>
      <c r="V8" s="108">
        <v>36623</v>
      </c>
      <c r="W8" s="108">
        <v>36958.74</v>
      </c>
      <c r="X8" s="108">
        <v>39612</v>
      </c>
      <c r="Y8" s="108">
        <v>36847.089999999997</v>
      </c>
      <c r="Z8" s="108">
        <v>42747.82</v>
      </c>
      <c r="AB8" s="109" t="str">
        <f>TEXT(Z8,"$###,###")</f>
        <v>$42,748</v>
      </c>
      <c r="AD8" s="110">
        <f t="shared" si="0"/>
        <v>0.16014100435068279</v>
      </c>
      <c r="AF8" s="110">
        <f t="shared" si="1"/>
        <v>0.16723971274881899</v>
      </c>
    </row>
    <row r="9" spans="1:32" x14ac:dyDescent="0.25">
      <c r="A9" s="30" t="s">
        <v>14</v>
      </c>
      <c r="B9" s="71"/>
      <c r="C9" s="72"/>
      <c r="D9" s="73">
        <f>AD104</f>
        <v>70.200010899776558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50.592328721729764</v>
      </c>
      <c r="P9" s="74" t="s">
        <v>83</v>
      </c>
      <c r="S9" s="107" t="s">
        <v>7</v>
      </c>
      <c r="T9" s="108"/>
      <c r="U9" s="108"/>
      <c r="V9" s="108">
        <v>585280732</v>
      </c>
      <c r="W9" s="108">
        <v>641829135</v>
      </c>
      <c r="X9" s="108">
        <v>663270042</v>
      </c>
      <c r="Y9" s="108">
        <v>723851700</v>
      </c>
      <c r="Z9" s="108">
        <v>743671966</v>
      </c>
      <c r="AB9" s="109" t="str">
        <f>TEXT(Z9/1000000,"$#,###.0")&amp;" mil"</f>
        <v>$743.7 mil</v>
      </c>
      <c r="AD9" s="110">
        <f t="shared" si="0"/>
        <v>2.738166671432829E-2</v>
      </c>
      <c r="AF9" s="110">
        <f t="shared" si="1"/>
        <v>0.27062437790964222</v>
      </c>
    </row>
    <row r="10" spans="1:32" x14ac:dyDescent="0.25">
      <c r="A10" s="30" t="s">
        <v>17</v>
      </c>
      <c r="B10" s="71"/>
      <c r="C10" s="72"/>
      <c r="D10" s="73">
        <f>AD105</f>
        <v>19.657747016186171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49.308259464833071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80.556706155248108</v>
      </c>
      <c r="P11" s="74" t="s">
        <v>83</v>
      </c>
      <c r="S11" s="107" t="s">
        <v>29</v>
      </c>
      <c r="T11" s="112"/>
      <c r="U11" s="112"/>
      <c r="V11" s="112">
        <v>14277</v>
      </c>
      <c r="W11" s="112">
        <v>14594</v>
      </c>
      <c r="X11" s="112">
        <v>14959</v>
      </c>
      <c r="Y11" s="112">
        <v>16578</v>
      </c>
      <c r="Z11" s="112">
        <v>16000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9.9328970259299147</v>
      </c>
      <c r="P12" s="74" t="s">
        <v>83</v>
      </c>
      <c r="S12" s="107" t="s">
        <v>30</v>
      </c>
      <c r="T12" s="112"/>
      <c r="U12" s="112"/>
      <c r="V12" s="112">
        <v>2337</v>
      </c>
      <c r="W12" s="112">
        <v>2389</v>
      </c>
      <c r="X12" s="112">
        <v>2392</v>
      </c>
      <c r="Y12" s="112">
        <v>2376</v>
      </c>
      <c r="Z12" s="112">
        <v>2350</v>
      </c>
    </row>
    <row r="13" spans="1:32" ht="15" customHeight="1" x14ac:dyDescent="0.25">
      <c r="A13" s="30" t="s">
        <v>19</v>
      </c>
      <c r="B13" s="72"/>
      <c r="C13" s="72"/>
      <c r="D13" s="73">
        <f>AD108</f>
        <v>13.706469017385142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9.5021125010355387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20.099187966646685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22.502588696931713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20.309910507126283</v>
      </c>
      <c r="P15" s="74" t="s">
        <v>83</v>
      </c>
      <c r="S15" s="115" t="s">
        <v>59</v>
      </c>
      <c r="T15" s="115"/>
      <c r="U15" s="116"/>
      <c r="V15" s="116">
        <v>1287</v>
      </c>
      <c r="W15" s="116">
        <v>1412</v>
      </c>
      <c r="X15" s="116">
        <v>1435</v>
      </c>
      <c r="Y15" s="112">
        <v>1375</v>
      </c>
      <c r="Z15" s="112">
        <v>1517</v>
      </c>
      <c r="AB15" s="117">
        <f t="shared" ref="AB15:AB34" si="2">IF(Z15="np",0,Z15/$Z$34)</f>
        <v>8.2692831834287273E-2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33.576761676385637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79.69008949287371</v>
      </c>
      <c r="P16" s="37" t="s">
        <v>83</v>
      </c>
      <c r="S16" s="115" t="s">
        <v>60</v>
      </c>
      <c r="T16" s="115"/>
      <c r="U16" s="116"/>
      <c r="V16" s="116">
        <v>75</v>
      </c>
      <c r="W16" s="116">
        <v>84</v>
      </c>
      <c r="X16" s="116">
        <v>75</v>
      </c>
      <c r="Y16" s="112">
        <v>92</v>
      </c>
      <c r="Z16" s="112">
        <v>99</v>
      </c>
      <c r="AB16" s="117">
        <f t="shared" si="2"/>
        <v>5.3965658217497957E-3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572</v>
      </c>
      <c r="W17" s="116">
        <v>537</v>
      </c>
      <c r="X17" s="116">
        <v>578</v>
      </c>
      <c r="Y17" s="112">
        <v>594</v>
      </c>
      <c r="Z17" s="112">
        <v>587</v>
      </c>
      <c r="AB17" s="117">
        <f t="shared" si="2"/>
        <v>3.1997819569364948E-2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179</v>
      </c>
      <c r="W18" s="116">
        <v>183</v>
      </c>
      <c r="X18" s="116">
        <v>183</v>
      </c>
      <c r="Y18" s="112">
        <v>177</v>
      </c>
      <c r="Z18" s="112">
        <v>203</v>
      </c>
      <c r="AB18" s="117">
        <f t="shared" si="2"/>
        <v>1.1065685472880895E-2</v>
      </c>
    </row>
    <row r="19" spans="1:28" x14ac:dyDescent="0.25">
      <c r="A19" s="63" t="str">
        <f>$S$1&amp;" ("&amp;$V$2&amp;" to "&amp;$Z$2&amp;")"</f>
        <v>Horsham (2018-19 to 2022-23)</v>
      </c>
      <c r="B19" s="63"/>
      <c r="C19" s="63"/>
      <c r="D19" s="63"/>
      <c r="E19" s="63"/>
      <c r="F19" s="63"/>
      <c r="G19" s="63" t="str">
        <f>$S$1&amp;" ("&amp;$V$2&amp;" to "&amp;$Z$2&amp;")"</f>
        <v>Horsham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1142</v>
      </c>
      <c r="W19" s="116">
        <v>1171</v>
      </c>
      <c r="X19" s="116">
        <v>1242</v>
      </c>
      <c r="Y19" s="112">
        <v>1267</v>
      </c>
      <c r="Z19" s="112">
        <v>1225</v>
      </c>
      <c r="AB19" s="117">
        <f t="shared" si="2"/>
        <v>6.6775688198419184E-2</v>
      </c>
    </row>
    <row r="20" spans="1:28" x14ac:dyDescent="0.25">
      <c r="S20" s="115" t="s">
        <v>64</v>
      </c>
      <c r="T20" s="115"/>
      <c r="U20" s="116"/>
      <c r="V20" s="116">
        <v>544</v>
      </c>
      <c r="W20" s="116">
        <v>556</v>
      </c>
      <c r="X20" s="116">
        <v>599</v>
      </c>
      <c r="Y20" s="112">
        <v>603</v>
      </c>
      <c r="Z20" s="112">
        <v>660</v>
      </c>
      <c r="AB20" s="117">
        <f t="shared" si="2"/>
        <v>3.5977105478331974E-2</v>
      </c>
    </row>
    <row r="21" spans="1:28" x14ac:dyDescent="0.25">
      <c r="S21" s="115" t="s">
        <v>65</v>
      </c>
      <c r="T21" s="115"/>
      <c r="U21" s="116"/>
      <c r="V21" s="116">
        <v>1608</v>
      </c>
      <c r="W21" s="116">
        <v>1708</v>
      </c>
      <c r="X21" s="116">
        <v>1753</v>
      </c>
      <c r="Y21" s="112">
        <v>1949</v>
      </c>
      <c r="Z21" s="112">
        <v>1786</v>
      </c>
      <c r="AB21" s="117">
        <f t="shared" si="2"/>
        <v>9.7356227855001365E-2</v>
      </c>
    </row>
    <row r="22" spans="1:28" x14ac:dyDescent="0.25">
      <c r="S22" s="115" t="s">
        <v>66</v>
      </c>
      <c r="T22" s="115"/>
      <c r="U22" s="116"/>
      <c r="V22" s="116">
        <v>1162</v>
      </c>
      <c r="W22" s="116">
        <v>1197</v>
      </c>
      <c r="X22" s="116">
        <v>1199</v>
      </c>
      <c r="Y22" s="112">
        <v>1268</v>
      </c>
      <c r="Z22" s="112">
        <v>1399</v>
      </c>
      <c r="AB22" s="117">
        <f t="shared" si="2"/>
        <v>7.6260561460888526E-2</v>
      </c>
    </row>
    <row r="23" spans="1:28" x14ac:dyDescent="0.25">
      <c r="S23" s="115" t="s">
        <v>67</v>
      </c>
      <c r="T23" s="115"/>
      <c r="U23" s="116"/>
      <c r="V23" s="116">
        <v>711</v>
      </c>
      <c r="W23" s="116">
        <v>718</v>
      </c>
      <c r="X23" s="116">
        <v>735</v>
      </c>
      <c r="Y23" s="112">
        <v>746</v>
      </c>
      <c r="Z23" s="112">
        <v>772</v>
      </c>
      <c r="AB23" s="117">
        <f t="shared" si="2"/>
        <v>4.2082311256473152E-2</v>
      </c>
    </row>
    <row r="24" spans="1:28" x14ac:dyDescent="0.25">
      <c r="S24" s="115" t="s">
        <v>68</v>
      </c>
      <c r="T24" s="115"/>
      <c r="U24" s="116"/>
      <c r="V24" s="116">
        <v>124</v>
      </c>
      <c r="W24" s="116">
        <v>120</v>
      </c>
      <c r="X24" s="116">
        <v>108</v>
      </c>
      <c r="Y24" s="112">
        <v>106</v>
      </c>
      <c r="Z24" s="112">
        <v>136</v>
      </c>
      <c r="AB24" s="117">
        <f t="shared" si="2"/>
        <v>7.4134641591714363E-3</v>
      </c>
    </row>
    <row r="25" spans="1:28" x14ac:dyDescent="0.25">
      <c r="S25" s="115" t="s">
        <v>69</v>
      </c>
      <c r="T25" s="115"/>
      <c r="U25" s="116"/>
      <c r="V25" s="116">
        <v>500</v>
      </c>
      <c r="W25" s="116">
        <v>510</v>
      </c>
      <c r="X25" s="116">
        <v>499</v>
      </c>
      <c r="Y25" s="112">
        <v>526</v>
      </c>
      <c r="Z25" s="112">
        <v>553</v>
      </c>
      <c r="AB25" s="117">
        <f t="shared" si="2"/>
        <v>3.0144453529572089E-2</v>
      </c>
    </row>
    <row r="26" spans="1:28" x14ac:dyDescent="0.25">
      <c r="S26" s="115" t="s">
        <v>70</v>
      </c>
      <c r="T26" s="115"/>
      <c r="U26" s="116"/>
      <c r="V26" s="116">
        <v>214</v>
      </c>
      <c r="W26" s="116">
        <v>243</v>
      </c>
      <c r="X26" s="116">
        <v>237</v>
      </c>
      <c r="Y26" s="112">
        <v>237</v>
      </c>
      <c r="Z26" s="112">
        <v>247</v>
      </c>
      <c r="AB26" s="117">
        <f t="shared" si="2"/>
        <v>1.3464159171436358E-2</v>
      </c>
    </row>
    <row r="27" spans="1:28" x14ac:dyDescent="0.25">
      <c r="S27" s="115" t="s">
        <v>71</v>
      </c>
      <c r="T27" s="115"/>
      <c r="U27" s="116"/>
      <c r="V27" s="116">
        <v>635</v>
      </c>
      <c r="W27" s="116">
        <v>604</v>
      </c>
      <c r="X27" s="116">
        <v>608</v>
      </c>
      <c r="Y27" s="112">
        <v>657</v>
      </c>
      <c r="Z27" s="112">
        <v>619</v>
      </c>
      <c r="AB27" s="117">
        <f t="shared" si="2"/>
        <v>3.3742164077405289E-2</v>
      </c>
    </row>
    <row r="28" spans="1:28" x14ac:dyDescent="0.25">
      <c r="S28" s="115" t="s">
        <v>72</v>
      </c>
      <c r="T28" s="115"/>
      <c r="U28" s="116"/>
      <c r="V28" s="116">
        <v>1034</v>
      </c>
      <c r="W28" s="116">
        <v>1120</v>
      </c>
      <c r="X28" s="116">
        <v>1187</v>
      </c>
      <c r="Y28" s="112">
        <v>1186</v>
      </c>
      <c r="Z28" s="112">
        <v>1207</v>
      </c>
      <c r="AB28" s="117">
        <f t="shared" si="2"/>
        <v>6.5794494412646495E-2</v>
      </c>
    </row>
    <row r="29" spans="1:28" x14ac:dyDescent="0.25">
      <c r="S29" s="115" t="s">
        <v>73</v>
      </c>
      <c r="T29" s="115"/>
      <c r="U29" s="116"/>
      <c r="V29" s="116">
        <v>1383</v>
      </c>
      <c r="W29" s="116">
        <v>904</v>
      </c>
      <c r="X29" s="116">
        <v>925</v>
      </c>
      <c r="Y29" s="112">
        <v>1004</v>
      </c>
      <c r="Z29" s="112">
        <v>1050</v>
      </c>
      <c r="AB29" s="117">
        <f t="shared" si="2"/>
        <v>5.7236304170073589E-2</v>
      </c>
    </row>
    <row r="30" spans="1:28" x14ac:dyDescent="0.25">
      <c r="S30" s="115" t="s">
        <v>74</v>
      </c>
      <c r="T30" s="115"/>
      <c r="U30" s="116"/>
      <c r="V30" s="116">
        <v>811</v>
      </c>
      <c r="W30" s="116">
        <v>1144</v>
      </c>
      <c r="X30" s="116">
        <v>1058</v>
      </c>
      <c r="Y30" s="112">
        <v>1166</v>
      </c>
      <c r="Z30" s="112">
        <v>1189</v>
      </c>
      <c r="AB30" s="117">
        <f t="shared" si="2"/>
        <v>6.4813300626873807E-2</v>
      </c>
    </row>
    <row r="31" spans="1:28" x14ac:dyDescent="0.25">
      <c r="S31" s="115" t="s">
        <v>75</v>
      </c>
      <c r="T31" s="115"/>
      <c r="U31" s="116"/>
      <c r="V31" s="116">
        <v>2381</v>
      </c>
      <c r="W31" s="116">
        <v>2489</v>
      </c>
      <c r="X31" s="116">
        <v>2734</v>
      </c>
      <c r="Y31" s="112">
        <v>3756</v>
      </c>
      <c r="Z31" s="112">
        <v>2975</v>
      </c>
      <c r="AB31" s="117">
        <f t="shared" si="2"/>
        <v>0.16216952848187516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291</v>
      </c>
      <c r="W32" s="116">
        <v>356</v>
      </c>
      <c r="X32" s="116">
        <v>320</v>
      </c>
      <c r="Y32" s="112">
        <v>346</v>
      </c>
      <c r="Z32" s="112">
        <v>367</v>
      </c>
      <c r="AB32" s="117">
        <f t="shared" si="2"/>
        <v>2.0005451076587626E-2</v>
      </c>
    </row>
    <row r="33" spans="19:32" x14ac:dyDescent="0.25">
      <c r="S33" s="115" t="s">
        <v>77</v>
      </c>
      <c r="T33" s="115"/>
      <c r="U33" s="116"/>
      <c r="V33" s="116">
        <v>596</v>
      </c>
      <c r="W33" s="116">
        <v>620</v>
      </c>
      <c r="X33" s="116">
        <v>666</v>
      </c>
      <c r="Y33" s="112">
        <v>706</v>
      </c>
      <c r="Z33" s="112">
        <v>730</v>
      </c>
      <c r="AB33" s="117">
        <f t="shared" si="2"/>
        <v>3.9792859089670209E-2</v>
      </c>
    </row>
    <row r="34" spans="19:32" x14ac:dyDescent="0.25">
      <c r="S34" s="118" t="s">
        <v>53</v>
      </c>
      <c r="T34" s="118"/>
      <c r="U34" s="119"/>
      <c r="V34" s="119">
        <v>16617</v>
      </c>
      <c r="W34" s="119">
        <v>16976</v>
      </c>
      <c r="X34" s="119">
        <v>17351</v>
      </c>
      <c r="Y34" s="120">
        <v>18947</v>
      </c>
      <c r="Z34" s="120">
        <v>18345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9213</v>
      </c>
      <c r="W37" s="112">
        <v>9362</v>
      </c>
      <c r="X37" s="112">
        <v>9444</v>
      </c>
      <c r="Y37" s="112">
        <v>8869</v>
      </c>
      <c r="Z37" s="112">
        <v>9617</v>
      </c>
      <c r="AB37" s="132">
        <f>Z37/Z40*100</f>
        <v>79.69008949287371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2130</v>
      </c>
      <c r="W38" s="112">
        <v>2249</v>
      </c>
      <c r="X38" s="112">
        <v>2274</v>
      </c>
      <c r="Y38" s="112">
        <v>3045</v>
      </c>
      <c r="Z38" s="112">
        <v>2451</v>
      </c>
      <c r="AB38" s="132">
        <f>Z38/Z40*100</f>
        <v>20.309910507126283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11343</v>
      </c>
      <c r="W40" s="112">
        <v>11611</v>
      </c>
      <c r="X40" s="112">
        <v>11718</v>
      </c>
      <c r="Y40" s="112">
        <v>11914</v>
      </c>
      <c r="Z40" s="112">
        <v>12068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10</v>
      </c>
      <c r="X44" s="112">
        <v>10</v>
      </c>
      <c r="Y44" s="112">
        <v>6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231</v>
      </c>
      <c r="W45" s="112">
        <v>270</v>
      </c>
      <c r="X45" s="112">
        <v>296</v>
      </c>
      <c r="Y45" s="112">
        <v>354</v>
      </c>
      <c r="Z45" s="112">
        <v>392</v>
      </c>
    </row>
    <row r="46" spans="19:32" x14ac:dyDescent="0.25">
      <c r="S46" s="115" t="s">
        <v>38</v>
      </c>
      <c r="T46" s="115"/>
      <c r="U46" s="112"/>
      <c r="V46" s="112">
        <v>540</v>
      </c>
      <c r="W46" s="112">
        <v>538</v>
      </c>
      <c r="X46" s="112">
        <v>570</v>
      </c>
      <c r="Y46" s="112">
        <v>607</v>
      </c>
      <c r="Z46" s="112">
        <v>669</v>
      </c>
    </row>
    <row r="47" spans="19:32" x14ac:dyDescent="0.25">
      <c r="S47" s="115" t="s">
        <v>39</v>
      </c>
      <c r="T47" s="115"/>
      <c r="U47" s="112"/>
      <c r="V47" s="112">
        <v>803</v>
      </c>
      <c r="W47" s="112">
        <v>776</v>
      </c>
      <c r="X47" s="112">
        <v>769</v>
      </c>
      <c r="Y47" s="112">
        <v>779</v>
      </c>
      <c r="Z47" s="112">
        <v>787</v>
      </c>
    </row>
    <row r="48" spans="19:32" x14ac:dyDescent="0.25">
      <c r="S48" s="115" t="s">
        <v>40</v>
      </c>
      <c r="T48" s="115"/>
      <c r="U48" s="112"/>
      <c r="V48" s="112">
        <v>972</v>
      </c>
      <c r="W48" s="112">
        <v>1002</v>
      </c>
      <c r="X48" s="112">
        <v>1042</v>
      </c>
      <c r="Y48" s="112">
        <v>1047</v>
      </c>
      <c r="Z48" s="112">
        <v>987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799</v>
      </c>
      <c r="W49" s="112">
        <v>884</v>
      </c>
      <c r="X49" s="112">
        <v>913</v>
      </c>
      <c r="Y49" s="112">
        <v>941</v>
      </c>
      <c r="Z49" s="112">
        <v>1030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Horsham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664</v>
      </c>
      <c r="W50" s="112">
        <v>733</v>
      </c>
      <c r="X50" s="112">
        <v>748</v>
      </c>
      <c r="Y50" s="112">
        <v>825</v>
      </c>
      <c r="Z50" s="112">
        <v>811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651</v>
      </c>
      <c r="W51" s="112">
        <v>629</v>
      </c>
      <c r="X51" s="112">
        <v>641</v>
      </c>
      <c r="Y51" s="112">
        <v>679</v>
      </c>
      <c r="Z51" s="112">
        <v>645</v>
      </c>
    </row>
    <row r="52" spans="1:26" ht="15" customHeight="1" x14ac:dyDescent="0.25">
      <c r="S52" s="115" t="s">
        <v>44</v>
      </c>
      <c r="T52" s="115"/>
      <c r="U52" s="112"/>
      <c r="V52" s="112">
        <v>676</v>
      </c>
      <c r="W52" s="112">
        <v>739</v>
      </c>
      <c r="X52" s="112">
        <v>705</v>
      </c>
      <c r="Y52" s="112">
        <v>700</v>
      </c>
      <c r="Z52" s="112">
        <v>676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754</v>
      </c>
      <c r="W53" s="112">
        <v>739</v>
      </c>
      <c r="X53" s="112">
        <v>721</v>
      </c>
      <c r="Y53" s="112">
        <v>715</v>
      </c>
      <c r="Z53" s="112">
        <v>701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763</v>
      </c>
      <c r="W54" s="112">
        <v>756</v>
      </c>
      <c r="X54" s="112">
        <v>745</v>
      </c>
      <c r="Y54" s="112">
        <v>769</v>
      </c>
      <c r="Z54" s="112">
        <v>759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656</v>
      </c>
      <c r="W55" s="112">
        <v>691</v>
      </c>
      <c r="X55" s="112">
        <v>698</v>
      </c>
      <c r="Y55" s="112">
        <v>739</v>
      </c>
      <c r="Z55" s="112">
        <v>666</v>
      </c>
    </row>
    <row r="56" spans="1:26" ht="15" customHeight="1" x14ac:dyDescent="0.25">
      <c r="S56" s="115" t="s">
        <v>48</v>
      </c>
      <c r="T56" s="115"/>
      <c r="U56" s="112"/>
      <c r="V56" s="112">
        <v>380</v>
      </c>
      <c r="W56" s="112">
        <v>388</v>
      </c>
      <c r="X56" s="112">
        <v>393</v>
      </c>
      <c r="Y56" s="112">
        <v>452</v>
      </c>
      <c r="Z56" s="112">
        <v>472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179</v>
      </c>
      <c r="W57" s="112">
        <v>191</v>
      </c>
      <c r="X57" s="112">
        <v>200</v>
      </c>
      <c r="Y57" s="112">
        <v>209</v>
      </c>
      <c r="Z57" s="112">
        <v>206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106</v>
      </c>
      <c r="W58" s="112">
        <v>107</v>
      </c>
      <c r="X58" s="112">
        <v>104</v>
      </c>
      <c r="Y58" s="112">
        <v>103</v>
      </c>
      <c r="Z58" s="112">
        <v>118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62</v>
      </c>
      <c r="W59" s="112">
        <v>56</v>
      </c>
      <c r="X59" s="112">
        <v>60</v>
      </c>
      <c r="Y59" s="112">
        <v>63</v>
      </c>
      <c r="Z59" s="112">
        <v>56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37</v>
      </c>
      <c r="X60" s="112">
        <v>37</v>
      </c>
      <c r="Y60" s="112">
        <v>36</v>
      </c>
      <c r="Z60" s="112">
        <v>40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8266</v>
      </c>
      <c r="W61" s="112">
        <v>8544</v>
      </c>
      <c r="X61" s="112">
        <v>8652</v>
      </c>
      <c r="Y61" s="112">
        <v>9031</v>
      </c>
      <c r="Z61" s="112">
        <v>9023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23</v>
      </c>
      <c r="X63" s="112">
        <v>16</v>
      </c>
      <c r="Y63" s="112">
        <v>8</v>
      </c>
      <c r="Z63" s="112">
        <v>17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249</v>
      </c>
      <c r="W64" s="112">
        <v>270</v>
      </c>
      <c r="X64" s="112">
        <v>330</v>
      </c>
      <c r="Y64" s="112">
        <v>384</v>
      </c>
      <c r="Z64" s="112">
        <v>417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Horsham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641</v>
      </c>
      <c r="W65" s="112">
        <v>607</v>
      </c>
      <c r="X65" s="112">
        <v>606</v>
      </c>
      <c r="Y65" s="112">
        <v>664</v>
      </c>
      <c r="Z65" s="112">
        <v>653</v>
      </c>
    </row>
    <row r="66" spans="1:26" x14ac:dyDescent="0.25">
      <c r="S66" s="115" t="s">
        <v>39</v>
      </c>
      <c r="T66" s="115"/>
      <c r="U66" s="112"/>
      <c r="V66" s="112">
        <v>814</v>
      </c>
      <c r="W66" s="112">
        <v>870</v>
      </c>
      <c r="X66" s="112">
        <v>851</v>
      </c>
      <c r="Y66" s="112">
        <v>973</v>
      </c>
      <c r="Z66" s="112">
        <v>812</v>
      </c>
    </row>
    <row r="67" spans="1:26" x14ac:dyDescent="0.25">
      <c r="S67" s="115" t="s">
        <v>40</v>
      </c>
      <c r="T67" s="115"/>
      <c r="U67" s="112"/>
      <c r="V67" s="112">
        <v>849</v>
      </c>
      <c r="W67" s="112">
        <v>861</v>
      </c>
      <c r="X67" s="112">
        <v>883</v>
      </c>
      <c r="Y67" s="112">
        <v>977</v>
      </c>
      <c r="Z67" s="112">
        <v>980</v>
      </c>
    </row>
    <row r="68" spans="1:26" x14ac:dyDescent="0.25">
      <c r="S68" s="115" t="s">
        <v>41</v>
      </c>
      <c r="T68" s="115"/>
      <c r="U68" s="112"/>
      <c r="V68" s="112">
        <v>750</v>
      </c>
      <c r="W68" s="112">
        <v>803</v>
      </c>
      <c r="X68" s="112">
        <v>864</v>
      </c>
      <c r="Y68" s="112">
        <v>993</v>
      </c>
      <c r="Z68" s="112">
        <v>956</v>
      </c>
    </row>
    <row r="69" spans="1:26" x14ac:dyDescent="0.25">
      <c r="S69" s="115" t="s">
        <v>42</v>
      </c>
      <c r="T69" s="115"/>
      <c r="U69" s="112"/>
      <c r="V69" s="112">
        <v>651</v>
      </c>
      <c r="W69" s="112">
        <v>716</v>
      </c>
      <c r="X69" s="112">
        <v>736</v>
      </c>
      <c r="Y69" s="112">
        <v>862</v>
      </c>
      <c r="Z69" s="112">
        <v>810</v>
      </c>
    </row>
    <row r="70" spans="1:26" x14ac:dyDescent="0.25">
      <c r="S70" s="115" t="s">
        <v>43</v>
      </c>
      <c r="T70" s="115"/>
      <c r="U70" s="112"/>
      <c r="V70" s="112">
        <v>787</v>
      </c>
      <c r="W70" s="112">
        <v>696</v>
      </c>
      <c r="X70" s="112">
        <v>699</v>
      </c>
      <c r="Y70" s="112">
        <v>860</v>
      </c>
      <c r="Z70" s="112">
        <v>779</v>
      </c>
    </row>
    <row r="71" spans="1:26" x14ac:dyDescent="0.25">
      <c r="S71" s="115" t="s">
        <v>44</v>
      </c>
      <c r="T71" s="115"/>
      <c r="U71" s="112"/>
      <c r="V71" s="112">
        <v>825</v>
      </c>
      <c r="W71" s="112">
        <v>857</v>
      </c>
      <c r="X71" s="112">
        <v>857</v>
      </c>
      <c r="Y71" s="112">
        <v>892</v>
      </c>
      <c r="Z71" s="112">
        <v>865</v>
      </c>
    </row>
    <row r="72" spans="1:26" x14ac:dyDescent="0.25">
      <c r="S72" s="115" t="s">
        <v>45</v>
      </c>
      <c r="T72" s="115"/>
      <c r="U72" s="112"/>
      <c r="V72" s="112">
        <v>809</v>
      </c>
      <c r="W72" s="112">
        <v>755</v>
      </c>
      <c r="X72" s="112">
        <v>772</v>
      </c>
      <c r="Y72" s="112">
        <v>896</v>
      </c>
      <c r="Z72" s="112">
        <v>826</v>
      </c>
    </row>
    <row r="73" spans="1:26" x14ac:dyDescent="0.25">
      <c r="S73" s="115" t="s">
        <v>46</v>
      </c>
      <c r="T73" s="115"/>
      <c r="U73" s="112"/>
      <c r="V73" s="112">
        <v>760</v>
      </c>
      <c r="W73" s="112">
        <v>757</v>
      </c>
      <c r="X73" s="112">
        <v>792</v>
      </c>
      <c r="Y73" s="112">
        <v>878</v>
      </c>
      <c r="Z73" s="112">
        <v>779</v>
      </c>
    </row>
    <row r="74" spans="1:26" x14ac:dyDescent="0.25">
      <c r="S74" s="115" t="s">
        <v>47</v>
      </c>
      <c r="T74" s="115"/>
      <c r="U74" s="112"/>
      <c r="V74" s="112">
        <v>648</v>
      </c>
      <c r="W74" s="112">
        <v>647</v>
      </c>
      <c r="X74" s="112">
        <v>673</v>
      </c>
      <c r="Y74" s="112">
        <v>808</v>
      </c>
      <c r="Z74" s="112">
        <v>714</v>
      </c>
    </row>
    <row r="75" spans="1:26" x14ac:dyDescent="0.25">
      <c r="S75" s="115" t="s">
        <v>48</v>
      </c>
      <c r="T75" s="115"/>
      <c r="U75" s="112"/>
      <c r="V75" s="112">
        <v>257</v>
      </c>
      <c r="W75" s="112">
        <v>292</v>
      </c>
      <c r="X75" s="112">
        <v>324</v>
      </c>
      <c r="Y75" s="112">
        <v>417</v>
      </c>
      <c r="Z75" s="112">
        <v>383</v>
      </c>
    </row>
    <row r="76" spans="1:26" x14ac:dyDescent="0.25">
      <c r="S76" s="115" t="s">
        <v>49</v>
      </c>
      <c r="T76" s="115"/>
      <c r="U76" s="112"/>
      <c r="V76" s="112">
        <v>141</v>
      </c>
      <c r="W76" s="112">
        <v>128</v>
      </c>
      <c r="X76" s="112">
        <v>132</v>
      </c>
      <c r="Y76" s="112">
        <v>138</v>
      </c>
      <c r="Z76" s="112">
        <v>166</v>
      </c>
    </row>
    <row r="77" spans="1:26" x14ac:dyDescent="0.25">
      <c r="S77" s="115" t="s">
        <v>50</v>
      </c>
      <c r="T77" s="115"/>
      <c r="U77" s="112"/>
      <c r="V77" s="112">
        <v>68</v>
      </c>
      <c r="W77" s="112">
        <v>69</v>
      </c>
      <c r="X77" s="112">
        <v>69</v>
      </c>
      <c r="Y77" s="112">
        <v>76</v>
      </c>
      <c r="Z77" s="112">
        <v>85</v>
      </c>
    </row>
    <row r="78" spans="1:26" x14ac:dyDescent="0.25">
      <c r="S78" s="115" t="s">
        <v>51</v>
      </c>
      <c r="T78" s="115"/>
      <c r="U78" s="112"/>
      <c r="V78" s="112">
        <v>46</v>
      </c>
      <c r="W78" s="112">
        <v>47</v>
      </c>
      <c r="X78" s="112">
        <v>41</v>
      </c>
      <c r="Y78" s="112">
        <v>43</v>
      </c>
      <c r="Z78" s="112">
        <v>42</v>
      </c>
    </row>
    <row r="79" spans="1:26" x14ac:dyDescent="0.25">
      <c r="S79" s="115" t="s">
        <v>52</v>
      </c>
      <c r="T79" s="115"/>
      <c r="U79" s="112"/>
      <c r="V79" s="112">
        <v>38</v>
      </c>
      <c r="W79" s="112">
        <v>39</v>
      </c>
      <c r="X79" s="112">
        <v>40</v>
      </c>
      <c r="Y79" s="112">
        <v>42</v>
      </c>
      <c r="Z79" s="112">
        <v>36</v>
      </c>
    </row>
    <row r="80" spans="1:26" x14ac:dyDescent="0.25">
      <c r="S80" s="118" t="s">
        <v>53</v>
      </c>
      <c r="T80" s="118"/>
      <c r="U80" s="112"/>
      <c r="V80" s="112">
        <v>8355</v>
      </c>
      <c r="W80" s="112">
        <v>8437</v>
      </c>
      <c r="X80" s="112">
        <v>8685</v>
      </c>
      <c r="Y80" s="112">
        <v>9906</v>
      </c>
      <c r="Z80" s="112">
        <v>9313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Horsham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665</v>
      </c>
      <c r="W83" s="112">
        <v>683</v>
      </c>
      <c r="X83" s="112">
        <v>671</v>
      </c>
      <c r="Y83" s="112">
        <v>678</v>
      </c>
      <c r="Z83" s="112">
        <v>685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571</v>
      </c>
      <c r="W84" s="112">
        <v>576</v>
      </c>
      <c r="X84" s="112">
        <v>617</v>
      </c>
      <c r="Y84" s="112">
        <v>626</v>
      </c>
      <c r="Z84" s="112">
        <v>642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987</v>
      </c>
      <c r="W85" s="112">
        <v>1021</v>
      </c>
      <c r="X85" s="112">
        <v>1030</v>
      </c>
      <c r="Y85" s="112">
        <v>1088</v>
      </c>
      <c r="Z85" s="112">
        <v>1102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18,349</v>
      </c>
      <c r="D86" s="96">
        <f t="shared" ref="D86:D91" si="4">AD4</f>
        <v>-3.1612835127717953E-2</v>
      </c>
      <c r="E86" s="97">
        <f t="shared" ref="E86:E91" si="5">AD4</f>
        <v>-3.1612835127717953E-2</v>
      </c>
      <c r="F86" s="96">
        <f t="shared" ref="F86:F91" si="6">AF4</f>
        <v>0.10436352693349393</v>
      </c>
      <c r="G86" s="97">
        <f t="shared" ref="G86:G91" si="7">AF4</f>
        <v>0.10436352693349393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325</v>
      </c>
      <c r="W86" s="112">
        <v>351</v>
      </c>
      <c r="X86" s="112">
        <v>337</v>
      </c>
      <c r="Y86" s="112">
        <v>334</v>
      </c>
      <c r="Z86" s="112">
        <v>350</v>
      </c>
    </row>
    <row r="87" spans="1:30" ht="15" customHeight="1" x14ac:dyDescent="0.25">
      <c r="A87" s="98" t="s">
        <v>4</v>
      </c>
      <c r="B87" s="49"/>
      <c r="C87" s="57" t="str">
        <f t="shared" si="3"/>
        <v>9,021</v>
      </c>
      <c r="D87" s="96">
        <f t="shared" si="4"/>
        <v>-6.6467264872049903E-4</v>
      </c>
      <c r="E87" s="97">
        <f t="shared" si="5"/>
        <v>-6.6467264872049903E-4</v>
      </c>
      <c r="F87" s="96">
        <f t="shared" si="6"/>
        <v>9.1998547391356933E-2</v>
      </c>
      <c r="G87" s="97">
        <f t="shared" si="7"/>
        <v>9.1998547391356933E-2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237</v>
      </c>
      <c r="W87" s="112">
        <v>222</v>
      </c>
      <c r="X87" s="112">
        <v>220</v>
      </c>
      <c r="Y87" s="112">
        <v>216</v>
      </c>
      <c r="Z87" s="112">
        <v>213</v>
      </c>
    </row>
    <row r="88" spans="1:30" ht="15" customHeight="1" x14ac:dyDescent="0.25">
      <c r="A88" s="98" t="s">
        <v>5</v>
      </c>
      <c r="B88" s="49"/>
      <c r="C88" s="57" t="str">
        <f t="shared" si="3"/>
        <v>9,312</v>
      </c>
      <c r="D88" s="96">
        <f t="shared" si="4"/>
        <v>-5.9488940511059463E-2</v>
      </c>
      <c r="E88" s="97">
        <f t="shared" si="5"/>
        <v>-5.9488940511059463E-2</v>
      </c>
      <c r="F88" s="96">
        <f t="shared" si="6"/>
        <v>0.11520958083832333</v>
      </c>
      <c r="G88" s="97">
        <f t="shared" si="7"/>
        <v>0.11520958083832333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360</v>
      </c>
      <c r="W88" s="112">
        <v>374</v>
      </c>
      <c r="X88" s="112">
        <v>396</v>
      </c>
      <c r="Y88" s="112">
        <v>411</v>
      </c>
      <c r="Z88" s="112">
        <v>398</v>
      </c>
    </row>
    <row r="89" spans="1:30" ht="15" customHeight="1" x14ac:dyDescent="0.25">
      <c r="A89" s="49" t="s">
        <v>6</v>
      </c>
      <c r="B89" s="49"/>
      <c r="C89" s="57" t="str">
        <f t="shared" si="3"/>
        <v>12,071</v>
      </c>
      <c r="D89" s="96">
        <f t="shared" si="4"/>
        <v>1.3518052057094776E-2</v>
      </c>
      <c r="E89" s="97">
        <f t="shared" si="5"/>
        <v>1.3518052057094776E-2</v>
      </c>
      <c r="F89" s="96">
        <f t="shared" si="6"/>
        <v>6.4180551882218051E-2</v>
      </c>
      <c r="G89" s="97">
        <f t="shared" si="7"/>
        <v>6.4180551882218051E-2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584</v>
      </c>
      <c r="W89" s="112">
        <v>612</v>
      </c>
      <c r="X89" s="112">
        <v>596</v>
      </c>
      <c r="Y89" s="112">
        <v>596</v>
      </c>
      <c r="Z89" s="112">
        <v>684</v>
      </c>
    </row>
    <row r="90" spans="1:30" ht="15" customHeight="1" x14ac:dyDescent="0.25">
      <c r="A90" s="49" t="s">
        <v>95</v>
      </c>
      <c r="B90" s="49"/>
      <c r="C90" s="57" t="str">
        <f t="shared" si="3"/>
        <v>$42,748</v>
      </c>
      <c r="D90" s="96">
        <f t="shared" si="4"/>
        <v>0.16014100435068279</v>
      </c>
      <c r="E90" s="97">
        <f t="shared" si="5"/>
        <v>0.16014100435068279</v>
      </c>
      <c r="F90" s="96">
        <f t="shared" si="6"/>
        <v>0.16723971274881899</v>
      </c>
      <c r="G90" s="97">
        <f t="shared" si="7"/>
        <v>0.16723971274881899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829</v>
      </c>
      <c r="W90" s="112">
        <v>843</v>
      </c>
      <c r="X90" s="112">
        <v>863</v>
      </c>
      <c r="Y90" s="112">
        <v>850</v>
      </c>
      <c r="Z90" s="112">
        <v>743</v>
      </c>
    </row>
    <row r="91" spans="1:30" ht="15" customHeight="1" x14ac:dyDescent="0.25">
      <c r="A91" s="49" t="s">
        <v>7</v>
      </c>
      <c r="B91" s="49"/>
      <c r="C91" s="57" t="str">
        <f t="shared" si="3"/>
        <v>$743.7 mil</v>
      </c>
      <c r="D91" s="96">
        <f t="shared" si="4"/>
        <v>2.738166671432829E-2</v>
      </c>
      <c r="E91" s="97">
        <f t="shared" si="5"/>
        <v>2.738166671432829E-2</v>
      </c>
      <c r="F91" s="96">
        <f t="shared" si="6"/>
        <v>0.27062437790964222</v>
      </c>
      <c r="G91" s="97">
        <f t="shared" si="7"/>
        <v>0.27062437790964222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5769</v>
      </c>
      <c r="W91" s="112">
        <v>5941</v>
      </c>
      <c r="X91" s="112">
        <v>5972</v>
      </c>
      <c r="Y91" s="112">
        <v>6039</v>
      </c>
      <c r="Z91" s="112">
        <v>6108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423</v>
      </c>
      <c r="W93" s="112">
        <v>428</v>
      </c>
      <c r="X93" s="112">
        <v>432</v>
      </c>
      <c r="Y93" s="112">
        <v>449</v>
      </c>
      <c r="Z93" s="112">
        <v>476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1261</v>
      </c>
      <c r="W94" s="112">
        <v>1255</v>
      </c>
      <c r="X94" s="112">
        <v>1281</v>
      </c>
      <c r="Y94" s="112">
        <v>1307</v>
      </c>
      <c r="Z94" s="112">
        <v>1320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173</v>
      </c>
      <c r="W95" s="112">
        <v>173</v>
      </c>
      <c r="X95" s="112">
        <v>184</v>
      </c>
      <c r="Y95" s="112">
        <v>201</v>
      </c>
      <c r="Z95" s="112">
        <v>205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813</v>
      </c>
      <c r="W96" s="112">
        <v>876</v>
      </c>
      <c r="X96" s="112">
        <v>881</v>
      </c>
      <c r="Y96" s="112">
        <v>942</v>
      </c>
      <c r="Z96" s="112">
        <v>993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895</v>
      </c>
      <c r="W97" s="112">
        <v>913</v>
      </c>
      <c r="X97" s="112">
        <v>887</v>
      </c>
      <c r="Y97" s="112">
        <v>897</v>
      </c>
      <c r="Z97" s="112">
        <v>879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624</v>
      </c>
      <c r="W98" s="112">
        <v>614</v>
      </c>
      <c r="X98" s="112">
        <v>635</v>
      </c>
      <c r="Y98" s="112">
        <v>633</v>
      </c>
      <c r="Z98" s="112">
        <v>631</v>
      </c>
    </row>
    <row r="99" spans="1:32" ht="15" customHeight="1" x14ac:dyDescent="0.25">
      <c r="S99" s="115" t="s">
        <v>195</v>
      </c>
      <c r="T99" s="115"/>
      <c r="U99" s="112"/>
      <c r="V99" s="112">
        <v>45</v>
      </c>
      <c r="W99" s="112">
        <v>47</v>
      </c>
      <c r="X99" s="112">
        <v>54</v>
      </c>
      <c r="Y99" s="112">
        <v>59</v>
      </c>
      <c r="Z99" s="112">
        <v>78</v>
      </c>
    </row>
    <row r="100" spans="1:32" ht="15" customHeight="1" x14ac:dyDescent="0.25">
      <c r="S100" s="115" t="s">
        <v>58</v>
      </c>
      <c r="T100" s="115"/>
      <c r="U100" s="112"/>
      <c r="V100" s="112">
        <v>389</v>
      </c>
      <c r="W100" s="112">
        <v>437</v>
      </c>
      <c r="X100" s="112">
        <v>460</v>
      </c>
      <c r="Y100" s="112">
        <v>481</v>
      </c>
      <c r="Z100" s="112">
        <v>438</v>
      </c>
    </row>
    <row r="101" spans="1:32" x14ac:dyDescent="0.25">
      <c r="A101" s="18"/>
      <c r="S101" s="118" t="s">
        <v>53</v>
      </c>
      <c r="T101" s="118"/>
      <c r="U101" s="112"/>
      <c r="V101" s="112">
        <v>5569</v>
      </c>
      <c r="W101" s="112">
        <v>5667</v>
      </c>
      <c r="X101" s="112">
        <v>5732</v>
      </c>
      <c r="Y101" s="112">
        <v>5862</v>
      </c>
      <c r="Z101" s="112">
        <v>5951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11031</v>
      </c>
      <c r="W104" s="112">
        <v>11510</v>
      </c>
      <c r="X104" s="112">
        <v>11643</v>
      </c>
      <c r="Y104" s="112">
        <v>12626</v>
      </c>
      <c r="Z104" s="112">
        <v>12881</v>
      </c>
      <c r="AB104" s="109" t="str">
        <f>TEXT(Z104,"###,###")</f>
        <v>12,881</v>
      </c>
      <c r="AD104" s="130">
        <f>Z104/($Z$4)*100</f>
        <v>70.200010899776558</v>
      </c>
      <c r="AF104" s="109"/>
    </row>
    <row r="105" spans="1:32" x14ac:dyDescent="0.25">
      <c r="S105" s="115" t="s">
        <v>17</v>
      </c>
      <c r="T105" s="115"/>
      <c r="U105" s="112"/>
      <c r="V105" s="112">
        <v>3634</v>
      </c>
      <c r="W105" s="112">
        <v>3570</v>
      </c>
      <c r="X105" s="112">
        <v>3666</v>
      </c>
      <c r="Y105" s="112">
        <v>4371</v>
      </c>
      <c r="Z105" s="112">
        <v>3607</v>
      </c>
      <c r="AB105" s="109" t="str">
        <f>TEXT(Z105,"###,###")</f>
        <v>3,607</v>
      </c>
      <c r="AD105" s="130">
        <f>Z105/($Z$4)*100</f>
        <v>19.657747016186171</v>
      </c>
      <c r="AF105" s="109"/>
    </row>
    <row r="106" spans="1:32" x14ac:dyDescent="0.25">
      <c r="S106" s="118" t="s">
        <v>53</v>
      </c>
      <c r="T106" s="118"/>
      <c r="U106" s="120"/>
      <c r="V106" s="120">
        <v>14665</v>
      </c>
      <c r="W106" s="120">
        <v>15080</v>
      </c>
      <c r="X106" s="120">
        <v>15309</v>
      </c>
      <c r="Y106" s="120">
        <v>16997</v>
      </c>
      <c r="Z106" s="120">
        <v>16488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2449</v>
      </c>
      <c r="W108" s="112">
        <v>2524</v>
      </c>
      <c r="X108" s="112">
        <v>2573</v>
      </c>
      <c r="Y108" s="112">
        <v>2565</v>
      </c>
      <c r="Z108" s="112">
        <v>2515</v>
      </c>
      <c r="AB108" s="109" t="str">
        <f>TEXT(Z108,"###,###")</f>
        <v>2,515</v>
      </c>
      <c r="AD108" s="130">
        <f>Z108/($Z$4)*100</f>
        <v>13.706469017385142</v>
      </c>
      <c r="AF108" s="109"/>
    </row>
    <row r="109" spans="1:32" x14ac:dyDescent="0.25">
      <c r="S109" s="115" t="s">
        <v>20</v>
      </c>
      <c r="T109" s="115"/>
      <c r="U109" s="112"/>
      <c r="V109" s="112">
        <v>2879</v>
      </c>
      <c r="W109" s="112">
        <v>3094</v>
      </c>
      <c r="X109" s="112">
        <v>3320</v>
      </c>
      <c r="Y109" s="112">
        <v>3306</v>
      </c>
      <c r="Z109" s="112">
        <v>3688</v>
      </c>
      <c r="AB109" s="109" t="str">
        <f>TEXT(Z109,"###,###")</f>
        <v>3,688</v>
      </c>
      <c r="AD109" s="130">
        <f>Z109/($Z$4)*100</f>
        <v>20.099187966646685</v>
      </c>
      <c r="AF109" s="109"/>
    </row>
    <row r="110" spans="1:32" x14ac:dyDescent="0.25">
      <c r="S110" s="115" t="s">
        <v>21</v>
      </c>
      <c r="T110" s="115"/>
      <c r="U110" s="112"/>
      <c r="V110" s="112">
        <v>3714</v>
      </c>
      <c r="W110" s="112">
        <v>3725</v>
      </c>
      <c r="X110" s="112">
        <v>3937</v>
      </c>
      <c r="Y110" s="112">
        <v>4199</v>
      </c>
      <c r="Z110" s="112">
        <v>4129</v>
      </c>
      <c r="AB110" s="109" t="str">
        <f>TEXT(Z110,"###,###")</f>
        <v>4,129</v>
      </c>
      <c r="AD110" s="130">
        <f>Z110/($Z$4)*100</f>
        <v>22.502588696931713</v>
      </c>
      <c r="AF110" s="109"/>
    </row>
    <row r="111" spans="1:32" x14ac:dyDescent="0.25">
      <c r="S111" s="115" t="s">
        <v>22</v>
      </c>
      <c r="T111" s="115"/>
      <c r="U111" s="112"/>
      <c r="V111" s="112">
        <v>5470</v>
      </c>
      <c r="W111" s="112">
        <v>5530</v>
      </c>
      <c r="X111" s="112">
        <v>5479</v>
      </c>
      <c r="Y111" s="112">
        <v>6934</v>
      </c>
      <c r="Z111" s="112">
        <v>6161</v>
      </c>
      <c r="AB111" s="109" t="str">
        <f>TEXT(Z111,"###,###")</f>
        <v>6,161</v>
      </c>
      <c r="AD111" s="130">
        <f>Z111/($Z$4)*100</f>
        <v>33.576761676385637</v>
      </c>
      <c r="AF111" s="109"/>
    </row>
    <row r="112" spans="1:32" x14ac:dyDescent="0.25">
      <c r="S112" s="118" t="s">
        <v>53</v>
      </c>
      <c r="T112" s="118"/>
      <c r="U112" s="112"/>
      <c r="V112" s="112">
        <v>16617</v>
      </c>
      <c r="W112" s="112">
        <v>16981</v>
      </c>
      <c r="X112" s="112">
        <v>17351</v>
      </c>
      <c r="Y112" s="112">
        <v>18947</v>
      </c>
      <c r="Z112" s="112">
        <v>18345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42.65</v>
      </c>
      <c r="W118" s="131">
        <v>42.73</v>
      </c>
      <c r="X118" s="131">
        <v>42.74</v>
      </c>
      <c r="Y118" s="131">
        <v>42.69</v>
      </c>
      <c r="Z118" s="131">
        <v>42.68</v>
      </c>
      <c r="AB118" s="109" t="str">
        <f>TEXT(Z118,"##.0")</f>
        <v>42.7</v>
      </c>
    </row>
    <row r="120" spans="19:32" x14ac:dyDescent="0.25">
      <c r="S120" s="101" t="s">
        <v>97</v>
      </c>
      <c r="T120" s="112"/>
      <c r="U120" s="112"/>
      <c r="V120" s="112">
        <v>9004</v>
      </c>
      <c r="W120" s="112">
        <v>9224</v>
      </c>
      <c r="X120" s="112">
        <v>9325</v>
      </c>
      <c r="Y120" s="112">
        <v>9542</v>
      </c>
      <c r="Z120" s="112">
        <v>9724</v>
      </c>
      <c r="AB120" s="109" t="str">
        <f>TEXT(Z120,"###,###")</f>
        <v>9,724</v>
      </c>
    </row>
    <row r="121" spans="19:32" x14ac:dyDescent="0.25">
      <c r="S121" s="101" t="s">
        <v>98</v>
      </c>
      <c r="T121" s="112"/>
      <c r="U121" s="112"/>
      <c r="V121" s="112">
        <v>1205</v>
      </c>
      <c r="W121" s="112">
        <v>1234</v>
      </c>
      <c r="X121" s="112">
        <v>1266</v>
      </c>
      <c r="Y121" s="112">
        <v>1203</v>
      </c>
      <c r="Z121" s="112">
        <v>1199</v>
      </c>
      <c r="AB121" s="109" t="str">
        <f>TEXT(Z121,"###,###")</f>
        <v>1,199</v>
      </c>
    </row>
    <row r="122" spans="19:32" x14ac:dyDescent="0.25">
      <c r="S122" s="101" t="s">
        <v>99</v>
      </c>
      <c r="T122" s="112"/>
      <c r="U122" s="112"/>
      <c r="V122" s="112">
        <v>1132</v>
      </c>
      <c r="W122" s="112">
        <v>1151</v>
      </c>
      <c r="X122" s="112">
        <v>1122</v>
      </c>
      <c r="Y122" s="112">
        <v>1170</v>
      </c>
      <c r="Z122" s="112">
        <v>1147</v>
      </c>
      <c r="AB122" s="109" t="str">
        <f>TEXT(Z122,"###,###")</f>
        <v>1,147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10136</v>
      </c>
      <c r="W124" s="112">
        <v>10375</v>
      </c>
      <c r="X124" s="112">
        <v>10447</v>
      </c>
      <c r="Y124" s="112">
        <v>10712</v>
      </c>
      <c r="Z124" s="112">
        <v>10871</v>
      </c>
      <c r="AB124" s="109" t="str">
        <f>TEXT(Z124,"###,###")</f>
        <v>10,871</v>
      </c>
      <c r="AD124" s="127">
        <f>Z124/$Z$7*100</f>
        <v>90.058818656283663</v>
      </c>
    </row>
    <row r="125" spans="19:32" x14ac:dyDescent="0.25">
      <c r="S125" s="101" t="s">
        <v>101</v>
      </c>
      <c r="T125" s="112"/>
      <c r="U125" s="112"/>
      <c r="V125" s="112">
        <v>2337</v>
      </c>
      <c r="W125" s="112">
        <v>2385</v>
      </c>
      <c r="X125" s="112">
        <v>2388</v>
      </c>
      <c r="Y125" s="112">
        <v>2373</v>
      </c>
      <c r="Z125" s="112">
        <v>2346</v>
      </c>
      <c r="AB125" s="109" t="str">
        <f>TEXT(Z125,"###,###")</f>
        <v>2,346</v>
      </c>
      <c r="AD125" s="127">
        <f>Z125/$Z$7*100</f>
        <v>19.435009526965455</v>
      </c>
    </row>
    <row r="127" spans="19:32" x14ac:dyDescent="0.25">
      <c r="S127" s="101" t="s">
        <v>102</v>
      </c>
      <c r="T127" s="112"/>
      <c r="U127" s="112"/>
      <c r="V127" s="112">
        <v>5766</v>
      </c>
      <c r="W127" s="112">
        <v>5946</v>
      </c>
      <c r="X127" s="112">
        <v>5974</v>
      </c>
      <c r="Y127" s="112">
        <v>6037</v>
      </c>
      <c r="Z127" s="112">
        <v>6107</v>
      </c>
      <c r="AB127" s="109" t="str">
        <f>TEXT(Z127,"###,###")</f>
        <v>6,107</v>
      </c>
      <c r="AD127" s="127">
        <f>Z127/$Z$7*100</f>
        <v>50.592328721729764</v>
      </c>
    </row>
    <row r="128" spans="19:32" x14ac:dyDescent="0.25">
      <c r="S128" s="101" t="s">
        <v>103</v>
      </c>
      <c r="T128" s="112"/>
      <c r="U128" s="112"/>
      <c r="V128" s="112">
        <v>5569</v>
      </c>
      <c r="W128" s="112">
        <v>5665</v>
      </c>
      <c r="X128" s="112">
        <v>5733</v>
      </c>
      <c r="Y128" s="112">
        <v>5865</v>
      </c>
      <c r="Z128" s="112">
        <v>5952</v>
      </c>
      <c r="AB128" s="109" t="str">
        <f>TEXT(Z128,"###,###")</f>
        <v>5,952</v>
      </c>
      <c r="AD128" s="127">
        <f>Z128/$Z$7*100</f>
        <v>49.308259464833071</v>
      </c>
    </row>
    <row r="130" spans="19:20" x14ac:dyDescent="0.25">
      <c r="S130" s="101" t="s">
        <v>278</v>
      </c>
      <c r="T130" s="127">
        <v>80.556706155248108</v>
      </c>
    </row>
    <row r="131" spans="19:20" x14ac:dyDescent="0.25">
      <c r="S131" s="101" t="s">
        <v>279</v>
      </c>
      <c r="T131" s="127">
        <v>9.9328970259299147</v>
      </c>
    </row>
    <row r="132" spans="19:20" x14ac:dyDescent="0.25">
      <c r="S132" s="101" t="s">
        <v>280</v>
      </c>
      <c r="T132" s="127">
        <v>9.5021125010355387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1E895-AE17-4D7E-8E39-6A4C4B0B2B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0AC720E-72A3-4222-85DF-3D2924DA48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7229D99-7E97-4D8D-A1A0-8D67417B59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CDE9FC-F3D2-480E-B97D-381ED12713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D0F80-7E5C-4D0E-81EB-73D1FA0C0BDE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139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139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8.33 Hume,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162891</v>
      </c>
      <c r="W4" s="108">
        <v>166384</v>
      </c>
      <c r="X4" s="108">
        <v>175321</v>
      </c>
      <c r="Y4" s="108">
        <v>202107</v>
      </c>
      <c r="Z4" s="108">
        <v>211767</v>
      </c>
      <c r="AB4" s="109" t="str">
        <f>TEXT(Z4,"###,###")</f>
        <v>211,767</v>
      </c>
      <c r="AD4" s="110">
        <f>Z4/Y4-1</f>
        <v>4.7796464249135306E-2</v>
      </c>
      <c r="AF4" s="110">
        <f>Z4/V4-1</f>
        <v>0.30005340994898422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89557</v>
      </c>
      <c r="W5" s="108">
        <v>91736</v>
      </c>
      <c r="X5" s="108">
        <v>96167</v>
      </c>
      <c r="Y5" s="108">
        <v>107858</v>
      </c>
      <c r="Z5" s="108">
        <v>112352</v>
      </c>
      <c r="AB5" s="109" t="str">
        <f>TEXT(Z5,"###,###")</f>
        <v>112,352</v>
      </c>
      <c r="AD5" s="110">
        <f t="shared" ref="AD5:AD9" si="0">Z5/Y5-1</f>
        <v>4.1665894045875174E-2</v>
      </c>
      <c r="AF5" s="110">
        <f t="shared" ref="AF5:AF9" si="1">Z5/V5-1</f>
        <v>0.25453063412128585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73329</v>
      </c>
      <c r="W6" s="108">
        <v>74653</v>
      </c>
      <c r="X6" s="108">
        <v>79073</v>
      </c>
      <c r="Y6" s="108">
        <v>94142</v>
      </c>
      <c r="Z6" s="108">
        <v>99323</v>
      </c>
      <c r="AB6" s="109" t="str">
        <f>TEXT(Z6,"###,###")</f>
        <v>99,323</v>
      </c>
      <c r="AD6" s="110">
        <f t="shared" si="0"/>
        <v>5.5033884982260917E-2</v>
      </c>
      <c r="AF6" s="110">
        <f t="shared" si="1"/>
        <v>0.35448458317991527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116092</v>
      </c>
      <c r="W7" s="108">
        <v>120990</v>
      </c>
      <c r="X7" s="108">
        <v>122971</v>
      </c>
      <c r="Y7" s="108">
        <v>130924</v>
      </c>
      <c r="Z7" s="108">
        <v>138006</v>
      </c>
      <c r="AB7" s="109" t="str">
        <f>TEXT(Z7,"###,###")</f>
        <v>138,006</v>
      </c>
      <c r="AD7" s="110">
        <f t="shared" si="0"/>
        <v>5.409245058201706E-2</v>
      </c>
      <c r="AF7" s="110">
        <f t="shared" si="1"/>
        <v>0.18876408365778863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211,767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138,006</v>
      </c>
      <c r="P8" s="67"/>
      <c r="S8" s="107" t="s">
        <v>82</v>
      </c>
      <c r="T8" s="108"/>
      <c r="U8" s="108"/>
      <c r="V8" s="108">
        <v>44356.31</v>
      </c>
      <c r="W8" s="108">
        <v>44540.03</v>
      </c>
      <c r="X8" s="108">
        <v>45841</v>
      </c>
      <c r="Y8" s="108">
        <v>45162</v>
      </c>
      <c r="Z8" s="108">
        <v>48516</v>
      </c>
      <c r="AB8" s="109" t="str">
        <f>TEXT(Z8,"$###,###")</f>
        <v>$48,516</v>
      </c>
      <c r="AD8" s="110">
        <f t="shared" si="0"/>
        <v>7.4265975820379859E-2</v>
      </c>
      <c r="AF8" s="110">
        <f t="shared" si="1"/>
        <v>9.3778991083794061E-2</v>
      </c>
    </row>
    <row r="9" spans="1:32" x14ac:dyDescent="0.25">
      <c r="A9" s="30" t="s">
        <v>14</v>
      </c>
      <c r="B9" s="71"/>
      <c r="C9" s="72"/>
      <c r="D9" s="73">
        <f>AD104</f>
        <v>82.987434302795052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53.796936365085578</v>
      </c>
      <c r="P9" s="74" t="s">
        <v>83</v>
      </c>
      <c r="S9" s="107" t="s">
        <v>7</v>
      </c>
      <c r="T9" s="108"/>
      <c r="U9" s="108"/>
      <c r="V9" s="108">
        <v>6245269251</v>
      </c>
      <c r="W9" s="108">
        <v>6685795129</v>
      </c>
      <c r="X9" s="108">
        <v>7035454830</v>
      </c>
      <c r="Y9" s="108">
        <v>7770682761</v>
      </c>
      <c r="Z9" s="108">
        <v>8746353873</v>
      </c>
      <c r="AB9" s="109" t="str">
        <f>TEXT(Z9/1000000,"$#,###.0")&amp;" mil"</f>
        <v>$8,746.4 mil</v>
      </c>
      <c r="AD9" s="110">
        <f t="shared" si="0"/>
        <v>0.12555796472566882</v>
      </c>
      <c r="AF9" s="110">
        <f t="shared" si="1"/>
        <v>0.40047666825565975</v>
      </c>
    </row>
    <row r="10" spans="1:32" x14ac:dyDescent="0.25">
      <c r="A10" s="30" t="s">
        <v>17</v>
      </c>
      <c r="B10" s="71"/>
      <c r="C10" s="72"/>
      <c r="D10" s="73">
        <f>AD105</f>
        <v>11.166990135384644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46.145095140790978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83.707230120429543</v>
      </c>
      <c r="P11" s="74" t="s">
        <v>83</v>
      </c>
      <c r="S11" s="107" t="s">
        <v>29</v>
      </c>
      <c r="T11" s="112"/>
      <c r="U11" s="112"/>
      <c r="V11" s="112">
        <v>145495</v>
      </c>
      <c r="W11" s="112">
        <v>148037</v>
      </c>
      <c r="X11" s="112">
        <v>155661</v>
      </c>
      <c r="Y11" s="112">
        <v>181114</v>
      </c>
      <c r="Z11" s="112">
        <v>189280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7.7974870657797481</v>
      </c>
      <c r="P12" s="74" t="s">
        <v>83</v>
      </c>
      <c r="S12" s="107" t="s">
        <v>30</v>
      </c>
      <c r="T12" s="112"/>
      <c r="U12" s="112"/>
      <c r="V12" s="112">
        <v>17393</v>
      </c>
      <c r="W12" s="112">
        <v>18350</v>
      </c>
      <c r="X12" s="112">
        <v>19660</v>
      </c>
      <c r="Y12" s="112">
        <v>21000</v>
      </c>
      <c r="Z12" s="112">
        <v>22491</v>
      </c>
    </row>
    <row r="13" spans="1:32" ht="15" customHeight="1" x14ac:dyDescent="0.25">
      <c r="A13" s="30" t="s">
        <v>19</v>
      </c>
      <c r="B13" s="72"/>
      <c r="C13" s="72"/>
      <c r="D13" s="73">
        <f>AD108</f>
        <v>14.187762965901202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8.5003550570265052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11.771428031751878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23.097083114932921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20.785206011507078</v>
      </c>
      <c r="P15" s="74" t="s">
        <v>83</v>
      </c>
      <c r="S15" s="115" t="s">
        <v>59</v>
      </c>
      <c r="T15" s="115"/>
      <c r="U15" s="116"/>
      <c r="V15" s="116">
        <v>464</v>
      </c>
      <c r="W15" s="116">
        <v>462</v>
      </c>
      <c r="X15" s="116">
        <v>513</v>
      </c>
      <c r="Y15" s="112">
        <v>527</v>
      </c>
      <c r="Z15" s="112">
        <v>576</v>
      </c>
      <c r="AB15" s="117">
        <f t="shared" ref="AB15:AB34" si="2">IF(Z15="np",0,Z15/$Z$34)</f>
        <v>2.7199576895470517E-3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45.098622542700234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79.214793988492914</v>
      </c>
      <c r="P16" s="37" t="s">
        <v>83</v>
      </c>
      <c r="S16" s="115" t="s">
        <v>60</v>
      </c>
      <c r="T16" s="115"/>
      <c r="U16" s="116"/>
      <c r="V16" s="116">
        <v>152</v>
      </c>
      <c r="W16" s="116">
        <v>157</v>
      </c>
      <c r="X16" s="116">
        <v>145</v>
      </c>
      <c r="Y16" s="112">
        <v>142</v>
      </c>
      <c r="Z16" s="112">
        <v>163</v>
      </c>
      <c r="AB16" s="117">
        <f t="shared" si="2"/>
        <v>7.69710248951683E-4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11598</v>
      </c>
      <c r="W17" s="116">
        <v>11450</v>
      </c>
      <c r="X17" s="116">
        <v>12125</v>
      </c>
      <c r="Y17" s="112">
        <v>13294</v>
      </c>
      <c r="Z17" s="112">
        <v>13942</v>
      </c>
      <c r="AB17" s="117">
        <f t="shared" si="2"/>
        <v>6.5836198103585056E-2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1131</v>
      </c>
      <c r="W18" s="116">
        <v>1135</v>
      </c>
      <c r="X18" s="116">
        <v>1187</v>
      </c>
      <c r="Y18" s="112">
        <v>1314</v>
      </c>
      <c r="Z18" s="112">
        <v>1419</v>
      </c>
      <c r="AB18" s="117">
        <f t="shared" si="2"/>
        <v>6.7007290997695588E-3</v>
      </c>
    </row>
    <row r="19" spans="1:28" x14ac:dyDescent="0.25">
      <c r="A19" s="63" t="str">
        <f>$S$1&amp;" ("&amp;$V$2&amp;" to "&amp;$Z$2&amp;")"</f>
        <v>Hume (2018-19 to 2022-23)</v>
      </c>
      <c r="B19" s="63"/>
      <c r="C19" s="63"/>
      <c r="D19" s="63"/>
      <c r="E19" s="63"/>
      <c r="F19" s="63"/>
      <c r="G19" s="63" t="str">
        <f>$S$1&amp;" ("&amp;$V$2&amp;" to "&amp;$Z$2&amp;")"</f>
        <v>Hume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13133</v>
      </c>
      <c r="W19" s="116">
        <v>13351</v>
      </c>
      <c r="X19" s="116">
        <v>14245</v>
      </c>
      <c r="Y19" s="112">
        <v>16260</v>
      </c>
      <c r="Z19" s="112">
        <v>16811</v>
      </c>
      <c r="AB19" s="117">
        <f t="shared" si="2"/>
        <v>7.9384042914887987E-2</v>
      </c>
    </row>
    <row r="20" spans="1:28" x14ac:dyDescent="0.25">
      <c r="S20" s="115" t="s">
        <v>64</v>
      </c>
      <c r="T20" s="115"/>
      <c r="U20" s="116"/>
      <c r="V20" s="116">
        <v>6678</v>
      </c>
      <c r="W20" s="116">
        <v>6509</v>
      </c>
      <c r="X20" s="116">
        <v>6706</v>
      </c>
      <c r="Y20" s="112">
        <v>7392</v>
      </c>
      <c r="Z20" s="112">
        <v>7392</v>
      </c>
      <c r="AB20" s="117">
        <f t="shared" si="2"/>
        <v>3.4906123682520496E-2</v>
      </c>
    </row>
    <row r="21" spans="1:28" x14ac:dyDescent="0.25">
      <c r="S21" s="115" t="s">
        <v>65</v>
      </c>
      <c r="T21" s="115"/>
      <c r="U21" s="116"/>
      <c r="V21" s="116">
        <v>15054</v>
      </c>
      <c r="W21" s="116">
        <v>15515</v>
      </c>
      <c r="X21" s="116">
        <v>16829</v>
      </c>
      <c r="Y21" s="112">
        <v>19936</v>
      </c>
      <c r="Z21" s="112">
        <v>20186</v>
      </c>
      <c r="AB21" s="117">
        <f t="shared" si="2"/>
        <v>9.5321295002077741E-2</v>
      </c>
    </row>
    <row r="22" spans="1:28" x14ac:dyDescent="0.25">
      <c r="S22" s="115" t="s">
        <v>66</v>
      </c>
      <c r="T22" s="115"/>
      <c r="U22" s="116"/>
      <c r="V22" s="116">
        <v>11181</v>
      </c>
      <c r="W22" s="116">
        <v>12015</v>
      </c>
      <c r="X22" s="116">
        <v>12025</v>
      </c>
      <c r="Y22" s="112">
        <v>14735</v>
      </c>
      <c r="Z22" s="112">
        <v>16131</v>
      </c>
      <c r="AB22" s="117">
        <f t="shared" si="2"/>
        <v>7.6172981753617169E-2</v>
      </c>
    </row>
    <row r="23" spans="1:28" x14ac:dyDescent="0.25">
      <c r="S23" s="115" t="s">
        <v>67</v>
      </c>
      <c r="T23" s="115"/>
      <c r="U23" s="116"/>
      <c r="V23" s="116">
        <v>13433</v>
      </c>
      <c r="W23" s="116">
        <v>14060</v>
      </c>
      <c r="X23" s="116">
        <v>14876</v>
      </c>
      <c r="Y23" s="112">
        <v>16461</v>
      </c>
      <c r="Z23" s="112">
        <v>17503</v>
      </c>
      <c r="AB23" s="117">
        <f t="shared" si="2"/>
        <v>8.2651769861357707E-2</v>
      </c>
    </row>
    <row r="24" spans="1:28" x14ac:dyDescent="0.25">
      <c r="S24" s="115" t="s">
        <v>68</v>
      </c>
      <c r="T24" s="115"/>
      <c r="U24" s="116"/>
      <c r="V24" s="116">
        <v>1873</v>
      </c>
      <c r="W24" s="116">
        <v>1905</v>
      </c>
      <c r="X24" s="116">
        <v>1836</v>
      </c>
      <c r="Y24" s="112">
        <v>2179</v>
      </c>
      <c r="Z24" s="112">
        <v>2665</v>
      </c>
      <c r="AB24" s="117">
        <f t="shared" si="2"/>
        <v>1.2584526462921687E-2</v>
      </c>
    </row>
    <row r="25" spans="1:28" x14ac:dyDescent="0.25">
      <c r="S25" s="115" t="s">
        <v>69</v>
      </c>
      <c r="T25" s="115"/>
      <c r="U25" s="116"/>
      <c r="V25" s="116">
        <v>6691</v>
      </c>
      <c r="W25" s="116">
        <v>6988</v>
      </c>
      <c r="X25" s="116">
        <v>7480</v>
      </c>
      <c r="Y25" s="112">
        <v>8444</v>
      </c>
      <c r="Z25" s="112">
        <v>8622</v>
      </c>
      <c r="AB25" s="117">
        <f t="shared" si="2"/>
        <v>4.0714366665407425E-2</v>
      </c>
    </row>
    <row r="26" spans="1:28" x14ac:dyDescent="0.25">
      <c r="S26" s="115" t="s">
        <v>70</v>
      </c>
      <c r="T26" s="115"/>
      <c r="U26" s="116"/>
      <c r="V26" s="116">
        <v>2773</v>
      </c>
      <c r="W26" s="116">
        <v>2631</v>
      </c>
      <c r="X26" s="116">
        <v>2862</v>
      </c>
      <c r="Y26" s="112">
        <v>3198</v>
      </c>
      <c r="Z26" s="112">
        <v>3280</v>
      </c>
      <c r="AB26" s="117">
        <f t="shared" si="2"/>
        <v>1.5488647954365154E-2</v>
      </c>
    </row>
    <row r="27" spans="1:28" x14ac:dyDescent="0.25">
      <c r="S27" s="115" t="s">
        <v>71</v>
      </c>
      <c r="T27" s="115"/>
      <c r="U27" s="116"/>
      <c r="V27" s="116">
        <v>9171</v>
      </c>
      <c r="W27" s="116">
        <v>9405</v>
      </c>
      <c r="X27" s="116">
        <v>9739</v>
      </c>
      <c r="Y27" s="112">
        <v>11466</v>
      </c>
      <c r="Z27" s="112">
        <v>11794</v>
      </c>
      <c r="AB27" s="117">
        <f t="shared" si="2"/>
        <v>5.5693022552982509E-2</v>
      </c>
    </row>
    <row r="28" spans="1:28" x14ac:dyDescent="0.25">
      <c r="S28" s="115" t="s">
        <v>72</v>
      </c>
      <c r="T28" s="115"/>
      <c r="U28" s="116"/>
      <c r="V28" s="116">
        <v>20561</v>
      </c>
      <c r="W28" s="116">
        <v>20682</v>
      </c>
      <c r="X28" s="116">
        <v>21643</v>
      </c>
      <c r="Y28" s="112">
        <v>26091</v>
      </c>
      <c r="Z28" s="112">
        <v>26544</v>
      </c>
      <c r="AB28" s="117">
        <f t="shared" si="2"/>
        <v>0.12534471685995996</v>
      </c>
    </row>
    <row r="29" spans="1:28" x14ac:dyDescent="0.25">
      <c r="S29" s="115" t="s">
        <v>73</v>
      </c>
      <c r="T29" s="115"/>
      <c r="U29" s="116"/>
      <c r="V29" s="116">
        <v>11759</v>
      </c>
      <c r="W29" s="116">
        <v>8946</v>
      </c>
      <c r="X29" s="116">
        <v>9802</v>
      </c>
      <c r="Y29" s="112">
        <v>11232</v>
      </c>
      <c r="Z29" s="112">
        <v>11119</v>
      </c>
      <c r="AB29" s="117">
        <f t="shared" si="2"/>
        <v>5.2505572135544555E-2</v>
      </c>
    </row>
    <row r="30" spans="1:28" x14ac:dyDescent="0.25">
      <c r="S30" s="115" t="s">
        <v>74</v>
      </c>
      <c r="T30" s="115"/>
      <c r="U30" s="116"/>
      <c r="V30" s="116">
        <v>6830</v>
      </c>
      <c r="W30" s="116">
        <v>9375</v>
      </c>
      <c r="X30" s="116">
        <v>9527</v>
      </c>
      <c r="Y30" s="112">
        <v>10799</v>
      </c>
      <c r="Z30" s="112">
        <v>11951</v>
      </c>
      <c r="AB30" s="117">
        <f t="shared" si="2"/>
        <v>5.6434399909334743E-2</v>
      </c>
    </row>
    <row r="31" spans="1:28" x14ac:dyDescent="0.25">
      <c r="S31" s="115" t="s">
        <v>75</v>
      </c>
      <c r="T31" s="115"/>
      <c r="U31" s="116"/>
      <c r="V31" s="116">
        <v>16763</v>
      </c>
      <c r="W31" s="116">
        <v>18123</v>
      </c>
      <c r="X31" s="116">
        <v>20895</v>
      </c>
      <c r="Y31" s="112">
        <v>25248</v>
      </c>
      <c r="Z31" s="112">
        <v>27856</v>
      </c>
      <c r="AB31" s="117">
        <f t="shared" si="2"/>
        <v>0.13154017604170601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2243</v>
      </c>
      <c r="W32" s="116">
        <v>2488</v>
      </c>
      <c r="X32" s="116">
        <v>2401</v>
      </c>
      <c r="Y32" s="112">
        <v>2799</v>
      </c>
      <c r="Z32" s="112">
        <v>2978</v>
      </c>
      <c r="AB32" s="117">
        <f t="shared" si="2"/>
        <v>1.4062559026859583E-2</v>
      </c>
    </row>
    <row r="33" spans="19:32" x14ac:dyDescent="0.25">
      <c r="S33" s="115" t="s">
        <v>77</v>
      </c>
      <c r="T33" s="115"/>
      <c r="U33" s="116"/>
      <c r="V33" s="116">
        <v>5585</v>
      </c>
      <c r="W33" s="116">
        <v>6121</v>
      </c>
      <c r="X33" s="116">
        <v>6503</v>
      </c>
      <c r="Y33" s="112">
        <v>6892</v>
      </c>
      <c r="Z33" s="112">
        <v>7350</v>
      </c>
      <c r="AB33" s="117">
        <f t="shared" si="2"/>
        <v>3.4707793434324355E-2</v>
      </c>
    </row>
    <row r="34" spans="19:32" x14ac:dyDescent="0.25">
      <c r="S34" s="118" t="s">
        <v>53</v>
      </c>
      <c r="T34" s="118"/>
      <c r="U34" s="119"/>
      <c r="V34" s="119">
        <v>162891</v>
      </c>
      <c r="W34" s="119">
        <v>166387</v>
      </c>
      <c r="X34" s="119">
        <v>175321</v>
      </c>
      <c r="Y34" s="120">
        <v>202109</v>
      </c>
      <c r="Z34" s="120">
        <v>211768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97029</v>
      </c>
      <c r="W37" s="112">
        <v>101474</v>
      </c>
      <c r="X37" s="112">
        <v>101928</v>
      </c>
      <c r="Y37" s="112">
        <v>103853</v>
      </c>
      <c r="Z37" s="112">
        <v>109318</v>
      </c>
      <c r="AB37" s="132">
        <f>Z37/Z40*100</f>
        <v>79.214793988492914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19058</v>
      </c>
      <c r="W38" s="112">
        <v>19517</v>
      </c>
      <c r="X38" s="112">
        <v>21038</v>
      </c>
      <c r="Y38" s="112">
        <v>27072</v>
      </c>
      <c r="Z38" s="112">
        <v>28684</v>
      </c>
      <c r="AB38" s="132">
        <f>Z38/Z40*100</f>
        <v>20.785206011507078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116087</v>
      </c>
      <c r="W40" s="112">
        <v>120991</v>
      </c>
      <c r="X40" s="112">
        <v>122966</v>
      </c>
      <c r="Y40" s="112">
        <v>130925</v>
      </c>
      <c r="Z40" s="112">
        <v>138002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16</v>
      </c>
      <c r="X44" s="112">
        <v>18</v>
      </c>
      <c r="Y44" s="112">
        <v>19</v>
      </c>
      <c r="Z44" s="112">
        <v>36</v>
      </c>
    </row>
    <row r="45" spans="19:32" x14ac:dyDescent="0.25">
      <c r="S45" s="115" t="s">
        <v>37</v>
      </c>
      <c r="T45" s="115"/>
      <c r="U45" s="112"/>
      <c r="V45" s="112">
        <v>1417</v>
      </c>
      <c r="W45" s="112">
        <v>1441</v>
      </c>
      <c r="X45" s="112">
        <v>1437</v>
      </c>
      <c r="Y45" s="112">
        <v>2213</v>
      </c>
      <c r="Z45" s="112">
        <v>2499</v>
      </c>
    </row>
    <row r="46" spans="19:32" x14ac:dyDescent="0.25">
      <c r="S46" s="115" t="s">
        <v>38</v>
      </c>
      <c r="T46" s="115"/>
      <c r="U46" s="112"/>
      <c r="V46" s="112">
        <v>5077</v>
      </c>
      <c r="W46" s="112">
        <v>5079</v>
      </c>
      <c r="X46" s="112">
        <v>5322</v>
      </c>
      <c r="Y46" s="112">
        <v>6812</v>
      </c>
      <c r="Z46" s="112">
        <v>7598</v>
      </c>
    </row>
    <row r="47" spans="19:32" x14ac:dyDescent="0.25">
      <c r="S47" s="115" t="s">
        <v>39</v>
      </c>
      <c r="T47" s="115"/>
      <c r="U47" s="112"/>
      <c r="V47" s="112">
        <v>9856</v>
      </c>
      <c r="W47" s="112">
        <v>9757</v>
      </c>
      <c r="X47" s="112">
        <v>9849</v>
      </c>
      <c r="Y47" s="112">
        <v>11558</v>
      </c>
      <c r="Z47" s="112">
        <v>12197</v>
      </c>
    </row>
    <row r="48" spans="19:32" x14ac:dyDescent="0.25">
      <c r="S48" s="115" t="s">
        <v>40</v>
      </c>
      <c r="T48" s="115"/>
      <c r="U48" s="112"/>
      <c r="V48" s="112">
        <v>13377</v>
      </c>
      <c r="W48" s="112">
        <v>13559</v>
      </c>
      <c r="X48" s="112">
        <v>13974</v>
      </c>
      <c r="Y48" s="112">
        <v>15393</v>
      </c>
      <c r="Z48" s="112">
        <v>15923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13042</v>
      </c>
      <c r="W49" s="112">
        <v>13577</v>
      </c>
      <c r="X49" s="112">
        <v>14414</v>
      </c>
      <c r="Y49" s="112">
        <v>15513</v>
      </c>
      <c r="Z49" s="112">
        <v>15474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Hume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11355</v>
      </c>
      <c r="W50" s="112">
        <v>12212</v>
      </c>
      <c r="X50" s="112">
        <v>13283</v>
      </c>
      <c r="Y50" s="112">
        <v>14834</v>
      </c>
      <c r="Z50" s="112">
        <v>15499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8622</v>
      </c>
      <c r="W51" s="112">
        <v>8982</v>
      </c>
      <c r="X51" s="112">
        <v>9787</v>
      </c>
      <c r="Y51" s="112">
        <v>11195</v>
      </c>
      <c r="Z51" s="112">
        <v>11787</v>
      </c>
    </row>
    <row r="52" spans="1:26" ht="15" customHeight="1" x14ac:dyDescent="0.25">
      <c r="S52" s="115" t="s">
        <v>44</v>
      </c>
      <c r="T52" s="115"/>
      <c r="U52" s="112"/>
      <c r="V52" s="112">
        <v>7539</v>
      </c>
      <c r="W52" s="112">
        <v>7516</v>
      </c>
      <c r="X52" s="112">
        <v>7802</v>
      </c>
      <c r="Y52" s="112">
        <v>8450</v>
      </c>
      <c r="Z52" s="112">
        <v>8660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6858</v>
      </c>
      <c r="W53" s="112">
        <v>6845</v>
      </c>
      <c r="X53" s="112">
        <v>6945</v>
      </c>
      <c r="Y53" s="112">
        <v>7613</v>
      </c>
      <c r="Z53" s="112">
        <v>7668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6016</v>
      </c>
      <c r="W54" s="112">
        <v>6059</v>
      </c>
      <c r="X54" s="112">
        <v>6277</v>
      </c>
      <c r="Y54" s="112">
        <v>6572</v>
      </c>
      <c r="Z54" s="112">
        <v>6698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3732</v>
      </c>
      <c r="W55" s="112">
        <v>3976</v>
      </c>
      <c r="X55" s="112">
        <v>4181</v>
      </c>
      <c r="Y55" s="112">
        <v>4524</v>
      </c>
      <c r="Z55" s="112">
        <v>4884</v>
      </c>
    </row>
    <row r="56" spans="1:26" ht="15" customHeight="1" x14ac:dyDescent="0.25">
      <c r="S56" s="115" t="s">
        <v>48</v>
      </c>
      <c r="T56" s="115"/>
      <c r="U56" s="112"/>
      <c r="V56" s="112">
        <v>1741</v>
      </c>
      <c r="W56" s="112">
        <v>1789</v>
      </c>
      <c r="X56" s="112">
        <v>1908</v>
      </c>
      <c r="Y56" s="112">
        <v>2120</v>
      </c>
      <c r="Z56" s="112">
        <v>2340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628</v>
      </c>
      <c r="W57" s="112">
        <v>630</v>
      </c>
      <c r="X57" s="112">
        <v>662</v>
      </c>
      <c r="Y57" s="112">
        <v>677</v>
      </c>
      <c r="Z57" s="112">
        <v>719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167</v>
      </c>
      <c r="W58" s="112">
        <v>194</v>
      </c>
      <c r="X58" s="112">
        <v>215</v>
      </c>
      <c r="Y58" s="112">
        <v>256</v>
      </c>
      <c r="Z58" s="112">
        <v>272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74</v>
      </c>
      <c r="W59" s="112">
        <v>73</v>
      </c>
      <c r="X59" s="112">
        <v>60</v>
      </c>
      <c r="Y59" s="112">
        <v>58</v>
      </c>
      <c r="Z59" s="112">
        <v>66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31</v>
      </c>
      <c r="W60" s="112">
        <v>36</v>
      </c>
      <c r="X60" s="112">
        <v>33</v>
      </c>
      <c r="Y60" s="112">
        <v>45</v>
      </c>
      <c r="Z60" s="112">
        <v>41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89557</v>
      </c>
      <c r="W61" s="112">
        <v>91736</v>
      </c>
      <c r="X61" s="112">
        <v>96167</v>
      </c>
      <c r="Y61" s="112">
        <v>107856</v>
      </c>
      <c r="Z61" s="112">
        <v>112354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23</v>
      </c>
      <c r="W63" s="112">
        <v>31</v>
      </c>
      <c r="X63" s="112">
        <v>26</v>
      </c>
      <c r="Y63" s="112">
        <v>28</v>
      </c>
      <c r="Z63" s="112">
        <v>40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1591</v>
      </c>
      <c r="W64" s="112">
        <v>1540</v>
      </c>
      <c r="X64" s="112">
        <v>1643</v>
      </c>
      <c r="Y64" s="112">
        <v>2618</v>
      </c>
      <c r="Z64" s="112">
        <v>2748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Hume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4985</v>
      </c>
      <c r="W65" s="112">
        <v>4439</v>
      </c>
      <c r="X65" s="112">
        <v>4601</v>
      </c>
      <c r="Y65" s="112">
        <v>6817</v>
      </c>
      <c r="Z65" s="112">
        <v>7317</v>
      </c>
    </row>
    <row r="66" spans="1:26" x14ac:dyDescent="0.25">
      <c r="S66" s="115" t="s">
        <v>39</v>
      </c>
      <c r="T66" s="115"/>
      <c r="U66" s="112"/>
      <c r="V66" s="112">
        <v>8800</v>
      </c>
      <c r="W66" s="112">
        <v>8669</v>
      </c>
      <c r="X66" s="112">
        <v>9331</v>
      </c>
      <c r="Y66" s="112">
        <v>11156</v>
      </c>
      <c r="Z66" s="112">
        <v>11269</v>
      </c>
    </row>
    <row r="67" spans="1:26" x14ac:dyDescent="0.25">
      <c r="S67" s="115" t="s">
        <v>40</v>
      </c>
      <c r="T67" s="115"/>
      <c r="U67" s="112"/>
      <c r="V67" s="112">
        <v>10723</v>
      </c>
      <c r="W67" s="112">
        <v>11033</v>
      </c>
      <c r="X67" s="112">
        <v>11505</v>
      </c>
      <c r="Y67" s="112">
        <v>13443</v>
      </c>
      <c r="Z67" s="112">
        <v>14112</v>
      </c>
    </row>
    <row r="68" spans="1:26" x14ac:dyDescent="0.25">
      <c r="S68" s="115" t="s">
        <v>41</v>
      </c>
      <c r="T68" s="115"/>
      <c r="U68" s="112"/>
      <c r="V68" s="112">
        <v>10033</v>
      </c>
      <c r="W68" s="112">
        <v>10552</v>
      </c>
      <c r="X68" s="112">
        <v>11385</v>
      </c>
      <c r="Y68" s="112">
        <v>13354</v>
      </c>
      <c r="Z68" s="112">
        <v>14013</v>
      </c>
    </row>
    <row r="69" spans="1:26" x14ac:dyDescent="0.25">
      <c r="S69" s="115" t="s">
        <v>42</v>
      </c>
      <c r="T69" s="115"/>
      <c r="U69" s="112"/>
      <c r="V69" s="112">
        <v>8266</v>
      </c>
      <c r="W69" s="112">
        <v>8921</v>
      </c>
      <c r="X69" s="112">
        <v>9870</v>
      </c>
      <c r="Y69" s="112">
        <v>11805</v>
      </c>
      <c r="Z69" s="112">
        <v>12740</v>
      </c>
    </row>
    <row r="70" spans="1:26" x14ac:dyDescent="0.25">
      <c r="S70" s="115" t="s">
        <v>43</v>
      </c>
      <c r="T70" s="115"/>
      <c r="U70" s="112"/>
      <c r="V70" s="112">
        <v>6630</v>
      </c>
      <c r="W70" s="112">
        <v>6911</v>
      </c>
      <c r="X70" s="112">
        <v>7605</v>
      </c>
      <c r="Y70" s="112">
        <v>9182</v>
      </c>
      <c r="Z70" s="112">
        <v>10136</v>
      </c>
    </row>
    <row r="71" spans="1:26" x14ac:dyDescent="0.25">
      <c r="S71" s="115" t="s">
        <v>44</v>
      </c>
      <c r="T71" s="115"/>
      <c r="U71" s="112"/>
      <c r="V71" s="112">
        <v>6641</v>
      </c>
      <c r="W71" s="112">
        <v>6673</v>
      </c>
      <c r="X71" s="112">
        <v>6642</v>
      </c>
      <c r="Y71" s="112">
        <v>7340</v>
      </c>
      <c r="Z71" s="112">
        <v>7710</v>
      </c>
    </row>
    <row r="72" spans="1:26" x14ac:dyDescent="0.25">
      <c r="S72" s="115" t="s">
        <v>45</v>
      </c>
      <c r="T72" s="115"/>
      <c r="U72" s="112"/>
      <c r="V72" s="112">
        <v>5982</v>
      </c>
      <c r="W72" s="112">
        <v>5973</v>
      </c>
      <c r="X72" s="112">
        <v>6154</v>
      </c>
      <c r="Y72" s="112">
        <v>7077</v>
      </c>
      <c r="Z72" s="112">
        <v>7160</v>
      </c>
    </row>
    <row r="73" spans="1:26" x14ac:dyDescent="0.25">
      <c r="S73" s="115" t="s">
        <v>46</v>
      </c>
      <c r="T73" s="115"/>
      <c r="U73" s="112"/>
      <c r="V73" s="112">
        <v>4844</v>
      </c>
      <c r="W73" s="112">
        <v>4925</v>
      </c>
      <c r="X73" s="112">
        <v>5069</v>
      </c>
      <c r="Y73" s="112">
        <v>5517</v>
      </c>
      <c r="Z73" s="112">
        <v>5785</v>
      </c>
    </row>
    <row r="74" spans="1:26" x14ac:dyDescent="0.25">
      <c r="S74" s="115" t="s">
        <v>47</v>
      </c>
      <c r="T74" s="115"/>
      <c r="U74" s="112"/>
      <c r="V74" s="112">
        <v>3017</v>
      </c>
      <c r="W74" s="112">
        <v>3083</v>
      </c>
      <c r="X74" s="112">
        <v>3190</v>
      </c>
      <c r="Y74" s="112">
        <v>3513</v>
      </c>
      <c r="Z74" s="112">
        <v>3804</v>
      </c>
    </row>
    <row r="75" spans="1:26" x14ac:dyDescent="0.25">
      <c r="S75" s="115" t="s">
        <v>48</v>
      </c>
      <c r="T75" s="115"/>
      <c r="U75" s="112"/>
      <c r="V75" s="112">
        <v>1148</v>
      </c>
      <c r="W75" s="112">
        <v>1250</v>
      </c>
      <c r="X75" s="112">
        <v>1413</v>
      </c>
      <c r="Y75" s="112">
        <v>1580</v>
      </c>
      <c r="Z75" s="112">
        <v>1694</v>
      </c>
    </row>
    <row r="76" spans="1:26" x14ac:dyDescent="0.25">
      <c r="S76" s="115" t="s">
        <v>49</v>
      </c>
      <c r="T76" s="115"/>
      <c r="U76" s="112"/>
      <c r="V76" s="112">
        <v>387</v>
      </c>
      <c r="W76" s="112">
        <v>393</v>
      </c>
      <c r="X76" s="112">
        <v>394</v>
      </c>
      <c r="Y76" s="112">
        <v>440</v>
      </c>
      <c r="Z76" s="112">
        <v>509</v>
      </c>
    </row>
    <row r="77" spans="1:26" x14ac:dyDescent="0.25">
      <c r="S77" s="115" t="s">
        <v>50</v>
      </c>
      <c r="T77" s="115"/>
      <c r="U77" s="112"/>
      <c r="V77" s="112">
        <v>123</v>
      </c>
      <c r="W77" s="112">
        <v>121</v>
      </c>
      <c r="X77" s="112">
        <v>131</v>
      </c>
      <c r="Y77" s="112">
        <v>145</v>
      </c>
      <c r="Z77" s="112">
        <v>173</v>
      </c>
    </row>
    <row r="78" spans="1:26" x14ac:dyDescent="0.25">
      <c r="S78" s="115" t="s">
        <v>51</v>
      </c>
      <c r="T78" s="115"/>
      <c r="U78" s="112"/>
      <c r="V78" s="112">
        <v>71</v>
      </c>
      <c r="W78" s="112">
        <v>71</v>
      </c>
      <c r="X78" s="112">
        <v>62</v>
      </c>
      <c r="Y78" s="112">
        <v>64</v>
      </c>
      <c r="Z78" s="112">
        <v>64</v>
      </c>
    </row>
    <row r="79" spans="1:26" x14ac:dyDescent="0.25">
      <c r="S79" s="115" t="s">
        <v>52</v>
      </c>
      <c r="T79" s="115"/>
      <c r="U79" s="112"/>
      <c r="V79" s="112">
        <v>71</v>
      </c>
      <c r="W79" s="112">
        <v>73</v>
      </c>
      <c r="X79" s="112">
        <v>52</v>
      </c>
      <c r="Y79" s="112">
        <v>55</v>
      </c>
      <c r="Z79" s="112">
        <v>46</v>
      </c>
    </row>
    <row r="80" spans="1:26" x14ac:dyDescent="0.25">
      <c r="S80" s="118" t="s">
        <v>53</v>
      </c>
      <c r="T80" s="118"/>
      <c r="U80" s="112"/>
      <c r="V80" s="112">
        <v>73325</v>
      </c>
      <c r="W80" s="112">
        <v>74651</v>
      </c>
      <c r="X80" s="112">
        <v>79073</v>
      </c>
      <c r="Y80" s="112">
        <v>94146</v>
      </c>
      <c r="Z80" s="112">
        <v>99322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Hume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6934</v>
      </c>
      <c r="W83" s="112">
        <v>7545</v>
      </c>
      <c r="X83" s="112">
        <v>7669</v>
      </c>
      <c r="Y83" s="112">
        <v>8017</v>
      </c>
      <c r="Z83" s="112">
        <v>8335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6756</v>
      </c>
      <c r="W84" s="112">
        <v>7048</v>
      </c>
      <c r="X84" s="112">
        <v>7378</v>
      </c>
      <c r="Y84" s="112">
        <v>8118</v>
      </c>
      <c r="Z84" s="112">
        <v>8672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11402</v>
      </c>
      <c r="W85" s="112">
        <v>11694</v>
      </c>
      <c r="X85" s="112">
        <v>11952</v>
      </c>
      <c r="Y85" s="112">
        <v>12293</v>
      </c>
      <c r="Z85" s="112">
        <v>12598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211,767</v>
      </c>
      <c r="D86" s="96">
        <f t="shared" ref="D86:D91" si="4">AD4</f>
        <v>4.7796464249135306E-2</v>
      </c>
      <c r="E86" s="97">
        <f t="shared" ref="E86:E91" si="5">AD4</f>
        <v>4.7796464249135306E-2</v>
      </c>
      <c r="F86" s="96">
        <f t="shared" ref="F86:F91" si="6">AF4</f>
        <v>0.30005340994898422</v>
      </c>
      <c r="G86" s="97">
        <f t="shared" ref="G86:G91" si="7">AF4</f>
        <v>0.30005340994898422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3525</v>
      </c>
      <c r="W86" s="112">
        <v>3901</v>
      </c>
      <c r="X86" s="112">
        <v>4097</v>
      </c>
      <c r="Y86" s="112">
        <v>4448</v>
      </c>
      <c r="Z86" s="112">
        <v>4607</v>
      </c>
    </row>
    <row r="87" spans="1:30" ht="15" customHeight="1" x14ac:dyDescent="0.25">
      <c r="A87" s="98" t="s">
        <v>4</v>
      </c>
      <c r="B87" s="49"/>
      <c r="C87" s="57" t="str">
        <f t="shared" si="3"/>
        <v>112,352</v>
      </c>
      <c r="D87" s="96">
        <f t="shared" si="4"/>
        <v>4.1665894045875174E-2</v>
      </c>
      <c r="E87" s="97">
        <f t="shared" si="5"/>
        <v>4.1665894045875174E-2</v>
      </c>
      <c r="F87" s="96">
        <f t="shared" si="6"/>
        <v>0.25453063412128585</v>
      </c>
      <c r="G87" s="97">
        <f t="shared" si="7"/>
        <v>0.25453063412128585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3744</v>
      </c>
      <c r="W87" s="112">
        <v>3804</v>
      </c>
      <c r="X87" s="112">
        <v>3834</v>
      </c>
      <c r="Y87" s="112">
        <v>4026</v>
      </c>
      <c r="Z87" s="112">
        <v>4107</v>
      </c>
    </row>
    <row r="88" spans="1:30" ht="15" customHeight="1" x14ac:dyDescent="0.25">
      <c r="A88" s="98" t="s">
        <v>5</v>
      </c>
      <c r="B88" s="49"/>
      <c r="C88" s="57" t="str">
        <f t="shared" si="3"/>
        <v>99,323</v>
      </c>
      <c r="D88" s="96">
        <f t="shared" si="4"/>
        <v>5.5033884982260917E-2</v>
      </c>
      <c r="E88" s="97">
        <f t="shared" si="5"/>
        <v>5.5033884982260917E-2</v>
      </c>
      <c r="F88" s="96">
        <f t="shared" si="6"/>
        <v>0.35448458317991527</v>
      </c>
      <c r="G88" s="97">
        <f t="shared" si="7"/>
        <v>0.35448458317991527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3140</v>
      </c>
      <c r="W88" s="112">
        <v>3209</v>
      </c>
      <c r="X88" s="112">
        <v>3276</v>
      </c>
      <c r="Y88" s="112">
        <v>3572</v>
      </c>
      <c r="Z88" s="112">
        <v>3645</v>
      </c>
    </row>
    <row r="89" spans="1:30" ht="15" customHeight="1" x14ac:dyDescent="0.25">
      <c r="A89" s="49" t="s">
        <v>6</v>
      </c>
      <c r="B89" s="49"/>
      <c r="C89" s="57" t="str">
        <f t="shared" si="3"/>
        <v>138,006</v>
      </c>
      <c r="D89" s="96">
        <f t="shared" si="4"/>
        <v>5.409245058201706E-2</v>
      </c>
      <c r="E89" s="97">
        <f t="shared" si="5"/>
        <v>5.409245058201706E-2</v>
      </c>
      <c r="F89" s="96">
        <f t="shared" si="6"/>
        <v>0.18876408365778863</v>
      </c>
      <c r="G89" s="97">
        <f t="shared" si="7"/>
        <v>0.18876408365778863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7810</v>
      </c>
      <c r="W89" s="112">
        <v>7848</v>
      </c>
      <c r="X89" s="112">
        <v>7862</v>
      </c>
      <c r="Y89" s="112">
        <v>8183</v>
      </c>
      <c r="Z89" s="112">
        <v>8336</v>
      </c>
    </row>
    <row r="90" spans="1:30" ht="15" customHeight="1" x14ac:dyDescent="0.25">
      <c r="A90" s="49" t="s">
        <v>95</v>
      </c>
      <c r="B90" s="49"/>
      <c r="C90" s="57" t="str">
        <f t="shared" si="3"/>
        <v>$48,516</v>
      </c>
      <c r="D90" s="96">
        <f t="shared" si="4"/>
        <v>7.4265975820379859E-2</v>
      </c>
      <c r="E90" s="97">
        <f t="shared" si="5"/>
        <v>7.4265975820379859E-2</v>
      </c>
      <c r="F90" s="96">
        <f t="shared" si="6"/>
        <v>9.3778991083794061E-2</v>
      </c>
      <c r="G90" s="97">
        <f t="shared" si="7"/>
        <v>9.3778991083794061E-2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8254</v>
      </c>
      <c r="W90" s="112">
        <v>8541</v>
      </c>
      <c r="X90" s="112">
        <v>8478</v>
      </c>
      <c r="Y90" s="112">
        <v>9106</v>
      </c>
      <c r="Z90" s="112">
        <v>9481</v>
      </c>
    </row>
    <row r="91" spans="1:30" ht="15" customHeight="1" x14ac:dyDescent="0.25">
      <c r="A91" s="49" t="s">
        <v>7</v>
      </c>
      <c r="B91" s="49"/>
      <c r="C91" s="57" t="str">
        <f t="shared" si="3"/>
        <v>$8,746.4 mil</v>
      </c>
      <c r="D91" s="96">
        <f t="shared" si="4"/>
        <v>0.12555796472566882</v>
      </c>
      <c r="E91" s="97">
        <f t="shared" si="5"/>
        <v>0.12555796472566882</v>
      </c>
      <c r="F91" s="96">
        <f t="shared" si="6"/>
        <v>0.40047666825565975</v>
      </c>
      <c r="G91" s="97">
        <f t="shared" si="7"/>
        <v>0.40047666825565975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63827</v>
      </c>
      <c r="W91" s="112">
        <v>66541</v>
      </c>
      <c r="X91" s="112">
        <v>67144</v>
      </c>
      <c r="Y91" s="112">
        <v>70702</v>
      </c>
      <c r="Z91" s="112">
        <v>74246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4907</v>
      </c>
      <c r="W93" s="112">
        <v>5133</v>
      </c>
      <c r="X93" s="112">
        <v>5357</v>
      </c>
      <c r="Y93" s="112">
        <v>5655</v>
      </c>
      <c r="Z93" s="112">
        <v>5878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8879</v>
      </c>
      <c r="W94" s="112">
        <v>9524</v>
      </c>
      <c r="X94" s="112">
        <v>10160</v>
      </c>
      <c r="Y94" s="112">
        <v>11210</v>
      </c>
      <c r="Z94" s="112">
        <v>11972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1836</v>
      </c>
      <c r="W95" s="112">
        <v>1960</v>
      </c>
      <c r="X95" s="112">
        <v>2102</v>
      </c>
      <c r="Y95" s="112">
        <v>2268</v>
      </c>
      <c r="Z95" s="112">
        <v>2437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8635</v>
      </c>
      <c r="W96" s="112">
        <v>9244</v>
      </c>
      <c r="X96" s="112">
        <v>9583</v>
      </c>
      <c r="Y96" s="112">
        <v>10521</v>
      </c>
      <c r="Z96" s="112">
        <v>11464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9851</v>
      </c>
      <c r="W97" s="112">
        <v>9984</v>
      </c>
      <c r="X97" s="112">
        <v>10017</v>
      </c>
      <c r="Y97" s="112">
        <v>10402</v>
      </c>
      <c r="Z97" s="112">
        <v>10562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5861</v>
      </c>
      <c r="W98" s="112">
        <v>5947</v>
      </c>
      <c r="X98" s="112">
        <v>5956</v>
      </c>
      <c r="Y98" s="112">
        <v>6303</v>
      </c>
      <c r="Z98" s="112">
        <v>6461</v>
      </c>
    </row>
    <row r="99" spans="1:32" ht="15" customHeight="1" x14ac:dyDescent="0.25">
      <c r="S99" s="115" t="s">
        <v>195</v>
      </c>
      <c r="T99" s="115"/>
      <c r="U99" s="112"/>
      <c r="V99" s="112">
        <v>923</v>
      </c>
      <c r="W99" s="112">
        <v>935</v>
      </c>
      <c r="X99" s="112">
        <v>984</v>
      </c>
      <c r="Y99" s="112">
        <v>1238</v>
      </c>
      <c r="Z99" s="112">
        <v>1376</v>
      </c>
    </row>
    <row r="100" spans="1:32" ht="15" customHeight="1" x14ac:dyDescent="0.25">
      <c r="S100" s="115" t="s">
        <v>58</v>
      </c>
      <c r="T100" s="115"/>
      <c r="U100" s="112"/>
      <c r="V100" s="112">
        <v>4041</v>
      </c>
      <c r="W100" s="112">
        <v>4235</v>
      </c>
      <c r="X100" s="112">
        <v>4272</v>
      </c>
      <c r="Y100" s="112">
        <v>4697</v>
      </c>
      <c r="Z100" s="112">
        <v>5065</v>
      </c>
    </row>
    <row r="101" spans="1:32" x14ac:dyDescent="0.25">
      <c r="A101" s="18"/>
      <c r="S101" s="118" t="s">
        <v>53</v>
      </c>
      <c r="T101" s="118"/>
      <c r="U101" s="112"/>
      <c r="V101" s="112">
        <v>52260</v>
      </c>
      <c r="W101" s="112">
        <v>54448</v>
      </c>
      <c r="X101" s="112">
        <v>55750</v>
      </c>
      <c r="Y101" s="112">
        <v>60139</v>
      </c>
      <c r="Z101" s="112">
        <v>63684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132874</v>
      </c>
      <c r="W104" s="112">
        <v>142852</v>
      </c>
      <c r="X104" s="112">
        <v>143396</v>
      </c>
      <c r="Y104" s="112">
        <v>167740</v>
      </c>
      <c r="Z104" s="112">
        <v>175740</v>
      </c>
      <c r="AB104" s="109" t="str">
        <f>TEXT(Z104,"###,###")</f>
        <v>175,740</v>
      </c>
      <c r="AD104" s="130">
        <f>Z104/($Z$4)*100</f>
        <v>82.987434302795052</v>
      </c>
      <c r="AF104" s="109"/>
    </row>
    <row r="105" spans="1:32" x14ac:dyDescent="0.25">
      <c r="S105" s="115" t="s">
        <v>17</v>
      </c>
      <c r="T105" s="115"/>
      <c r="U105" s="112"/>
      <c r="V105" s="112">
        <v>19879</v>
      </c>
      <c r="W105" s="112">
        <v>19232</v>
      </c>
      <c r="X105" s="112">
        <v>20331</v>
      </c>
      <c r="Y105" s="112">
        <v>22789</v>
      </c>
      <c r="Z105" s="112">
        <v>23648</v>
      </c>
      <c r="AB105" s="109" t="str">
        <f>TEXT(Z105,"###,###")</f>
        <v>23,648</v>
      </c>
      <c r="AD105" s="130">
        <f>Z105/($Z$4)*100</f>
        <v>11.166990135384644</v>
      </c>
      <c r="AF105" s="109"/>
    </row>
    <row r="106" spans="1:32" x14ac:dyDescent="0.25">
      <c r="S106" s="118" t="s">
        <v>53</v>
      </c>
      <c r="T106" s="118"/>
      <c r="U106" s="120"/>
      <c r="V106" s="120">
        <v>152753</v>
      </c>
      <c r="W106" s="120">
        <v>162084</v>
      </c>
      <c r="X106" s="120">
        <v>163727</v>
      </c>
      <c r="Y106" s="120">
        <v>190529</v>
      </c>
      <c r="Z106" s="120">
        <v>199388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25042</v>
      </c>
      <c r="W108" s="112">
        <v>26730</v>
      </c>
      <c r="X108" s="112">
        <v>26689</v>
      </c>
      <c r="Y108" s="112">
        <v>30456</v>
      </c>
      <c r="Z108" s="112">
        <v>30045</v>
      </c>
      <c r="AB108" s="109" t="str">
        <f>TEXT(Z108,"###,###")</f>
        <v>30,045</v>
      </c>
      <c r="AD108" s="130">
        <f>Z108/($Z$4)*100</f>
        <v>14.187762965901202</v>
      </c>
      <c r="AF108" s="109"/>
    </row>
    <row r="109" spans="1:32" x14ac:dyDescent="0.25">
      <c r="S109" s="115" t="s">
        <v>20</v>
      </c>
      <c r="T109" s="115"/>
      <c r="U109" s="112"/>
      <c r="V109" s="112">
        <v>19121</v>
      </c>
      <c r="W109" s="112">
        <v>19797</v>
      </c>
      <c r="X109" s="112">
        <v>21895</v>
      </c>
      <c r="Y109" s="112">
        <v>25394</v>
      </c>
      <c r="Z109" s="112">
        <v>24928</v>
      </c>
      <c r="AB109" s="109" t="str">
        <f>TEXT(Z109,"###,###")</f>
        <v>24,928</v>
      </c>
      <c r="AD109" s="130">
        <f>Z109/($Z$4)*100</f>
        <v>11.771428031751878</v>
      </c>
      <c r="AF109" s="109"/>
    </row>
    <row r="110" spans="1:32" x14ac:dyDescent="0.25">
      <c r="S110" s="115" t="s">
        <v>21</v>
      </c>
      <c r="T110" s="115"/>
      <c r="U110" s="112"/>
      <c r="V110" s="112">
        <v>36865</v>
      </c>
      <c r="W110" s="112">
        <v>35645</v>
      </c>
      <c r="X110" s="112">
        <v>38650</v>
      </c>
      <c r="Y110" s="112">
        <v>44794</v>
      </c>
      <c r="Z110" s="112">
        <v>48912</v>
      </c>
      <c r="AB110" s="109" t="str">
        <f>TEXT(Z110,"###,###")</f>
        <v>48,912</v>
      </c>
      <c r="AD110" s="130">
        <f>Z110/($Z$4)*100</f>
        <v>23.097083114932921</v>
      </c>
      <c r="AF110" s="109"/>
    </row>
    <row r="111" spans="1:32" x14ac:dyDescent="0.25">
      <c r="S111" s="115" t="s">
        <v>22</v>
      </c>
      <c r="T111" s="115"/>
      <c r="U111" s="112"/>
      <c r="V111" s="112">
        <v>70587</v>
      </c>
      <c r="W111" s="112">
        <v>72127</v>
      </c>
      <c r="X111" s="112">
        <v>76493</v>
      </c>
      <c r="Y111" s="112">
        <v>89886</v>
      </c>
      <c r="Z111" s="112">
        <v>95504</v>
      </c>
      <c r="AB111" s="109" t="str">
        <f>TEXT(Z111,"###,###")</f>
        <v>95,504</v>
      </c>
      <c r="AD111" s="130">
        <f>Z111/($Z$4)*100</f>
        <v>45.098622542700234</v>
      </c>
      <c r="AF111" s="109"/>
    </row>
    <row r="112" spans="1:32" x14ac:dyDescent="0.25">
      <c r="S112" s="118" t="s">
        <v>53</v>
      </c>
      <c r="T112" s="118"/>
      <c r="U112" s="112"/>
      <c r="V112" s="112">
        <v>162889</v>
      </c>
      <c r="W112" s="112">
        <v>166383</v>
      </c>
      <c r="X112" s="112">
        <v>175321</v>
      </c>
      <c r="Y112" s="112">
        <v>202107</v>
      </c>
      <c r="Z112" s="112">
        <v>211767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38.47</v>
      </c>
      <c r="W118" s="131">
        <v>38.54</v>
      </c>
      <c r="X118" s="131">
        <v>38.71</v>
      </c>
      <c r="Y118" s="131">
        <v>38.5</v>
      </c>
      <c r="Z118" s="131">
        <v>38.43</v>
      </c>
      <c r="AB118" s="109" t="str">
        <f>TEXT(Z118,"##.0")</f>
        <v>38.4</v>
      </c>
    </row>
    <row r="120" spans="19:32" x14ac:dyDescent="0.25">
      <c r="S120" s="101" t="s">
        <v>97</v>
      </c>
      <c r="T120" s="112"/>
      <c r="U120" s="112"/>
      <c r="V120" s="112">
        <v>98699</v>
      </c>
      <c r="W120" s="112">
        <v>102636</v>
      </c>
      <c r="X120" s="112">
        <v>103313</v>
      </c>
      <c r="Y120" s="112">
        <v>109932</v>
      </c>
      <c r="Z120" s="112">
        <v>115521</v>
      </c>
      <c r="AB120" s="109" t="str">
        <f>TEXT(Z120,"###,###")</f>
        <v>115,521</v>
      </c>
    </row>
    <row r="121" spans="19:32" x14ac:dyDescent="0.25">
      <c r="S121" s="101" t="s">
        <v>98</v>
      </c>
      <c r="T121" s="112"/>
      <c r="U121" s="112"/>
      <c r="V121" s="112">
        <v>9247</v>
      </c>
      <c r="W121" s="112">
        <v>9708</v>
      </c>
      <c r="X121" s="112">
        <v>9865</v>
      </c>
      <c r="Y121" s="112">
        <v>9738</v>
      </c>
      <c r="Z121" s="112">
        <v>10761</v>
      </c>
      <c r="AB121" s="109" t="str">
        <f>TEXT(Z121,"###,###")</f>
        <v>10,761</v>
      </c>
    </row>
    <row r="122" spans="19:32" x14ac:dyDescent="0.25">
      <c r="S122" s="101" t="s">
        <v>99</v>
      </c>
      <c r="T122" s="112"/>
      <c r="U122" s="112"/>
      <c r="V122" s="112">
        <v>8146</v>
      </c>
      <c r="W122" s="112">
        <v>8639</v>
      </c>
      <c r="X122" s="112">
        <v>9789</v>
      </c>
      <c r="Y122" s="112">
        <v>11260</v>
      </c>
      <c r="Z122" s="112">
        <v>11731</v>
      </c>
      <c r="AB122" s="109" t="str">
        <f>TEXT(Z122,"###,###")</f>
        <v>11,731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106845</v>
      </c>
      <c r="W124" s="112">
        <v>111275</v>
      </c>
      <c r="X124" s="112">
        <v>113102</v>
      </c>
      <c r="Y124" s="112">
        <v>121192</v>
      </c>
      <c r="Z124" s="112">
        <v>127252</v>
      </c>
      <c r="AB124" s="109" t="str">
        <f>TEXT(Z124,"###,###")</f>
        <v>127,252</v>
      </c>
      <c r="AD124" s="127">
        <f>Z124/$Z$7*100</f>
        <v>92.207585177456053</v>
      </c>
    </row>
    <row r="125" spans="19:32" x14ac:dyDescent="0.25">
      <c r="S125" s="101" t="s">
        <v>101</v>
      </c>
      <c r="T125" s="112"/>
      <c r="U125" s="112"/>
      <c r="V125" s="112">
        <v>17393</v>
      </c>
      <c r="W125" s="112">
        <v>18347</v>
      </c>
      <c r="X125" s="112">
        <v>19654</v>
      </c>
      <c r="Y125" s="112">
        <v>20998</v>
      </c>
      <c r="Z125" s="112">
        <v>22492</v>
      </c>
      <c r="AB125" s="109" t="str">
        <f>TEXT(Z125,"###,###")</f>
        <v>22,492</v>
      </c>
      <c r="AD125" s="127">
        <f>Z125/$Z$7*100</f>
        <v>16.297842122806255</v>
      </c>
    </row>
    <row r="127" spans="19:32" x14ac:dyDescent="0.25">
      <c r="S127" s="101" t="s">
        <v>102</v>
      </c>
      <c r="T127" s="112"/>
      <c r="U127" s="112"/>
      <c r="V127" s="112">
        <v>63833</v>
      </c>
      <c r="W127" s="112">
        <v>66541</v>
      </c>
      <c r="X127" s="112">
        <v>67142</v>
      </c>
      <c r="Y127" s="112">
        <v>70698</v>
      </c>
      <c r="Z127" s="112">
        <v>74243</v>
      </c>
      <c r="AB127" s="109" t="str">
        <f>TEXT(Z127,"###,###")</f>
        <v>74,243</v>
      </c>
      <c r="AD127" s="127">
        <f>Z127/$Z$7*100</f>
        <v>53.796936365085578</v>
      </c>
    </row>
    <row r="128" spans="19:32" x14ac:dyDescent="0.25">
      <c r="S128" s="101" t="s">
        <v>103</v>
      </c>
      <c r="T128" s="112"/>
      <c r="U128" s="112"/>
      <c r="V128" s="112">
        <v>52258</v>
      </c>
      <c r="W128" s="112">
        <v>54446</v>
      </c>
      <c r="X128" s="112">
        <v>55750</v>
      </c>
      <c r="Y128" s="112">
        <v>60139</v>
      </c>
      <c r="Z128" s="112">
        <v>63683</v>
      </c>
      <c r="AB128" s="109" t="str">
        <f>TEXT(Z128,"###,###")</f>
        <v>63,683</v>
      </c>
      <c r="AD128" s="127">
        <f>Z128/$Z$7*100</f>
        <v>46.145095140790978</v>
      </c>
    </row>
    <row r="130" spans="19:20" x14ac:dyDescent="0.25">
      <c r="S130" s="101" t="s">
        <v>278</v>
      </c>
      <c r="T130" s="127">
        <v>83.707230120429543</v>
      </c>
    </row>
    <row r="131" spans="19:20" x14ac:dyDescent="0.25">
      <c r="S131" s="101" t="s">
        <v>279</v>
      </c>
      <c r="T131" s="127">
        <v>7.7974870657797481</v>
      </c>
    </row>
    <row r="132" spans="19:20" x14ac:dyDescent="0.25">
      <c r="S132" s="101" t="s">
        <v>280</v>
      </c>
      <c r="T132" s="127">
        <v>8.5003550570265052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880AA0-C752-48DB-BAFC-A01D231E45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42C55E0-A1AF-4F21-BD67-654EAA3AB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2ACC7E8-0FEC-4E89-B321-FCA9DC4F7C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09B1478-6CBE-483B-9DD3-CED1657E7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23280-7A40-4FFC-BDAA-7B3C55934D95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8.34 Indigo,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14125</v>
      </c>
      <c r="W4" s="108">
        <v>14260</v>
      </c>
      <c r="X4" s="108">
        <v>14952</v>
      </c>
      <c r="Y4" s="108">
        <v>15950</v>
      </c>
      <c r="Z4" s="108">
        <v>16465</v>
      </c>
      <c r="AB4" s="109" t="str">
        <f>TEXT(Z4,"###,###")</f>
        <v>16,465</v>
      </c>
      <c r="AD4" s="110">
        <f>Z4/Y4-1</f>
        <v>3.2288401253918408E-2</v>
      </c>
      <c r="AF4" s="110">
        <f>Z4/V4-1</f>
        <v>0.16566371681415926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6846</v>
      </c>
      <c r="W5" s="108">
        <v>6946</v>
      </c>
      <c r="X5" s="108">
        <v>7302</v>
      </c>
      <c r="Y5" s="108">
        <v>7634</v>
      </c>
      <c r="Z5" s="108">
        <v>7809</v>
      </c>
      <c r="AB5" s="109" t="str">
        <f>TEXT(Z5,"###,###")</f>
        <v>7,809</v>
      </c>
      <c r="AD5" s="110">
        <f t="shared" ref="AD5:AD9" si="0">Z5/Y5-1</f>
        <v>2.2923762116845658E-2</v>
      </c>
      <c r="AF5" s="110">
        <f t="shared" ref="AF5:AF9" si="1">Z5/V5-1</f>
        <v>0.1406660823838739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7281</v>
      </c>
      <c r="W6" s="108">
        <v>7313</v>
      </c>
      <c r="X6" s="108">
        <v>7633</v>
      </c>
      <c r="Y6" s="108">
        <v>8304</v>
      </c>
      <c r="Z6" s="108">
        <v>8650</v>
      </c>
      <c r="AB6" s="109" t="str">
        <f>TEXT(Z6,"###,###")</f>
        <v>8,650</v>
      </c>
      <c r="AD6" s="110">
        <f t="shared" si="0"/>
        <v>4.1666666666666741E-2</v>
      </c>
      <c r="AF6" s="110">
        <f t="shared" si="1"/>
        <v>0.18802362312869114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9501</v>
      </c>
      <c r="W7" s="108">
        <v>9861</v>
      </c>
      <c r="X7" s="108">
        <v>10154</v>
      </c>
      <c r="Y7" s="108">
        <v>10494</v>
      </c>
      <c r="Z7" s="108">
        <v>10751</v>
      </c>
      <c r="AB7" s="109" t="str">
        <f>TEXT(Z7,"###,###")</f>
        <v>10,751</v>
      </c>
      <c r="AD7" s="110">
        <f t="shared" si="0"/>
        <v>2.4490184867543396E-2</v>
      </c>
      <c r="AF7" s="110">
        <f t="shared" si="1"/>
        <v>0.13156509841069353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16,465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10,751</v>
      </c>
      <c r="P8" s="67"/>
      <c r="S8" s="107" t="s">
        <v>82</v>
      </c>
      <c r="T8" s="108"/>
      <c r="U8" s="108"/>
      <c r="V8" s="108">
        <v>39078.120000000003</v>
      </c>
      <c r="W8" s="108">
        <v>40388.910000000003</v>
      </c>
      <c r="X8" s="108">
        <v>43846</v>
      </c>
      <c r="Y8" s="108">
        <v>43722.44</v>
      </c>
      <c r="Z8" s="108">
        <v>45129.5</v>
      </c>
      <c r="AB8" s="109" t="str">
        <f>TEXT(Z8,"$###,###")</f>
        <v>$45,130</v>
      </c>
      <c r="AD8" s="110">
        <f t="shared" si="0"/>
        <v>3.2181644025356171E-2</v>
      </c>
      <c r="AF8" s="110">
        <f t="shared" si="1"/>
        <v>0.15485340645865242</v>
      </c>
    </row>
    <row r="9" spans="1:32" x14ac:dyDescent="0.25">
      <c r="A9" s="30" t="s">
        <v>14</v>
      </c>
      <c r="B9" s="71"/>
      <c r="C9" s="72"/>
      <c r="D9" s="73">
        <f>AD104</f>
        <v>70.252049802611609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49.660496697981586</v>
      </c>
      <c r="P9" s="74" t="s">
        <v>83</v>
      </c>
      <c r="S9" s="107" t="s">
        <v>7</v>
      </c>
      <c r="T9" s="108"/>
      <c r="U9" s="108"/>
      <c r="V9" s="108">
        <v>483557067</v>
      </c>
      <c r="W9" s="108">
        <v>518745476</v>
      </c>
      <c r="X9" s="108">
        <v>566613386</v>
      </c>
      <c r="Y9" s="108">
        <v>612041575</v>
      </c>
      <c r="Z9" s="108">
        <v>638620048</v>
      </c>
      <c r="AB9" s="109" t="str">
        <f>TEXT(Z9/1000000,"$#,###.0")&amp;" mil"</f>
        <v>$638.6 mil</v>
      </c>
      <c r="AD9" s="110">
        <f t="shared" si="0"/>
        <v>4.3425927397170661E-2</v>
      </c>
      <c r="AF9" s="110">
        <f t="shared" si="1"/>
        <v>0.32067152272639632</v>
      </c>
    </row>
    <row r="10" spans="1:32" x14ac:dyDescent="0.25">
      <c r="A10" s="30" t="s">
        <v>17</v>
      </c>
      <c r="B10" s="71"/>
      <c r="C10" s="72"/>
      <c r="D10" s="73">
        <f>AD105</f>
        <v>19.356210142726997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50.218584317737879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75.118593619198208</v>
      </c>
      <c r="P11" s="74" t="s">
        <v>83</v>
      </c>
      <c r="S11" s="107" t="s">
        <v>29</v>
      </c>
      <c r="T11" s="112"/>
      <c r="U11" s="112"/>
      <c r="V11" s="112">
        <v>11848</v>
      </c>
      <c r="W11" s="112">
        <v>11839</v>
      </c>
      <c r="X11" s="112">
        <v>12458</v>
      </c>
      <c r="Y11" s="112">
        <v>13390</v>
      </c>
      <c r="Z11" s="112">
        <v>13792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12.203515952004466</v>
      </c>
      <c r="P12" s="74" t="s">
        <v>83</v>
      </c>
      <c r="S12" s="107" t="s">
        <v>30</v>
      </c>
      <c r="T12" s="112"/>
      <c r="U12" s="112"/>
      <c r="V12" s="112">
        <v>2282</v>
      </c>
      <c r="W12" s="112">
        <v>2418</v>
      </c>
      <c r="X12" s="112">
        <v>2494</v>
      </c>
      <c r="Y12" s="112">
        <v>2556</v>
      </c>
      <c r="Z12" s="112">
        <v>2672</v>
      </c>
    </row>
    <row r="13" spans="1:32" ht="15" customHeight="1" x14ac:dyDescent="0.25">
      <c r="A13" s="30" t="s">
        <v>19</v>
      </c>
      <c r="B13" s="72"/>
      <c r="C13" s="72"/>
      <c r="D13" s="73">
        <f>AD108</f>
        <v>16.301245065290011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12.677890428797319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16.932887944123902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23.662313999392651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19.659629870733749</v>
      </c>
      <c r="P15" s="74" t="s">
        <v>83</v>
      </c>
      <c r="S15" s="115" t="s">
        <v>59</v>
      </c>
      <c r="T15" s="115"/>
      <c r="U15" s="116"/>
      <c r="V15" s="116">
        <v>808</v>
      </c>
      <c r="W15" s="116">
        <v>841</v>
      </c>
      <c r="X15" s="116">
        <v>906</v>
      </c>
      <c r="Y15" s="112">
        <v>963</v>
      </c>
      <c r="Z15" s="112">
        <v>1015</v>
      </c>
      <c r="AB15" s="117">
        <f t="shared" ref="AB15:AB34" si="2">IF(Z15="np",0,Z15/$Z$34)</f>
        <v>6.1649659863945577E-2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32.63893106589736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80.340370129266248</v>
      </c>
      <c r="P16" s="37" t="s">
        <v>83</v>
      </c>
      <c r="S16" s="115" t="s">
        <v>60</v>
      </c>
      <c r="T16" s="115"/>
      <c r="U16" s="116"/>
      <c r="V16" s="116">
        <v>30</v>
      </c>
      <c r="W16" s="116">
        <v>47</v>
      </c>
      <c r="X16" s="116">
        <v>41</v>
      </c>
      <c r="Y16" s="112">
        <v>36</v>
      </c>
      <c r="Z16" s="112">
        <v>33</v>
      </c>
      <c r="AB16" s="117">
        <f t="shared" si="2"/>
        <v>2.0043731778425656E-3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1287</v>
      </c>
      <c r="W17" s="116">
        <v>1243</v>
      </c>
      <c r="X17" s="116">
        <v>1277</v>
      </c>
      <c r="Y17" s="112">
        <v>1367</v>
      </c>
      <c r="Z17" s="112">
        <v>1436</v>
      </c>
      <c r="AB17" s="117">
        <f t="shared" si="2"/>
        <v>8.7220602526724977E-2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102</v>
      </c>
      <c r="W18" s="116">
        <v>116</v>
      </c>
      <c r="X18" s="116">
        <v>118</v>
      </c>
      <c r="Y18" s="112">
        <v>123</v>
      </c>
      <c r="Z18" s="112">
        <v>134</v>
      </c>
      <c r="AB18" s="117">
        <f t="shared" si="2"/>
        <v>8.1389698736637518E-3</v>
      </c>
    </row>
    <row r="19" spans="1:28" x14ac:dyDescent="0.25">
      <c r="A19" s="63" t="str">
        <f>$S$1&amp;" ("&amp;$V$2&amp;" to "&amp;$Z$2&amp;")"</f>
        <v>Indigo (2018-19 to 2022-23)</v>
      </c>
      <c r="B19" s="63"/>
      <c r="C19" s="63"/>
      <c r="D19" s="63"/>
      <c r="E19" s="63"/>
      <c r="F19" s="63"/>
      <c r="G19" s="63" t="str">
        <f>$S$1&amp;" ("&amp;$V$2&amp;" to "&amp;$Z$2&amp;")"</f>
        <v>Indigo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902</v>
      </c>
      <c r="W19" s="116">
        <v>956</v>
      </c>
      <c r="X19" s="116">
        <v>1037</v>
      </c>
      <c r="Y19" s="112">
        <v>1058</v>
      </c>
      <c r="Z19" s="112">
        <v>1131</v>
      </c>
      <c r="AB19" s="117">
        <f t="shared" si="2"/>
        <v>6.8695335276967931E-2</v>
      </c>
    </row>
    <row r="20" spans="1:28" x14ac:dyDescent="0.25">
      <c r="S20" s="115" t="s">
        <v>64</v>
      </c>
      <c r="T20" s="115"/>
      <c r="U20" s="116"/>
      <c r="V20" s="116">
        <v>413</v>
      </c>
      <c r="W20" s="116">
        <v>387</v>
      </c>
      <c r="X20" s="116">
        <v>403</v>
      </c>
      <c r="Y20" s="112">
        <v>391</v>
      </c>
      <c r="Z20" s="112">
        <v>423</v>
      </c>
      <c r="AB20" s="117">
        <f t="shared" si="2"/>
        <v>2.5692419825072886E-2</v>
      </c>
    </row>
    <row r="21" spans="1:28" x14ac:dyDescent="0.25">
      <c r="S21" s="115" t="s">
        <v>65</v>
      </c>
      <c r="T21" s="115"/>
      <c r="U21" s="116"/>
      <c r="V21" s="116">
        <v>1199</v>
      </c>
      <c r="W21" s="116">
        <v>1199</v>
      </c>
      <c r="X21" s="116">
        <v>1318</v>
      </c>
      <c r="Y21" s="112">
        <v>1436</v>
      </c>
      <c r="Z21" s="112">
        <v>1426</v>
      </c>
      <c r="AB21" s="117">
        <f t="shared" si="2"/>
        <v>8.6613216715257527E-2</v>
      </c>
    </row>
    <row r="22" spans="1:28" x14ac:dyDescent="0.25">
      <c r="S22" s="115" t="s">
        <v>66</v>
      </c>
      <c r="T22" s="115"/>
      <c r="U22" s="116"/>
      <c r="V22" s="116">
        <v>904</v>
      </c>
      <c r="W22" s="116">
        <v>993</v>
      </c>
      <c r="X22" s="116">
        <v>1028</v>
      </c>
      <c r="Y22" s="112">
        <v>1209</v>
      </c>
      <c r="Z22" s="112">
        <v>1356</v>
      </c>
      <c r="AB22" s="117">
        <f t="shared" si="2"/>
        <v>8.2361516034985427E-2</v>
      </c>
    </row>
    <row r="23" spans="1:28" x14ac:dyDescent="0.25">
      <c r="S23" s="115" t="s">
        <v>67</v>
      </c>
      <c r="T23" s="115"/>
      <c r="U23" s="116"/>
      <c r="V23" s="116">
        <v>547</v>
      </c>
      <c r="W23" s="116">
        <v>543</v>
      </c>
      <c r="X23" s="116">
        <v>590</v>
      </c>
      <c r="Y23" s="112">
        <v>579</v>
      </c>
      <c r="Z23" s="112">
        <v>612</v>
      </c>
      <c r="AB23" s="117">
        <f t="shared" si="2"/>
        <v>3.7172011661807579E-2</v>
      </c>
    </row>
    <row r="24" spans="1:28" x14ac:dyDescent="0.25">
      <c r="S24" s="115" t="s">
        <v>68</v>
      </c>
      <c r="T24" s="115"/>
      <c r="U24" s="116"/>
      <c r="V24" s="116">
        <v>66</v>
      </c>
      <c r="W24" s="116">
        <v>69</v>
      </c>
      <c r="X24" s="116">
        <v>66</v>
      </c>
      <c r="Y24" s="112">
        <v>62</v>
      </c>
      <c r="Z24" s="112">
        <v>78</v>
      </c>
      <c r="AB24" s="117">
        <f t="shared" si="2"/>
        <v>4.7376093294460644E-3</v>
      </c>
    </row>
    <row r="25" spans="1:28" x14ac:dyDescent="0.25">
      <c r="S25" s="115" t="s">
        <v>69</v>
      </c>
      <c r="T25" s="115"/>
      <c r="U25" s="116"/>
      <c r="V25" s="116">
        <v>355</v>
      </c>
      <c r="W25" s="116">
        <v>363</v>
      </c>
      <c r="X25" s="116">
        <v>345</v>
      </c>
      <c r="Y25" s="112">
        <v>365</v>
      </c>
      <c r="Z25" s="112">
        <v>378</v>
      </c>
      <c r="AB25" s="117">
        <f t="shared" si="2"/>
        <v>2.2959183673469389E-2</v>
      </c>
    </row>
    <row r="26" spans="1:28" x14ac:dyDescent="0.25">
      <c r="S26" s="115" t="s">
        <v>70</v>
      </c>
      <c r="T26" s="115"/>
      <c r="U26" s="116"/>
      <c r="V26" s="116">
        <v>170</v>
      </c>
      <c r="W26" s="116">
        <v>165</v>
      </c>
      <c r="X26" s="116">
        <v>170</v>
      </c>
      <c r="Y26" s="112">
        <v>217</v>
      </c>
      <c r="Z26" s="112">
        <v>210</v>
      </c>
      <c r="AB26" s="117">
        <f t="shared" si="2"/>
        <v>1.2755102040816327E-2</v>
      </c>
    </row>
    <row r="27" spans="1:28" x14ac:dyDescent="0.25">
      <c r="S27" s="115" t="s">
        <v>71</v>
      </c>
      <c r="T27" s="115"/>
      <c r="U27" s="116"/>
      <c r="V27" s="116">
        <v>687</v>
      </c>
      <c r="W27" s="116">
        <v>716</v>
      </c>
      <c r="X27" s="116">
        <v>805</v>
      </c>
      <c r="Y27" s="112">
        <v>851</v>
      </c>
      <c r="Z27" s="112">
        <v>847</v>
      </c>
      <c r="AB27" s="117">
        <f t="shared" si="2"/>
        <v>5.1445578231292519E-2</v>
      </c>
    </row>
    <row r="28" spans="1:28" x14ac:dyDescent="0.25">
      <c r="S28" s="115" t="s">
        <v>72</v>
      </c>
      <c r="T28" s="115"/>
      <c r="U28" s="116"/>
      <c r="V28" s="116">
        <v>735</v>
      </c>
      <c r="W28" s="116">
        <v>762</v>
      </c>
      <c r="X28" s="116">
        <v>828</v>
      </c>
      <c r="Y28" s="112">
        <v>855</v>
      </c>
      <c r="Z28" s="112">
        <v>872</v>
      </c>
      <c r="AB28" s="117">
        <f t="shared" si="2"/>
        <v>5.2964042759961125E-2</v>
      </c>
    </row>
    <row r="29" spans="1:28" x14ac:dyDescent="0.25">
      <c r="S29" s="115" t="s">
        <v>73</v>
      </c>
      <c r="T29" s="115"/>
      <c r="U29" s="116"/>
      <c r="V29" s="116">
        <v>1363</v>
      </c>
      <c r="W29" s="116">
        <v>957</v>
      </c>
      <c r="X29" s="116">
        <v>1000</v>
      </c>
      <c r="Y29" s="112">
        <v>1117</v>
      </c>
      <c r="Z29" s="112">
        <v>1121</v>
      </c>
      <c r="AB29" s="117">
        <f t="shared" si="2"/>
        <v>6.808794946550048E-2</v>
      </c>
    </row>
    <row r="30" spans="1:28" x14ac:dyDescent="0.25">
      <c r="S30" s="115" t="s">
        <v>74</v>
      </c>
      <c r="T30" s="115"/>
      <c r="U30" s="116"/>
      <c r="V30" s="116">
        <v>982</v>
      </c>
      <c r="W30" s="116">
        <v>1242</v>
      </c>
      <c r="X30" s="116">
        <v>1219</v>
      </c>
      <c r="Y30" s="112">
        <v>1311</v>
      </c>
      <c r="Z30" s="112">
        <v>1403</v>
      </c>
      <c r="AB30" s="117">
        <f t="shared" si="2"/>
        <v>8.5216229348882414E-2</v>
      </c>
    </row>
    <row r="31" spans="1:28" x14ac:dyDescent="0.25">
      <c r="S31" s="115" t="s">
        <v>75</v>
      </c>
      <c r="T31" s="115"/>
      <c r="U31" s="116"/>
      <c r="V31" s="116">
        <v>1804</v>
      </c>
      <c r="W31" s="116">
        <v>1815</v>
      </c>
      <c r="X31" s="116">
        <v>2038</v>
      </c>
      <c r="Y31" s="112">
        <v>2171</v>
      </c>
      <c r="Z31" s="112">
        <v>2190</v>
      </c>
      <c r="AB31" s="117">
        <f t="shared" si="2"/>
        <v>0.13301749271137026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267</v>
      </c>
      <c r="W32" s="116">
        <v>282</v>
      </c>
      <c r="X32" s="116">
        <v>278</v>
      </c>
      <c r="Y32" s="112">
        <v>310</v>
      </c>
      <c r="Z32" s="112">
        <v>332</v>
      </c>
      <c r="AB32" s="117">
        <f t="shared" si="2"/>
        <v>2.0165208940719145E-2</v>
      </c>
    </row>
    <row r="33" spans="19:32" x14ac:dyDescent="0.25">
      <c r="S33" s="115" t="s">
        <v>77</v>
      </c>
      <c r="T33" s="115"/>
      <c r="U33" s="116"/>
      <c r="V33" s="116">
        <v>408</v>
      </c>
      <c r="W33" s="116">
        <v>414</v>
      </c>
      <c r="X33" s="116">
        <v>467</v>
      </c>
      <c r="Y33" s="112">
        <v>489</v>
      </c>
      <c r="Z33" s="112">
        <v>529</v>
      </c>
      <c r="AB33" s="117">
        <f t="shared" si="2"/>
        <v>3.2130709426627796E-2</v>
      </c>
    </row>
    <row r="34" spans="19:32" x14ac:dyDescent="0.25">
      <c r="S34" s="118" t="s">
        <v>53</v>
      </c>
      <c r="T34" s="118"/>
      <c r="U34" s="119"/>
      <c r="V34" s="119">
        <v>14131</v>
      </c>
      <c r="W34" s="119">
        <v>14259</v>
      </c>
      <c r="X34" s="119">
        <v>14952</v>
      </c>
      <c r="Y34" s="120">
        <v>15948</v>
      </c>
      <c r="Z34" s="120">
        <v>16464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7746</v>
      </c>
      <c r="W37" s="112">
        <v>8120</v>
      </c>
      <c r="X37" s="112">
        <v>8372</v>
      </c>
      <c r="Y37" s="112">
        <v>8571</v>
      </c>
      <c r="Z37" s="112">
        <v>8639</v>
      </c>
      <c r="AB37" s="132">
        <f>Z37/Z40*100</f>
        <v>80.340370129266248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1758</v>
      </c>
      <c r="W38" s="112">
        <v>1739</v>
      </c>
      <c r="X38" s="112">
        <v>1784</v>
      </c>
      <c r="Y38" s="112">
        <v>1918</v>
      </c>
      <c r="Z38" s="112">
        <v>2114</v>
      </c>
      <c r="AB38" s="132">
        <f>Z38/Z40*100</f>
        <v>19.659629870733749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9504</v>
      </c>
      <c r="W40" s="112">
        <v>9859</v>
      </c>
      <c r="X40" s="112">
        <v>10156</v>
      </c>
      <c r="Y40" s="112">
        <v>10489</v>
      </c>
      <c r="Z40" s="112">
        <v>10753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13</v>
      </c>
      <c r="X44" s="112">
        <v>14</v>
      </c>
      <c r="Y44" s="112">
        <v>20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197</v>
      </c>
      <c r="W45" s="112">
        <v>189</v>
      </c>
      <c r="X45" s="112">
        <v>220</v>
      </c>
      <c r="Y45" s="112">
        <v>253</v>
      </c>
      <c r="Z45" s="112">
        <v>319</v>
      </c>
    </row>
    <row r="46" spans="19:32" x14ac:dyDescent="0.25">
      <c r="S46" s="115" t="s">
        <v>38</v>
      </c>
      <c r="T46" s="115"/>
      <c r="U46" s="112"/>
      <c r="V46" s="112">
        <v>392</v>
      </c>
      <c r="W46" s="112">
        <v>420</v>
      </c>
      <c r="X46" s="112">
        <v>485</v>
      </c>
      <c r="Y46" s="112">
        <v>526</v>
      </c>
      <c r="Z46" s="112">
        <v>489</v>
      </c>
    </row>
    <row r="47" spans="19:32" x14ac:dyDescent="0.25">
      <c r="S47" s="115" t="s">
        <v>39</v>
      </c>
      <c r="T47" s="115"/>
      <c r="U47" s="112"/>
      <c r="V47" s="112">
        <v>505</v>
      </c>
      <c r="W47" s="112">
        <v>472</v>
      </c>
      <c r="X47" s="112">
        <v>473</v>
      </c>
      <c r="Y47" s="112">
        <v>537</v>
      </c>
      <c r="Z47" s="112">
        <v>508</v>
      </c>
    </row>
    <row r="48" spans="19:32" x14ac:dyDescent="0.25">
      <c r="S48" s="115" t="s">
        <v>40</v>
      </c>
      <c r="T48" s="115"/>
      <c r="U48" s="112"/>
      <c r="V48" s="112">
        <v>593</v>
      </c>
      <c r="W48" s="112">
        <v>576</v>
      </c>
      <c r="X48" s="112">
        <v>601</v>
      </c>
      <c r="Y48" s="112">
        <v>608</v>
      </c>
      <c r="Z48" s="112">
        <v>579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508</v>
      </c>
      <c r="W49" s="112">
        <v>535</v>
      </c>
      <c r="X49" s="112">
        <v>583</v>
      </c>
      <c r="Y49" s="112">
        <v>633</v>
      </c>
      <c r="Z49" s="112">
        <v>679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Indigo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538</v>
      </c>
      <c r="W50" s="112">
        <v>558</v>
      </c>
      <c r="X50" s="112">
        <v>601</v>
      </c>
      <c r="Y50" s="112">
        <v>621</v>
      </c>
      <c r="Z50" s="112">
        <v>677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660</v>
      </c>
      <c r="W51" s="112">
        <v>626</v>
      </c>
      <c r="X51" s="112">
        <v>641</v>
      </c>
      <c r="Y51" s="112">
        <v>633</v>
      </c>
      <c r="Z51" s="112">
        <v>620</v>
      </c>
    </row>
    <row r="52" spans="1:26" ht="15" customHeight="1" x14ac:dyDescent="0.25">
      <c r="S52" s="115" t="s">
        <v>44</v>
      </c>
      <c r="T52" s="115"/>
      <c r="U52" s="112"/>
      <c r="V52" s="112">
        <v>696</v>
      </c>
      <c r="W52" s="112">
        <v>705</v>
      </c>
      <c r="X52" s="112">
        <v>722</v>
      </c>
      <c r="Y52" s="112">
        <v>718</v>
      </c>
      <c r="Z52" s="112">
        <v>745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698</v>
      </c>
      <c r="W53" s="112">
        <v>702</v>
      </c>
      <c r="X53" s="112">
        <v>743</v>
      </c>
      <c r="Y53" s="112">
        <v>800</v>
      </c>
      <c r="Z53" s="112">
        <v>803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730</v>
      </c>
      <c r="W54" s="112">
        <v>756</v>
      </c>
      <c r="X54" s="112">
        <v>765</v>
      </c>
      <c r="Y54" s="112">
        <v>811</v>
      </c>
      <c r="Z54" s="112">
        <v>812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613</v>
      </c>
      <c r="W55" s="112">
        <v>647</v>
      </c>
      <c r="X55" s="112">
        <v>695</v>
      </c>
      <c r="Y55" s="112">
        <v>721</v>
      </c>
      <c r="Z55" s="112">
        <v>745</v>
      </c>
    </row>
    <row r="56" spans="1:26" ht="15" customHeight="1" x14ac:dyDescent="0.25">
      <c r="S56" s="115" t="s">
        <v>48</v>
      </c>
      <c r="T56" s="115"/>
      <c r="U56" s="112"/>
      <c r="V56" s="112">
        <v>405</v>
      </c>
      <c r="W56" s="112">
        <v>408</v>
      </c>
      <c r="X56" s="112">
        <v>409</v>
      </c>
      <c r="Y56" s="112">
        <v>393</v>
      </c>
      <c r="Z56" s="112">
        <v>421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163</v>
      </c>
      <c r="W57" s="112">
        <v>165</v>
      </c>
      <c r="X57" s="112">
        <v>193</v>
      </c>
      <c r="Y57" s="112">
        <v>194</v>
      </c>
      <c r="Z57" s="112">
        <v>211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80</v>
      </c>
      <c r="W58" s="112">
        <v>103</v>
      </c>
      <c r="X58" s="112">
        <v>104</v>
      </c>
      <c r="Y58" s="112">
        <v>110</v>
      </c>
      <c r="Z58" s="112">
        <v>107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39</v>
      </c>
      <c r="W59" s="112">
        <v>47</v>
      </c>
      <c r="X59" s="112">
        <v>30</v>
      </c>
      <c r="Y59" s="112">
        <v>37</v>
      </c>
      <c r="Z59" s="112">
        <v>45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20</v>
      </c>
      <c r="X60" s="112">
        <v>23</v>
      </c>
      <c r="Y60" s="112">
        <v>24</v>
      </c>
      <c r="Z60" s="112">
        <v>30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6844</v>
      </c>
      <c r="W61" s="112">
        <v>6944</v>
      </c>
      <c r="X61" s="112">
        <v>7302</v>
      </c>
      <c r="Y61" s="112">
        <v>7634</v>
      </c>
      <c r="Z61" s="112">
        <v>7810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11</v>
      </c>
      <c r="X63" s="112">
        <v>25</v>
      </c>
      <c r="Y63" s="112">
        <v>22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236</v>
      </c>
      <c r="W64" s="112">
        <v>269</v>
      </c>
      <c r="X64" s="112">
        <v>327</v>
      </c>
      <c r="Y64" s="112">
        <v>365</v>
      </c>
      <c r="Z64" s="112">
        <v>377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Indigo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474</v>
      </c>
      <c r="W65" s="112">
        <v>433</v>
      </c>
      <c r="X65" s="112">
        <v>555</v>
      </c>
      <c r="Y65" s="112">
        <v>615</v>
      </c>
      <c r="Z65" s="112">
        <v>704</v>
      </c>
    </row>
    <row r="66" spans="1:26" x14ac:dyDescent="0.25">
      <c r="S66" s="115" t="s">
        <v>39</v>
      </c>
      <c r="T66" s="115"/>
      <c r="U66" s="112"/>
      <c r="V66" s="112">
        <v>524</v>
      </c>
      <c r="W66" s="112">
        <v>542</v>
      </c>
      <c r="X66" s="112">
        <v>511</v>
      </c>
      <c r="Y66" s="112">
        <v>610</v>
      </c>
      <c r="Z66" s="112">
        <v>604</v>
      </c>
    </row>
    <row r="67" spans="1:26" x14ac:dyDescent="0.25">
      <c r="S67" s="115" t="s">
        <v>40</v>
      </c>
      <c r="T67" s="115"/>
      <c r="U67" s="112"/>
      <c r="V67" s="112">
        <v>580</v>
      </c>
      <c r="W67" s="112">
        <v>551</v>
      </c>
      <c r="X67" s="112">
        <v>582</v>
      </c>
      <c r="Y67" s="112">
        <v>598</v>
      </c>
      <c r="Z67" s="112">
        <v>659</v>
      </c>
    </row>
    <row r="68" spans="1:26" x14ac:dyDescent="0.25">
      <c r="S68" s="115" t="s">
        <v>41</v>
      </c>
      <c r="T68" s="115"/>
      <c r="U68" s="112"/>
      <c r="V68" s="112">
        <v>495</v>
      </c>
      <c r="W68" s="112">
        <v>544</v>
      </c>
      <c r="X68" s="112">
        <v>525</v>
      </c>
      <c r="Y68" s="112">
        <v>631</v>
      </c>
      <c r="Z68" s="112">
        <v>603</v>
      </c>
    </row>
    <row r="69" spans="1:26" x14ac:dyDescent="0.25">
      <c r="S69" s="115" t="s">
        <v>42</v>
      </c>
      <c r="T69" s="115"/>
      <c r="U69" s="112"/>
      <c r="V69" s="112">
        <v>652</v>
      </c>
      <c r="W69" s="112">
        <v>609</v>
      </c>
      <c r="X69" s="112">
        <v>661</v>
      </c>
      <c r="Y69" s="112">
        <v>727</v>
      </c>
      <c r="Z69" s="112">
        <v>765</v>
      </c>
    </row>
    <row r="70" spans="1:26" x14ac:dyDescent="0.25">
      <c r="S70" s="115" t="s">
        <v>43</v>
      </c>
      <c r="T70" s="115"/>
      <c r="U70" s="112"/>
      <c r="V70" s="112">
        <v>705</v>
      </c>
      <c r="W70" s="112">
        <v>713</v>
      </c>
      <c r="X70" s="112">
        <v>734</v>
      </c>
      <c r="Y70" s="112">
        <v>759</v>
      </c>
      <c r="Z70" s="112">
        <v>810</v>
      </c>
    </row>
    <row r="71" spans="1:26" x14ac:dyDescent="0.25">
      <c r="S71" s="115" t="s">
        <v>44</v>
      </c>
      <c r="T71" s="115"/>
      <c r="U71" s="112"/>
      <c r="V71" s="112">
        <v>848</v>
      </c>
      <c r="W71" s="112">
        <v>851</v>
      </c>
      <c r="X71" s="112">
        <v>855</v>
      </c>
      <c r="Y71" s="112">
        <v>808</v>
      </c>
      <c r="Z71" s="112">
        <v>855</v>
      </c>
    </row>
    <row r="72" spans="1:26" x14ac:dyDescent="0.25">
      <c r="S72" s="115" t="s">
        <v>45</v>
      </c>
      <c r="T72" s="115"/>
      <c r="U72" s="112"/>
      <c r="V72" s="112">
        <v>784</v>
      </c>
      <c r="W72" s="112">
        <v>752</v>
      </c>
      <c r="X72" s="112">
        <v>809</v>
      </c>
      <c r="Y72" s="112">
        <v>934</v>
      </c>
      <c r="Z72" s="112">
        <v>935</v>
      </c>
    </row>
    <row r="73" spans="1:26" x14ac:dyDescent="0.25">
      <c r="S73" s="115" t="s">
        <v>46</v>
      </c>
      <c r="T73" s="115"/>
      <c r="U73" s="112"/>
      <c r="V73" s="112">
        <v>779</v>
      </c>
      <c r="W73" s="112">
        <v>789</v>
      </c>
      <c r="X73" s="112">
        <v>800</v>
      </c>
      <c r="Y73" s="112">
        <v>857</v>
      </c>
      <c r="Z73" s="112">
        <v>868</v>
      </c>
    </row>
    <row r="74" spans="1:26" x14ac:dyDescent="0.25">
      <c r="S74" s="115" t="s">
        <v>47</v>
      </c>
      <c r="T74" s="115"/>
      <c r="U74" s="112"/>
      <c r="V74" s="112">
        <v>679</v>
      </c>
      <c r="W74" s="112">
        <v>700</v>
      </c>
      <c r="X74" s="112">
        <v>651</v>
      </c>
      <c r="Y74" s="112">
        <v>737</v>
      </c>
      <c r="Z74" s="112">
        <v>746</v>
      </c>
    </row>
    <row r="75" spans="1:26" x14ac:dyDescent="0.25">
      <c r="S75" s="115" t="s">
        <v>48</v>
      </c>
      <c r="T75" s="115"/>
      <c r="U75" s="112"/>
      <c r="V75" s="112">
        <v>329</v>
      </c>
      <c r="W75" s="112">
        <v>311</v>
      </c>
      <c r="X75" s="112">
        <v>360</v>
      </c>
      <c r="Y75" s="112">
        <v>373</v>
      </c>
      <c r="Z75" s="112">
        <v>404</v>
      </c>
    </row>
    <row r="76" spans="1:26" x14ac:dyDescent="0.25">
      <c r="S76" s="115" t="s">
        <v>49</v>
      </c>
      <c r="T76" s="115"/>
      <c r="U76" s="112"/>
      <c r="V76" s="112">
        <v>103</v>
      </c>
      <c r="W76" s="112">
        <v>132</v>
      </c>
      <c r="X76" s="112">
        <v>143</v>
      </c>
      <c r="Y76" s="112">
        <v>154</v>
      </c>
      <c r="Z76" s="112">
        <v>175</v>
      </c>
    </row>
    <row r="77" spans="1:26" x14ac:dyDescent="0.25">
      <c r="S77" s="115" t="s">
        <v>50</v>
      </c>
      <c r="T77" s="115"/>
      <c r="U77" s="112"/>
      <c r="V77" s="112">
        <v>47</v>
      </c>
      <c r="W77" s="112">
        <v>65</v>
      </c>
      <c r="X77" s="112">
        <v>52</v>
      </c>
      <c r="Y77" s="112">
        <v>71</v>
      </c>
      <c r="Z77" s="112">
        <v>74</v>
      </c>
    </row>
    <row r="78" spans="1:26" x14ac:dyDescent="0.25">
      <c r="S78" s="115" t="s">
        <v>51</v>
      </c>
      <c r="T78" s="115"/>
      <c r="U78" s="112"/>
      <c r="V78" s="112">
        <v>28</v>
      </c>
      <c r="W78" s="112">
        <v>21</v>
      </c>
      <c r="X78" s="112">
        <v>23</v>
      </c>
      <c r="Y78" s="112">
        <v>21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14</v>
      </c>
      <c r="X79" s="112">
        <v>20</v>
      </c>
      <c r="Y79" s="112">
        <v>23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7284</v>
      </c>
      <c r="W80" s="112">
        <v>7313</v>
      </c>
      <c r="X80" s="112">
        <v>7633</v>
      </c>
      <c r="Y80" s="112">
        <v>8306</v>
      </c>
      <c r="Z80" s="112">
        <v>8651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Indigo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547</v>
      </c>
      <c r="W83" s="112">
        <v>580</v>
      </c>
      <c r="X83" s="112">
        <v>580</v>
      </c>
      <c r="Y83" s="112">
        <v>608</v>
      </c>
      <c r="Z83" s="112">
        <v>598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531</v>
      </c>
      <c r="W84" s="112">
        <v>543</v>
      </c>
      <c r="X84" s="112">
        <v>561</v>
      </c>
      <c r="Y84" s="112">
        <v>570</v>
      </c>
      <c r="Z84" s="112">
        <v>575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876</v>
      </c>
      <c r="W85" s="112">
        <v>878</v>
      </c>
      <c r="X85" s="112">
        <v>926</v>
      </c>
      <c r="Y85" s="112">
        <v>931</v>
      </c>
      <c r="Z85" s="112">
        <v>971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16,465</v>
      </c>
      <c r="D86" s="96">
        <f t="shared" ref="D86:D91" si="4">AD4</f>
        <v>3.2288401253918408E-2</v>
      </c>
      <c r="E86" s="97">
        <f t="shared" ref="E86:E91" si="5">AD4</f>
        <v>3.2288401253918408E-2</v>
      </c>
      <c r="F86" s="96">
        <f t="shared" ref="F86:F91" si="6">AF4</f>
        <v>0.16566371681415926</v>
      </c>
      <c r="G86" s="97">
        <f t="shared" ref="G86:G91" si="7">AF4</f>
        <v>0.16566371681415926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269</v>
      </c>
      <c r="W86" s="112">
        <v>295</v>
      </c>
      <c r="X86" s="112">
        <v>311</v>
      </c>
      <c r="Y86" s="112">
        <v>319</v>
      </c>
      <c r="Z86" s="112">
        <v>335</v>
      </c>
    </row>
    <row r="87" spans="1:30" ht="15" customHeight="1" x14ac:dyDescent="0.25">
      <c r="A87" s="98" t="s">
        <v>4</v>
      </c>
      <c r="B87" s="49"/>
      <c r="C87" s="57" t="str">
        <f t="shared" si="3"/>
        <v>7,809</v>
      </c>
      <c r="D87" s="96">
        <f t="shared" si="4"/>
        <v>2.2923762116845658E-2</v>
      </c>
      <c r="E87" s="97">
        <f t="shared" si="5"/>
        <v>2.2923762116845658E-2</v>
      </c>
      <c r="F87" s="96">
        <f t="shared" si="6"/>
        <v>0.1406660823838739</v>
      </c>
      <c r="G87" s="97">
        <f t="shared" si="7"/>
        <v>0.1406660823838739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140</v>
      </c>
      <c r="W87" s="112">
        <v>157</v>
      </c>
      <c r="X87" s="112">
        <v>160</v>
      </c>
      <c r="Y87" s="112">
        <v>159</v>
      </c>
      <c r="Z87" s="112">
        <v>169</v>
      </c>
    </row>
    <row r="88" spans="1:30" ht="15" customHeight="1" x14ac:dyDescent="0.25">
      <c r="A88" s="98" t="s">
        <v>5</v>
      </c>
      <c r="B88" s="49"/>
      <c r="C88" s="57" t="str">
        <f t="shared" si="3"/>
        <v>8,650</v>
      </c>
      <c r="D88" s="96">
        <f t="shared" si="4"/>
        <v>4.1666666666666741E-2</v>
      </c>
      <c r="E88" s="97">
        <f t="shared" si="5"/>
        <v>4.1666666666666741E-2</v>
      </c>
      <c r="F88" s="96">
        <f t="shared" si="6"/>
        <v>0.18802362312869114</v>
      </c>
      <c r="G88" s="97">
        <f t="shared" si="7"/>
        <v>0.18802362312869114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185</v>
      </c>
      <c r="W88" s="112">
        <v>187</v>
      </c>
      <c r="X88" s="112">
        <v>191</v>
      </c>
      <c r="Y88" s="112">
        <v>207</v>
      </c>
      <c r="Z88" s="112">
        <v>228</v>
      </c>
    </row>
    <row r="89" spans="1:30" ht="15" customHeight="1" x14ac:dyDescent="0.25">
      <c r="A89" s="49" t="s">
        <v>6</v>
      </c>
      <c r="B89" s="49"/>
      <c r="C89" s="57" t="str">
        <f t="shared" si="3"/>
        <v>10,751</v>
      </c>
      <c r="D89" s="96">
        <f t="shared" si="4"/>
        <v>2.4490184867543396E-2</v>
      </c>
      <c r="E89" s="97">
        <f t="shared" si="5"/>
        <v>2.4490184867543396E-2</v>
      </c>
      <c r="F89" s="96">
        <f t="shared" si="6"/>
        <v>0.13156509841069353</v>
      </c>
      <c r="G89" s="97">
        <f t="shared" si="7"/>
        <v>0.13156509841069353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460</v>
      </c>
      <c r="W89" s="112">
        <v>484</v>
      </c>
      <c r="X89" s="112">
        <v>525</v>
      </c>
      <c r="Y89" s="112">
        <v>505</v>
      </c>
      <c r="Z89" s="112">
        <v>561</v>
      </c>
    </row>
    <row r="90" spans="1:30" ht="15" customHeight="1" x14ac:dyDescent="0.25">
      <c r="A90" s="49" t="s">
        <v>95</v>
      </c>
      <c r="B90" s="49"/>
      <c r="C90" s="57" t="str">
        <f t="shared" si="3"/>
        <v>$45,130</v>
      </c>
      <c r="D90" s="96">
        <f t="shared" si="4"/>
        <v>3.2181644025356171E-2</v>
      </c>
      <c r="E90" s="97">
        <f t="shared" si="5"/>
        <v>3.2181644025356171E-2</v>
      </c>
      <c r="F90" s="96">
        <f t="shared" si="6"/>
        <v>0.15485340645865242</v>
      </c>
      <c r="G90" s="97">
        <f t="shared" si="7"/>
        <v>0.15485340645865242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657</v>
      </c>
      <c r="W90" s="112">
        <v>655</v>
      </c>
      <c r="X90" s="112">
        <v>683</v>
      </c>
      <c r="Y90" s="112">
        <v>716</v>
      </c>
      <c r="Z90" s="112">
        <v>650</v>
      </c>
    </row>
    <row r="91" spans="1:30" ht="15" customHeight="1" x14ac:dyDescent="0.25">
      <c r="A91" s="49" t="s">
        <v>7</v>
      </c>
      <c r="B91" s="49"/>
      <c r="C91" s="57" t="str">
        <f t="shared" si="3"/>
        <v>$638.6 mil</v>
      </c>
      <c r="D91" s="96">
        <f t="shared" si="4"/>
        <v>4.3425927397170661E-2</v>
      </c>
      <c r="E91" s="97">
        <f t="shared" si="5"/>
        <v>4.3425927397170661E-2</v>
      </c>
      <c r="F91" s="96">
        <f t="shared" si="6"/>
        <v>0.32067152272639632</v>
      </c>
      <c r="G91" s="97">
        <f t="shared" si="7"/>
        <v>0.32067152272639632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4751</v>
      </c>
      <c r="W91" s="112">
        <v>4976</v>
      </c>
      <c r="X91" s="112">
        <v>5107</v>
      </c>
      <c r="Y91" s="112">
        <v>5250</v>
      </c>
      <c r="Z91" s="112">
        <v>5343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374</v>
      </c>
      <c r="W93" s="112">
        <v>416</v>
      </c>
      <c r="X93" s="112">
        <v>419</v>
      </c>
      <c r="Y93" s="112">
        <v>461</v>
      </c>
      <c r="Z93" s="112">
        <v>481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1101</v>
      </c>
      <c r="W94" s="112">
        <v>1143</v>
      </c>
      <c r="X94" s="112">
        <v>1155</v>
      </c>
      <c r="Y94" s="112">
        <v>1213</v>
      </c>
      <c r="Z94" s="112">
        <v>1241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161</v>
      </c>
      <c r="W95" s="112">
        <v>161</v>
      </c>
      <c r="X95" s="112">
        <v>158</v>
      </c>
      <c r="Y95" s="112">
        <v>171</v>
      </c>
      <c r="Z95" s="112">
        <v>163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651</v>
      </c>
      <c r="W96" s="112">
        <v>671</v>
      </c>
      <c r="X96" s="112">
        <v>732</v>
      </c>
      <c r="Y96" s="112">
        <v>782</v>
      </c>
      <c r="Z96" s="112">
        <v>829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710</v>
      </c>
      <c r="W97" s="112">
        <v>707</v>
      </c>
      <c r="X97" s="112">
        <v>735</v>
      </c>
      <c r="Y97" s="112">
        <v>701</v>
      </c>
      <c r="Z97" s="112">
        <v>703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457</v>
      </c>
      <c r="W98" s="112">
        <v>443</v>
      </c>
      <c r="X98" s="112">
        <v>451</v>
      </c>
      <c r="Y98" s="112">
        <v>446</v>
      </c>
      <c r="Z98" s="112">
        <v>446</v>
      </c>
    </row>
    <row r="99" spans="1:32" ht="15" customHeight="1" x14ac:dyDescent="0.25">
      <c r="S99" s="115" t="s">
        <v>195</v>
      </c>
      <c r="T99" s="115"/>
      <c r="U99" s="112"/>
      <c r="V99" s="112">
        <v>46</v>
      </c>
      <c r="W99" s="112">
        <v>42</v>
      </c>
      <c r="X99" s="112">
        <v>46</v>
      </c>
      <c r="Y99" s="112">
        <v>50</v>
      </c>
      <c r="Z99" s="112">
        <v>58</v>
      </c>
    </row>
    <row r="100" spans="1:32" ht="15" customHeight="1" x14ac:dyDescent="0.25">
      <c r="S100" s="115" t="s">
        <v>58</v>
      </c>
      <c r="T100" s="115"/>
      <c r="U100" s="112"/>
      <c r="V100" s="112">
        <v>384</v>
      </c>
      <c r="W100" s="112">
        <v>382</v>
      </c>
      <c r="X100" s="112">
        <v>390</v>
      </c>
      <c r="Y100" s="112">
        <v>427</v>
      </c>
      <c r="Z100" s="112">
        <v>436</v>
      </c>
    </row>
    <row r="101" spans="1:32" x14ac:dyDescent="0.25">
      <c r="A101" s="18"/>
      <c r="S101" s="118" t="s">
        <v>53</v>
      </c>
      <c r="T101" s="118"/>
      <c r="U101" s="112"/>
      <c r="V101" s="112">
        <v>4752</v>
      </c>
      <c r="W101" s="112">
        <v>4884</v>
      </c>
      <c r="X101" s="112">
        <v>5027</v>
      </c>
      <c r="Y101" s="112">
        <v>5230</v>
      </c>
      <c r="Z101" s="112">
        <v>5397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9575</v>
      </c>
      <c r="W104" s="112">
        <v>10085</v>
      </c>
      <c r="X104" s="112">
        <v>10314</v>
      </c>
      <c r="Y104" s="112">
        <v>11055</v>
      </c>
      <c r="Z104" s="112">
        <v>11567</v>
      </c>
      <c r="AB104" s="109" t="str">
        <f>TEXT(Z104,"###,###")</f>
        <v>11,567</v>
      </c>
      <c r="AD104" s="130">
        <f>Z104/($Z$4)*100</f>
        <v>70.252049802611609</v>
      </c>
      <c r="AF104" s="109"/>
    </row>
    <row r="105" spans="1:32" x14ac:dyDescent="0.25">
      <c r="S105" s="115" t="s">
        <v>17</v>
      </c>
      <c r="T105" s="115"/>
      <c r="U105" s="112"/>
      <c r="V105" s="112">
        <v>3063</v>
      </c>
      <c r="W105" s="112">
        <v>2813</v>
      </c>
      <c r="X105" s="112">
        <v>2948</v>
      </c>
      <c r="Y105" s="112">
        <v>3166</v>
      </c>
      <c r="Z105" s="112">
        <v>3187</v>
      </c>
      <c r="AB105" s="109" t="str">
        <f>TEXT(Z105,"###,###")</f>
        <v>3,187</v>
      </c>
      <c r="AD105" s="130">
        <f>Z105/($Z$4)*100</f>
        <v>19.356210142726997</v>
      </c>
      <c r="AF105" s="109"/>
    </row>
    <row r="106" spans="1:32" x14ac:dyDescent="0.25">
      <c r="S106" s="118" t="s">
        <v>53</v>
      </c>
      <c r="T106" s="118"/>
      <c r="U106" s="120"/>
      <c r="V106" s="120">
        <v>12638</v>
      </c>
      <c r="W106" s="120">
        <v>12898</v>
      </c>
      <c r="X106" s="120">
        <v>13262</v>
      </c>
      <c r="Y106" s="120">
        <v>14221</v>
      </c>
      <c r="Z106" s="120">
        <v>14754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2368</v>
      </c>
      <c r="W108" s="112">
        <v>2483</v>
      </c>
      <c r="X108" s="112">
        <v>2531</v>
      </c>
      <c r="Y108" s="112">
        <v>2542</v>
      </c>
      <c r="Z108" s="112">
        <v>2684</v>
      </c>
      <c r="AB108" s="109" t="str">
        <f>TEXT(Z108,"###,###")</f>
        <v>2,684</v>
      </c>
      <c r="AD108" s="130">
        <f>Z108/($Z$4)*100</f>
        <v>16.301245065290011</v>
      </c>
      <c r="AF108" s="109"/>
    </row>
    <row r="109" spans="1:32" x14ac:dyDescent="0.25">
      <c r="S109" s="115" t="s">
        <v>20</v>
      </c>
      <c r="T109" s="115"/>
      <c r="U109" s="112"/>
      <c r="V109" s="112">
        <v>2184</v>
      </c>
      <c r="W109" s="112">
        <v>2265</v>
      </c>
      <c r="X109" s="112">
        <v>2583</v>
      </c>
      <c r="Y109" s="112">
        <v>2840</v>
      </c>
      <c r="Z109" s="112">
        <v>2788</v>
      </c>
      <c r="AB109" s="109" t="str">
        <f>TEXT(Z109,"###,###")</f>
        <v>2,788</v>
      </c>
      <c r="AD109" s="130">
        <f>Z109/($Z$4)*100</f>
        <v>16.932887944123902</v>
      </c>
      <c r="AF109" s="109"/>
    </row>
    <row r="110" spans="1:32" x14ac:dyDescent="0.25">
      <c r="S110" s="115" t="s">
        <v>21</v>
      </c>
      <c r="T110" s="115"/>
      <c r="U110" s="112"/>
      <c r="V110" s="112">
        <v>3090</v>
      </c>
      <c r="W110" s="112">
        <v>3076</v>
      </c>
      <c r="X110" s="112">
        <v>3178</v>
      </c>
      <c r="Y110" s="112">
        <v>3376</v>
      </c>
      <c r="Z110" s="112">
        <v>3896</v>
      </c>
      <c r="AB110" s="109" t="str">
        <f>TEXT(Z110,"###,###")</f>
        <v>3,896</v>
      </c>
      <c r="AD110" s="130">
        <f>Z110/($Z$4)*100</f>
        <v>23.662313999392651</v>
      </c>
      <c r="AF110" s="109"/>
    </row>
    <row r="111" spans="1:32" x14ac:dyDescent="0.25">
      <c r="S111" s="115" t="s">
        <v>22</v>
      </c>
      <c r="T111" s="115"/>
      <c r="U111" s="112"/>
      <c r="V111" s="112">
        <v>4793</v>
      </c>
      <c r="W111" s="112">
        <v>4666</v>
      </c>
      <c r="X111" s="112">
        <v>4970</v>
      </c>
      <c r="Y111" s="112">
        <v>5467</v>
      </c>
      <c r="Z111" s="112">
        <v>5374</v>
      </c>
      <c r="AB111" s="109" t="str">
        <f>TEXT(Z111,"###,###")</f>
        <v>5,374</v>
      </c>
      <c r="AD111" s="130">
        <f>Z111/($Z$4)*100</f>
        <v>32.63893106589736</v>
      </c>
      <c r="AF111" s="109"/>
    </row>
    <row r="112" spans="1:32" x14ac:dyDescent="0.25">
      <c r="S112" s="118" t="s">
        <v>53</v>
      </c>
      <c r="T112" s="118"/>
      <c r="U112" s="112"/>
      <c r="V112" s="112">
        <v>14131</v>
      </c>
      <c r="W112" s="112">
        <v>14261</v>
      </c>
      <c r="X112" s="112">
        <v>14952</v>
      </c>
      <c r="Y112" s="112">
        <v>15949</v>
      </c>
      <c r="Z112" s="112">
        <v>16470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44.87</v>
      </c>
      <c r="W118" s="131">
        <v>45.22</v>
      </c>
      <c r="X118" s="131">
        <v>44.88</v>
      </c>
      <c r="Y118" s="131">
        <v>44.81</v>
      </c>
      <c r="Z118" s="131">
        <v>44.74</v>
      </c>
      <c r="AB118" s="109" t="str">
        <f>TEXT(Z118,"##.0")</f>
        <v>44.7</v>
      </c>
    </row>
    <row r="120" spans="19:32" x14ac:dyDescent="0.25">
      <c r="S120" s="101" t="s">
        <v>97</v>
      </c>
      <c r="T120" s="112"/>
      <c r="U120" s="112"/>
      <c r="V120" s="112">
        <v>7219</v>
      </c>
      <c r="W120" s="112">
        <v>7443</v>
      </c>
      <c r="X120" s="112">
        <v>7662</v>
      </c>
      <c r="Y120" s="112">
        <v>7936</v>
      </c>
      <c r="Z120" s="112">
        <v>8076</v>
      </c>
      <c r="AB120" s="109" t="str">
        <f>TEXT(Z120,"###,###")</f>
        <v>8,076</v>
      </c>
    </row>
    <row r="121" spans="19:32" x14ac:dyDescent="0.25">
      <c r="S121" s="101" t="s">
        <v>98</v>
      </c>
      <c r="T121" s="112"/>
      <c r="U121" s="112"/>
      <c r="V121" s="112">
        <v>1110</v>
      </c>
      <c r="W121" s="112">
        <v>1230</v>
      </c>
      <c r="X121" s="112">
        <v>1223</v>
      </c>
      <c r="Y121" s="112">
        <v>1253</v>
      </c>
      <c r="Z121" s="112">
        <v>1312</v>
      </c>
      <c r="AB121" s="109" t="str">
        <f>TEXT(Z121,"###,###")</f>
        <v>1,312</v>
      </c>
    </row>
    <row r="122" spans="19:32" x14ac:dyDescent="0.25">
      <c r="S122" s="101" t="s">
        <v>99</v>
      </c>
      <c r="T122" s="112"/>
      <c r="U122" s="112"/>
      <c r="V122" s="112">
        <v>1169</v>
      </c>
      <c r="W122" s="112">
        <v>1188</v>
      </c>
      <c r="X122" s="112">
        <v>1269</v>
      </c>
      <c r="Y122" s="112">
        <v>1307</v>
      </c>
      <c r="Z122" s="112">
        <v>1363</v>
      </c>
      <c r="AB122" s="109" t="str">
        <f>TEXT(Z122,"###,###")</f>
        <v>1,363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8388</v>
      </c>
      <c r="W124" s="112">
        <v>8631</v>
      </c>
      <c r="X124" s="112">
        <v>8931</v>
      </c>
      <c r="Y124" s="112">
        <v>9243</v>
      </c>
      <c r="Z124" s="112">
        <v>9439</v>
      </c>
      <c r="AB124" s="109" t="str">
        <f>TEXT(Z124,"###,###")</f>
        <v>9,439</v>
      </c>
      <c r="AD124" s="127">
        <f>Z124/$Z$7*100</f>
        <v>87.796484047995534</v>
      </c>
    </row>
    <row r="125" spans="19:32" x14ac:dyDescent="0.25">
      <c r="S125" s="101" t="s">
        <v>101</v>
      </c>
      <c r="T125" s="112"/>
      <c r="U125" s="112"/>
      <c r="V125" s="112">
        <v>2279</v>
      </c>
      <c r="W125" s="112">
        <v>2418</v>
      </c>
      <c r="X125" s="112">
        <v>2492</v>
      </c>
      <c r="Y125" s="112">
        <v>2560</v>
      </c>
      <c r="Z125" s="112">
        <v>2675</v>
      </c>
      <c r="AB125" s="109" t="str">
        <f>TEXT(Z125,"###,###")</f>
        <v>2,675</v>
      </c>
      <c r="AD125" s="127">
        <f>Z125/$Z$7*100</f>
        <v>24.881406380801785</v>
      </c>
    </row>
    <row r="127" spans="19:32" x14ac:dyDescent="0.25">
      <c r="S127" s="101" t="s">
        <v>102</v>
      </c>
      <c r="T127" s="112"/>
      <c r="U127" s="112"/>
      <c r="V127" s="112">
        <v>4753</v>
      </c>
      <c r="W127" s="112">
        <v>4974</v>
      </c>
      <c r="X127" s="112">
        <v>5107</v>
      </c>
      <c r="Y127" s="112">
        <v>5255</v>
      </c>
      <c r="Z127" s="112">
        <v>5339</v>
      </c>
      <c r="AB127" s="109" t="str">
        <f>TEXT(Z127,"###,###")</f>
        <v>5,339</v>
      </c>
      <c r="AD127" s="127">
        <f>Z127/$Z$7*100</f>
        <v>49.660496697981586</v>
      </c>
    </row>
    <row r="128" spans="19:32" x14ac:dyDescent="0.25">
      <c r="S128" s="101" t="s">
        <v>103</v>
      </c>
      <c r="T128" s="112"/>
      <c r="U128" s="112"/>
      <c r="V128" s="112">
        <v>4751</v>
      </c>
      <c r="W128" s="112">
        <v>4886</v>
      </c>
      <c r="X128" s="112">
        <v>5031</v>
      </c>
      <c r="Y128" s="112">
        <v>5233</v>
      </c>
      <c r="Z128" s="112">
        <v>5399</v>
      </c>
      <c r="AB128" s="109" t="str">
        <f>TEXT(Z128,"###,###")</f>
        <v>5,399</v>
      </c>
      <c r="AD128" s="127">
        <f>Z128/$Z$7*100</f>
        <v>50.218584317737879</v>
      </c>
    </row>
    <row r="130" spans="19:20" x14ac:dyDescent="0.25">
      <c r="S130" s="101" t="s">
        <v>278</v>
      </c>
      <c r="T130" s="127">
        <v>75.118593619198208</v>
      </c>
    </row>
    <row r="131" spans="19:20" x14ac:dyDescent="0.25">
      <c r="S131" s="101" t="s">
        <v>279</v>
      </c>
      <c r="T131" s="127">
        <v>12.203515952004466</v>
      </c>
    </row>
    <row r="132" spans="19:20" x14ac:dyDescent="0.25">
      <c r="S132" s="101" t="s">
        <v>280</v>
      </c>
      <c r="T132" s="127">
        <v>12.677890428797319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91743B3-3513-4A07-9F53-7759D22E91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AC1D9A9-96FF-4456-AF9F-56B8E1ACC4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A87887-3076-4F02-82EF-92F5A6B807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16DCEEE-CDA0-4565-96A2-CA22129C1D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DE3B2-9332-4E5B-A19F-41973B78CCF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8.35 Kingston,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129425</v>
      </c>
      <c r="W4" s="108">
        <v>128057</v>
      </c>
      <c r="X4" s="108">
        <v>128002</v>
      </c>
      <c r="Y4" s="108">
        <v>139306</v>
      </c>
      <c r="Z4" s="108">
        <v>141822</v>
      </c>
      <c r="AB4" s="109" t="str">
        <f>TEXT(Z4,"###,###")</f>
        <v>141,822</v>
      </c>
      <c r="AD4" s="110">
        <f>Z4/Y4-1</f>
        <v>1.80609593269494E-2</v>
      </c>
      <c r="AF4" s="110">
        <f>Z4/V4-1</f>
        <v>9.5785203785976325E-2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63996</v>
      </c>
      <c r="W5" s="108">
        <v>63509</v>
      </c>
      <c r="X5" s="108">
        <v>62896</v>
      </c>
      <c r="Y5" s="108">
        <v>67775</v>
      </c>
      <c r="Z5" s="108">
        <v>68814</v>
      </c>
      <c r="AB5" s="109" t="str">
        <f>TEXT(Z5,"###,###")</f>
        <v>68,814</v>
      </c>
      <c r="AD5" s="110">
        <f t="shared" ref="AD5:AD9" si="0">Z5/Y5-1</f>
        <v>1.5330136481003231E-2</v>
      </c>
      <c r="AF5" s="110">
        <f t="shared" ref="AF5:AF9" si="1">Z5/V5-1</f>
        <v>7.5285955372210722E-2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65427</v>
      </c>
      <c r="W6" s="108">
        <v>64548</v>
      </c>
      <c r="X6" s="108">
        <v>65040</v>
      </c>
      <c r="Y6" s="108">
        <v>71469</v>
      </c>
      <c r="Z6" s="108">
        <v>72939</v>
      </c>
      <c r="AB6" s="109" t="str">
        <f>TEXT(Z6,"###,###")</f>
        <v>72,939</v>
      </c>
      <c r="AD6" s="110">
        <f t="shared" si="0"/>
        <v>2.0568358309196899E-2</v>
      </c>
      <c r="AF6" s="110">
        <f t="shared" si="1"/>
        <v>0.11481498463936912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92743</v>
      </c>
      <c r="W7" s="108">
        <v>93698</v>
      </c>
      <c r="X7" s="108">
        <v>92303</v>
      </c>
      <c r="Y7" s="108">
        <v>94467</v>
      </c>
      <c r="Z7" s="108">
        <v>96633</v>
      </c>
      <c r="AB7" s="109" t="str">
        <f>TEXT(Z7,"###,###")</f>
        <v>96,633</v>
      </c>
      <c r="AD7" s="110">
        <f t="shared" si="0"/>
        <v>2.2928641747911982E-2</v>
      </c>
      <c r="AF7" s="110">
        <f t="shared" si="1"/>
        <v>4.1943866383446826E-2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141,822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96,633</v>
      </c>
      <c r="P8" s="67"/>
      <c r="S8" s="107" t="s">
        <v>82</v>
      </c>
      <c r="T8" s="108"/>
      <c r="U8" s="108"/>
      <c r="V8" s="108">
        <v>49561</v>
      </c>
      <c r="W8" s="108">
        <v>50686.63</v>
      </c>
      <c r="X8" s="108">
        <v>52736.06</v>
      </c>
      <c r="Y8" s="108">
        <v>52777.5</v>
      </c>
      <c r="Z8" s="108">
        <v>56295.99</v>
      </c>
      <c r="AB8" s="109" t="str">
        <f>TEXT(Z8,"$###,###")</f>
        <v>$56,296</v>
      </c>
      <c r="AD8" s="110">
        <f t="shared" si="0"/>
        <v>6.6666477191985152E-2</v>
      </c>
      <c r="AF8" s="110">
        <f t="shared" si="1"/>
        <v>0.13589294001331687</v>
      </c>
    </row>
    <row r="9" spans="1:32" x14ac:dyDescent="0.25">
      <c r="A9" s="30" t="s">
        <v>14</v>
      </c>
      <c r="B9" s="71"/>
      <c r="C9" s="72"/>
      <c r="D9" s="73">
        <f>AD104</f>
        <v>79.759134689963474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49.761468649426178</v>
      </c>
      <c r="P9" s="74" t="s">
        <v>83</v>
      </c>
      <c r="S9" s="107" t="s">
        <v>7</v>
      </c>
      <c r="T9" s="108"/>
      <c r="U9" s="108"/>
      <c r="V9" s="108">
        <v>6054789985</v>
      </c>
      <c r="W9" s="108">
        <v>6322418733</v>
      </c>
      <c r="X9" s="108">
        <v>6545618210</v>
      </c>
      <c r="Y9" s="108">
        <v>7017901813</v>
      </c>
      <c r="Z9" s="108">
        <v>7600798769</v>
      </c>
      <c r="AB9" s="109" t="str">
        <f>TEXT(Z9/1000000,"$#,###.0")&amp;" mil"</f>
        <v>$7,600.8 mil</v>
      </c>
      <c r="AD9" s="110">
        <f t="shared" si="0"/>
        <v>8.3058579548696221E-2</v>
      </c>
      <c r="AF9" s="110">
        <f t="shared" si="1"/>
        <v>0.25533648364849104</v>
      </c>
    </row>
    <row r="10" spans="1:32" x14ac:dyDescent="0.25">
      <c r="A10" s="30" t="s">
        <v>17</v>
      </c>
      <c r="B10" s="71"/>
      <c r="C10" s="72"/>
      <c r="D10" s="73">
        <f>AD105</f>
        <v>14.80799875900777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50.167127171877098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86.32661720116316</v>
      </c>
      <c r="P11" s="74" t="s">
        <v>83</v>
      </c>
      <c r="S11" s="107" t="s">
        <v>29</v>
      </c>
      <c r="T11" s="112"/>
      <c r="U11" s="112"/>
      <c r="V11" s="112">
        <v>116762</v>
      </c>
      <c r="W11" s="112">
        <v>115168</v>
      </c>
      <c r="X11" s="112">
        <v>115086</v>
      </c>
      <c r="Y11" s="112">
        <v>126440</v>
      </c>
      <c r="Z11" s="112">
        <v>128608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5.9638011859302722</v>
      </c>
      <c r="P12" s="74" t="s">
        <v>83</v>
      </c>
      <c r="S12" s="107" t="s">
        <v>30</v>
      </c>
      <c r="T12" s="112"/>
      <c r="U12" s="112"/>
      <c r="V12" s="112">
        <v>12668</v>
      </c>
      <c r="W12" s="112">
        <v>12889</v>
      </c>
      <c r="X12" s="112">
        <v>12916</v>
      </c>
      <c r="Y12" s="112">
        <v>12869</v>
      </c>
      <c r="Z12" s="112">
        <v>13215</v>
      </c>
    </row>
    <row r="13" spans="1:32" ht="15" customHeight="1" x14ac:dyDescent="0.25">
      <c r="A13" s="30" t="s">
        <v>19</v>
      </c>
      <c r="B13" s="72"/>
      <c r="C13" s="72"/>
      <c r="D13" s="73">
        <f>AD108</f>
        <v>13.90122830026371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7.7126861424151167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14.38563833537815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23.16495325125862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18.363292043090869</v>
      </c>
      <c r="P15" s="74" t="s">
        <v>83</v>
      </c>
      <c r="S15" s="115" t="s">
        <v>59</v>
      </c>
      <c r="T15" s="115"/>
      <c r="U15" s="116"/>
      <c r="V15" s="116">
        <v>477</v>
      </c>
      <c r="W15" s="116">
        <v>414</v>
      </c>
      <c r="X15" s="116">
        <v>419</v>
      </c>
      <c r="Y15" s="112">
        <v>354</v>
      </c>
      <c r="Z15" s="112">
        <v>393</v>
      </c>
      <c r="AB15" s="117">
        <f t="shared" ref="AB15:AB34" si="2">IF(Z15="np",0,Z15/$Z$34)</f>
        <v>2.7710792401743028E-3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43.114608452849346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81.63670795690912</v>
      </c>
      <c r="P16" s="37" t="s">
        <v>83</v>
      </c>
      <c r="S16" s="115" t="s">
        <v>60</v>
      </c>
      <c r="T16" s="115"/>
      <c r="U16" s="116"/>
      <c r="V16" s="116">
        <v>124</v>
      </c>
      <c r="W16" s="116">
        <v>168</v>
      </c>
      <c r="X16" s="116">
        <v>145</v>
      </c>
      <c r="Y16" s="112">
        <v>134</v>
      </c>
      <c r="Z16" s="112">
        <v>138</v>
      </c>
      <c r="AB16" s="117">
        <f t="shared" si="2"/>
        <v>9.7305072555738884E-4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8563</v>
      </c>
      <c r="W17" s="116">
        <v>8087</v>
      </c>
      <c r="X17" s="116">
        <v>8029</v>
      </c>
      <c r="Y17" s="112">
        <v>8467</v>
      </c>
      <c r="Z17" s="112">
        <v>8583</v>
      </c>
      <c r="AB17" s="117">
        <f t="shared" si="2"/>
        <v>6.0519524474341078E-2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820</v>
      </c>
      <c r="W18" s="116">
        <v>833</v>
      </c>
      <c r="X18" s="116">
        <v>878</v>
      </c>
      <c r="Y18" s="112">
        <v>900</v>
      </c>
      <c r="Z18" s="112">
        <v>923</v>
      </c>
      <c r="AB18" s="117">
        <f t="shared" si="2"/>
        <v>6.5081581136918112E-3</v>
      </c>
    </row>
    <row r="19" spans="1:28" x14ac:dyDescent="0.25">
      <c r="A19" s="63" t="str">
        <f>$S$1&amp;" ("&amp;$V$2&amp;" to "&amp;$Z$2&amp;")"</f>
        <v>Kingston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Kingston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9152</v>
      </c>
      <c r="W19" s="116">
        <v>9199</v>
      </c>
      <c r="X19" s="116">
        <v>9279</v>
      </c>
      <c r="Y19" s="112">
        <v>9816</v>
      </c>
      <c r="Z19" s="112">
        <v>10017</v>
      </c>
      <c r="AB19" s="117">
        <f t="shared" si="2"/>
        <v>7.0630790709480903E-2</v>
      </c>
    </row>
    <row r="20" spans="1:28" x14ac:dyDescent="0.25">
      <c r="S20" s="115" t="s">
        <v>64</v>
      </c>
      <c r="T20" s="115"/>
      <c r="U20" s="116"/>
      <c r="V20" s="116">
        <v>7004</v>
      </c>
      <c r="W20" s="116">
        <v>6526</v>
      </c>
      <c r="X20" s="116">
        <v>6485</v>
      </c>
      <c r="Y20" s="112">
        <v>6714</v>
      </c>
      <c r="Z20" s="112">
        <v>6780</v>
      </c>
      <c r="AB20" s="117">
        <f t="shared" si="2"/>
        <v>4.7806405212167363E-2</v>
      </c>
    </row>
    <row r="21" spans="1:28" x14ac:dyDescent="0.25">
      <c r="S21" s="115" t="s">
        <v>65</v>
      </c>
      <c r="T21" s="115"/>
      <c r="U21" s="116"/>
      <c r="V21" s="116">
        <v>12220</v>
      </c>
      <c r="W21" s="116">
        <v>12430</v>
      </c>
      <c r="X21" s="116">
        <v>12645</v>
      </c>
      <c r="Y21" s="112">
        <v>14046</v>
      </c>
      <c r="Z21" s="112">
        <v>14254</v>
      </c>
      <c r="AB21" s="117">
        <f t="shared" si="2"/>
        <v>0.10050626842097841</v>
      </c>
    </row>
    <row r="22" spans="1:28" x14ac:dyDescent="0.25">
      <c r="S22" s="115" t="s">
        <v>66</v>
      </c>
      <c r="T22" s="115"/>
      <c r="U22" s="116"/>
      <c r="V22" s="116">
        <v>8078</v>
      </c>
      <c r="W22" s="116">
        <v>7970</v>
      </c>
      <c r="X22" s="116">
        <v>8186</v>
      </c>
      <c r="Y22" s="112">
        <v>10047</v>
      </c>
      <c r="Z22" s="112">
        <v>10389</v>
      </c>
      <c r="AB22" s="117">
        <f t="shared" si="2"/>
        <v>7.3253797013157332E-2</v>
      </c>
    </row>
    <row r="23" spans="1:28" x14ac:dyDescent="0.25">
      <c r="S23" s="115" t="s">
        <v>67</v>
      </c>
      <c r="T23" s="115"/>
      <c r="U23" s="116"/>
      <c r="V23" s="116">
        <v>3759</v>
      </c>
      <c r="W23" s="116">
        <v>3841</v>
      </c>
      <c r="X23" s="116">
        <v>3866</v>
      </c>
      <c r="Y23" s="112">
        <v>4135</v>
      </c>
      <c r="Z23" s="112">
        <v>4276</v>
      </c>
      <c r="AB23" s="117">
        <f t="shared" si="2"/>
        <v>3.0150470307850685E-2</v>
      </c>
    </row>
    <row r="24" spans="1:28" x14ac:dyDescent="0.25">
      <c r="S24" s="115" t="s">
        <v>68</v>
      </c>
      <c r="T24" s="115"/>
      <c r="U24" s="116"/>
      <c r="V24" s="116">
        <v>2454</v>
      </c>
      <c r="W24" s="116">
        <v>2461</v>
      </c>
      <c r="X24" s="116">
        <v>2372</v>
      </c>
      <c r="Y24" s="112">
        <v>2559</v>
      </c>
      <c r="Z24" s="112">
        <v>3017</v>
      </c>
      <c r="AB24" s="117">
        <f t="shared" si="2"/>
        <v>2.1273145210193058E-2</v>
      </c>
    </row>
    <row r="25" spans="1:28" x14ac:dyDescent="0.25">
      <c r="S25" s="115" t="s">
        <v>69</v>
      </c>
      <c r="T25" s="115"/>
      <c r="U25" s="116"/>
      <c r="V25" s="116">
        <v>6346</v>
      </c>
      <c r="W25" s="116">
        <v>6596</v>
      </c>
      <c r="X25" s="116">
        <v>6656</v>
      </c>
      <c r="Y25" s="112">
        <v>7251</v>
      </c>
      <c r="Z25" s="112">
        <v>7268</v>
      </c>
      <c r="AB25" s="117">
        <f t="shared" si="2"/>
        <v>5.1247338212689147E-2</v>
      </c>
    </row>
    <row r="26" spans="1:28" x14ac:dyDescent="0.25">
      <c r="S26" s="115" t="s">
        <v>70</v>
      </c>
      <c r="T26" s="115"/>
      <c r="U26" s="116"/>
      <c r="V26" s="116">
        <v>2513</v>
      </c>
      <c r="W26" s="116">
        <v>2596</v>
      </c>
      <c r="X26" s="116">
        <v>2327</v>
      </c>
      <c r="Y26" s="112">
        <v>2440</v>
      </c>
      <c r="Z26" s="112">
        <v>2560</v>
      </c>
      <c r="AB26" s="117">
        <f t="shared" si="2"/>
        <v>1.8050796068310983E-2</v>
      </c>
    </row>
    <row r="27" spans="1:28" x14ac:dyDescent="0.25">
      <c r="S27" s="115" t="s">
        <v>71</v>
      </c>
      <c r="T27" s="115"/>
      <c r="U27" s="116"/>
      <c r="V27" s="116">
        <v>12158</v>
      </c>
      <c r="W27" s="116">
        <v>12097</v>
      </c>
      <c r="X27" s="116">
        <v>12425</v>
      </c>
      <c r="Y27" s="112">
        <v>13587</v>
      </c>
      <c r="Z27" s="112">
        <v>13550</v>
      </c>
      <c r="AB27" s="117">
        <f t="shared" si="2"/>
        <v>9.5542299502192896E-2</v>
      </c>
    </row>
    <row r="28" spans="1:28" x14ac:dyDescent="0.25">
      <c r="S28" s="115" t="s">
        <v>72</v>
      </c>
      <c r="T28" s="115"/>
      <c r="U28" s="116"/>
      <c r="V28" s="116">
        <v>12218</v>
      </c>
      <c r="W28" s="116">
        <v>12158</v>
      </c>
      <c r="X28" s="116">
        <v>11318</v>
      </c>
      <c r="Y28" s="112">
        <v>12204</v>
      </c>
      <c r="Z28" s="112">
        <v>11881</v>
      </c>
      <c r="AB28" s="117">
        <f t="shared" si="2"/>
        <v>8.3774026596719828E-2</v>
      </c>
    </row>
    <row r="29" spans="1:28" x14ac:dyDescent="0.25">
      <c r="S29" s="115" t="s">
        <v>73</v>
      </c>
      <c r="T29" s="115"/>
      <c r="U29" s="116"/>
      <c r="V29" s="116">
        <v>9166</v>
      </c>
      <c r="W29" s="116">
        <v>5708</v>
      </c>
      <c r="X29" s="116">
        <v>5977</v>
      </c>
      <c r="Y29" s="112">
        <v>7022</v>
      </c>
      <c r="Z29" s="112">
        <v>6906</v>
      </c>
      <c r="AB29" s="117">
        <f t="shared" si="2"/>
        <v>4.8694842831154543E-2</v>
      </c>
    </row>
    <row r="30" spans="1:28" x14ac:dyDescent="0.25">
      <c r="S30" s="115" t="s">
        <v>74</v>
      </c>
      <c r="T30" s="115"/>
      <c r="U30" s="116"/>
      <c r="V30" s="116">
        <v>8116</v>
      </c>
      <c r="W30" s="116">
        <v>10636</v>
      </c>
      <c r="X30" s="116">
        <v>10285</v>
      </c>
      <c r="Y30" s="112">
        <v>11077</v>
      </c>
      <c r="Z30" s="112">
        <v>11717</v>
      </c>
      <c r="AB30" s="117">
        <f t="shared" si="2"/>
        <v>8.2617647473593653E-2</v>
      </c>
    </row>
    <row r="31" spans="1:28" x14ac:dyDescent="0.25">
      <c r="S31" s="115" t="s">
        <v>75</v>
      </c>
      <c r="T31" s="115"/>
      <c r="U31" s="116"/>
      <c r="V31" s="116">
        <v>14479</v>
      </c>
      <c r="W31" s="116">
        <v>14821</v>
      </c>
      <c r="X31" s="116">
        <v>15880</v>
      </c>
      <c r="Y31" s="112">
        <v>17519</v>
      </c>
      <c r="Z31" s="112">
        <v>17914</v>
      </c>
      <c r="AB31" s="117">
        <f t="shared" si="2"/>
        <v>0.12631326592489175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3060</v>
      </c>
      <c r="W32" s="116">
        <v>3098</v>
      </c>
      <c r="X32" s="116">
        <v>2993</v>
      </c>
      <c r="Y32" s="112">
        <v>3454</v>
      </c>
      <c r="Z32" s="112">
        <v>3844</v>
      </c>
      <c r="AB32" s="117">
        <f t="shared" si="2"/>
        <v>2.7104398471323208E-2</v>
      </c>
    </row>
    <row r="33" spans="19:32" x14ac:dyDescent="0.25">
      <c r="S33" s="115" t="s">
        <v>77</v>
      </c>
      <c r="T33" s="115"/>
      <c r="U33" s="116"/>
      <c r="V33" s="116">
        <v>4313</v>
      </c>
      <c r="W33" s="116">
        <v>4595</v>
      </c>
      <c r="X33" s="116">
        <v>4701</v>
      </c>
      <c r="Y33" s="112">
        <v>4827</v>
      </c>
      <c r="Z33" s="112">
        <v>4862</v>
      </c>
      <c r="AB33" s="117">
        <f t="shared" si="2"/>
        <v>3.4282410345362495E-2</v>
      </c>
    </row>
    <row r="34" spans="19:32" x14ac:dyDescent="0.25">
      <c r="S34" s="118" t="s">
        <v>53</v>
      </c>
      <c r="T34" s="118"/>
      <c r="U34" s="119"/>
      <c r="V34" s="119">
        <v>129425</v>
      </c>
      <c r="W34" s="119">
        <v>128058</v>
      </c>
      <c r="X34" s="119">
        <v>128002</v>
      </c>
      <c r="Y34" s="120">
        <v>139304</v>
      </c>
      <c r="Z34" s="120">
        <v>141822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78269</v>
      </c>
      <c r="W37" s="112">
        <v>79393</v>
      </c>
      <c r="X37" s="112">
        <v>77974</v>
      </c>
      <c r="Y37" s="112">
        <v>77206</v>
      </c>
      <c r="Z37" s="112">
        <v>78888</v>
      </c>
      <c r="AB37" s="132">
        <f>Z37/Z40*100</f>
        <v>81.63670795690912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14476</v>
      </c>
      <c r="W38" s="112">
        <v>14308</v>
      </c>
      <c r="X38" s="112">
        <v>14332</v>
      </c>
      <c r="Y38" s="112">
        <v>17260</v>
      </c>
      <c r="Z38" s="112">
        <v>17745</v>
      </c>
      <c r="AB38" s="132">
        <f>Z38/Z40*100</f>
        <v>18.363292043090869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92745</v>
      </c>
      <c r="W40" s="112">
        <v>93701</v>
      </c>
      <c r="X40" s="112">
        <v>92306</v>
      </c>
      <c r="Y40" s="112">
        <v>94466</v>
      </c>
      <c r="Z40" s="112">
        <v>96633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16</v>
      </c>
      <c r="X44" s="112">
        <v>15</v>
      </c>
      <c r="Y44" s="112">
        <v>22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985</v>
      </c>
      <c r="W45" s="112">
        <v>998</v>
      </c>
      <c r="X45" s="112">
        <v>1019</v>
      </c>
      <c r="Y45" s="112">
        <v>1674</v>
      </c>
      <c r="Z45" s="112">
        <v>1756</v>
      </c>
    </row>
    <row r="46" spans="19:32" x14ac:dyDescent="0.25">
      <c r="S46" s="115" t="s">
        <v>38</v>
      </c>
      <c r="T46" s="115"/>
      <c r="U46" s="112"/>
      <c r="V46" s="112">
        <v>2985</v>
      </c>
      <c r="W46" s="112">
        <v>2974</v>
      </c>
      <c r="X46" s="112">
        <v>3048</v>
      </c>
      <c r="Y46" s="112">
        <v>4005</v>
      </c>
      <c r="Z46" s="112">
        <v>4353</v>
      </c>
    </row>
    <row r="47" spans="19:32" x14ac:dyDescent="0.25">
      <c r="S47" s="115" t="s">
        <v>39</v>
      </c>
      <c r="T47" s="115"/>
      <c r="U47" s="112"/>
      <c r="V47" s="112">
        <v>6172</v>
      </c>
      <c r="W47" s="112">
        <v>5804</v>
      </c>
      <c r="X47" s="112">
        <v>5393</v>
      </c>
      <c r="Y47" s="112">
        <v>5886</v>
      </c>
      <c r="Z47" s="112">
        <v>6163</v>
      </c>
    </row>
    <row r="48" spans="19:32" x14ac:dyDescent="0.25">
      <c r="S48" s="115" t="s">
        <v>40</v>
      </c>
      <c r="T48" s="115"/>
      <c r="U48" s="112"/>
      <c r="V48" s="112">
        <v>7660</v>
      </c>
      <c r="W48" s="112">
        <v>7774</v>
      </c>
      <c r="X48" s="112">
        <v>7743</v>
      </c>
      <c r="Y48" s="112">
        <v>8061</v>
      </c>
      <c r="Z48" s="112">
        <v>8155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7242</v>
      </c>
      <c r="W49" s="112">
        <v>7246</v>
      </c>
      <c r="X49" s="112">
        <v>7107</v>
      </c>
      <c r="Y49" s="112">
        <v>7224</v>
      </c>
      <c r="Z49" s="112">
        <v>7332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Kingston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7379</v>
      </c>
      <c r="W50" s="112">
        <v>7206</v>
      </c>
      <c r="X50" s="112">
        <v>7083</v>
      </c>
      <c r="Y50" s="112">
        <v>7544</v>
      </c>
      <c r="Z50" s="112">
        <v>7290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6657</v>
      </c>
      <c r="W51" s="112">
        <v>6588</v>
      </c>
      <c r="X51" s="112">
        <v>6569</v>
      </c>
      <c r="Y51" s="112">
        <v>6881</v>
      </c>
      <c r="Z51" s="112">
        <v>7001</v>
      </c>
    </row>
    <row r="52" spans="1:26" ht="15" customHeight="1" x14ac:dyDescent="0.25">
      <c r="S52" s="115" t="s">
        <v>44</v>
      </c>
      <c r="T52" s="115"/>
      <c r="U52" s="112"/>
      <c r="V52" s="112">
        <v>6848</v>
      </c>
      <c r="W52" s="112">
        <v>6774</v>
      </c>
      <c r="X52" s="112">
        <v>6521</v>
      </c>
      <c r="Y52" s="112">
        <v>6746</v>
      </c>
      <c r="Z52" s="112">
        <v>6542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5778</v>
      </c>
      <c r="W53" s="112">
        <v>5799</v>
      </c>
      <c r="X53" s="112">
        <v>5960</v>
      </c>
      <c r="Y53" s="112">
        <v>6418</v>
      </c>
      <c r="Z53" s="112">
        <v>6488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4949</v>
      </c>
      <c r="W54" s="112">
        <v>4986</v>
      </c>
      <c r="X54" s="112">
        <v>5017</v>
      </c>
      <c r="Y54" s="112">
        <v>5283</v>
      </c>
      <c r="Z54" s="112">
        <v>5306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3870</v>
      </c>
      <c r="W55" s="112">
        <v>3871</v>
      </c>
      <c r="X55" s="112">
        <v>3829</v>
      </c>
      <c r="Y55" s="112">
        <v>4114</v>
      </c>
      <c r="Z55" s="112">
        <v>4300</v>
      </c>
    </row>
    <row r="56" spans="1:26" ht="15" customHeight="1" x14ac:dyDescent="0.25">
      <c r="S56" s="115" t="s">
        <v>48</v>
      </c>
      <c r="T56" s="115"/>
      <c r="U56" s="112"/>
      <c r="V56" s="112">
        <v>1924</v>
      </c>
      <c r="W56" s="112">
        <v>1996</v>
      </c>
      <c r="X56" s="112">
        <v>2113</v>
      </c>
      <c r="Y56" s="112">
        <v>2346</v>
      </c>
      <c r="Z56" s="112">
        <v>2470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868</v>
      </c>
      <c r="W57" s="112">
        <v>826</v>
      </c>
      <c r="X57" s="112">
        <v>838</v>
      </c>
      <c r="Y57" s="112">
        <v>898</v>
      </c>
      <c r="Z57" s="112">
        <v>961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348</v>
      </c>
      <c r="W58" s="112">
        <v>356</v>
      </c>
      <c r="X58" s="112">
        <v>368</v>
      </c>
      <c r="Y58" s="112">
        <v>382</v>
      </c>
      <c r="Z58" s="112">
        <v>406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183</v>
      </c>
      <c r="W59" s="112">
        <v>173</v>
      </c>
      <c r="X59" s="112">
        <v>163</v>
      </c>
      <c r="Y59" s="112">
        <v>195</v>
      </c>
      <c r="Z59" s="112">
        <v>166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121</v>
      </c>
      <c r="W60" s="112">
        <v>118</v>
      </c>
      <c r="X60" s="112">
        <v>110</v>
      </c>
      <c r="Y60" s="112">
        <v>100</v>
      </c>
      <c r="Z60" s="112">
        <v>98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63999</v>
      </c>
      <c r="W61" s="112">
        <v>63509</v>
      </c>
      <c r="X61" s="112">
        <v>62896</v>
      </c>
      <c r="Y61" s="112">
        <v>67776</v>
      </c>
      <c r="Z61" s="112">
        <v>68813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19</v>
      </c>
      <c r="X63" s="112">
        <v>19</v>
      </c>
      <c r="Y63" s="112">
        <v>37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1320</v>
      </c>
      <c r="W64" s="112">
        <v>1216</v>
      </c>
      <c r="X64" s="112">
        <v>1324</v>
      </c>
      <c r="Y64" s="112">
        <v>1935</v>
      </c>
      <c r="Z64" s="112">
        <v>1992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Kingston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3596</v>
      </c>
      <c r="W65" s="112">
        <v>3353</v>
      </c>
      <c r="X65" s="112">
        <v>3528</v>
      </c>
      <c r="Y65" s="112">
        <v>4504</v>
      </c>
      <c r="Z65" s="112">
        <v>4594</v>
      </c>
    </row>
    <row r="66" spans="1:26" x14ac:dyDescent="0.25">
      <c r="S66" s="115" t="s">
        <v>39</v>
      </c>
      <c r="T66" s="115"/>
      <c r="U66" s="112"/>
      <c r="V66" s="112">
        <v>5897</v>
      </c>
      <c r="W66" s="112">
        <v>5810</v>
      </c>
      <c r="X66" s="112">
        <v>5774</v>
      </c>
      <c r="Y66" s="112">
        <v>6684</v>
      </c>
      <c r="Z66" s="112">
        <v>6793</v>
      </c>
    </row>
    <row r="67" spans="1:26" x14ac:dyDescent="0.25">
      <c r="S67" s="115" t="s">
        <v>40</v>
      </c>
      <c r="T67" s="115"/>
      <c r="U67" s="112"/>
      <c r="V67" s="112">
        <v>7489</v>
      </c>
      <c r="W67" s="112">
        <v>7331</v>
      </c>
      <c r="X67" s="112">
        <v>7205</v>
      </c>
      <c r="Y67" s="112">
        <v>7591</v>
      </c>
      <c r="Z67" s="112">
        <v>7788</v>
      </c>
    </row>
    <row r="68" spans="1:26" x14ac:dyDescent="0.25">
      <c r="S68" s="115" t="s">
        <v>41</v>
      </c>
      <c r="T68" s="115"/>
      <c r="U68" s="112"/>
      <c r="V68" s="112">
        <v>7296</v>
      </c>
      <c r="W68" s="112">
        <v>7194</v>
      </c>
      <c r="X68" s="112">
        <v>7314</v>
      </c>
      <c r="Y68" s="112">
        <v>7577</v>
      </c>
      <c r="Z68" s="112">
        <v>7718</v>
      </c>
    </row>
    <row r="69" spans="1:26" x14ac:dyDescent="0.25">
      <c r="S69" s="115" t="s">
        <v>42</v>
      </c>
      <c r="T69" s="115"/>
      <c r="U69" s="112"/>
      <c r="V69" s="112">
        <v>7338</v>
      </c>
      <c r="W69" s="112">
        <v>7424</v>
      </c>
      <c r="X69" s="112">
        <v>7280</v>
      </c>
      <c r="Y69" s="112">
        <v>7864</v>
      </c>
      <c r="Z69" s="112">
        <v>7864</v>
      </c>
    </row>
    <row r="70" spans="1:26" x14ac:dyDescent="0.25">
      <c r="S70" s="115" t="s">
        <v>43</v>
      </c>
      <c r="T70" s="115"/>
      <c r="U70" s="112"/>
      <c r="V70" s="112">
        <v>6810</v>
      </c>
      <c r="W70" s="112">
        <v>6667</v>
      </c>
      <c r="X70" s="112">
        <v>6914</v>
      </c>
      <c r="Y70" s="112">
        <v>7500</v>
      </c>
      <c r="Z70" s="112">
        <v>7679</v>
      </c>
    </row>
    <row r="71" spans="1:26" x14ac:dyDescent="0.25">
      <c r="S71" s="115" t="s">
        <v>44</v>
      </c>
      <c r="T71" s="115"/>
      <c r="U71" s="112"/>
      <c r="V71" s="112">
        <v>7554</v>
      </c>
      <c r="W71" s="112">
        <v>7266</v>
      </c>
      <c r="X71" s="112">
        <v>6976</v>
      </c>
      <c r="Y71" s="112">
        <v>7392</v>
      </c>
      <c r="Z71" s="112">
        <v>7248</v>
      </c>
    </row>
    <row r="72" spans="1:26" x14ac:dyDescent="0.25">
      <c r="S72" s="115" t="s">
        <v>45</v>
      </c>
      <c r="T72" s="115"/>
      <c r="U72" s="112"/>
      <c r="V72" s="112">
        <v>6301</v>
      </c>
      <c r="W72" s="112">
        <v>6369</v>
      </c>
      <c r="X72" s="112">
        <v>6646</v>
      </c>
      <c r="Y72" s="112">
        <v>7352</v>
      </c>
      <c r="Z72" s="112">
        <v>7516</v>
      </c>
    </row>
    <row r="73" spans="1:26" x14ac:dyDescent="0.25">
      <c r="S73" s="115" t="s">
        <v>46</v>
      </c>
      <c r="T73" s="115"/>
      <c r="U73" s="112"/>
      <c r="V73" s="112">
        <v>5133</v>
      </c>
      <c r="W73" s="112">
        <v>5097</v>
      </c>
      <c r="X73" s="112">
        <v>5141</v>
      </c>
      <c r="Y73" s="112">
        <v>5464</v>
      </c>
      <c r="Z73" s="112">
        <v>5721</v>
      </c>
    </row>
    <row r="74" spans="1:26" x14ac:dyDescent="0.25">
      <c r="S74" s="115" t="s">
        <v>47</v>
      </c>
      <c r="T74" s="115"/>
      <c r="U74" s="112"/>
      <c r="V74" s="112">
        <v>3591</v>
      </c>
      <c r="W74" s="112">
        <v>3653</v>
      </c>
      <c r="X74" s="112">
        <v>3748</v>
      </c>
      <c r="Y74" s="112">
        <v>4077</v>
      </c>
      <c r="Z74" s="112">
        <v>4210</v>
      </c>
    </row>
    <row r="75" spans="1:26" x14ac:dyDescent="0.25">
      <c r="S75" s="115" t="s">
        <v>48</v>
      </c>
      <c r="T75" s="115"/>
      <c r="U75" s="112"/>
      <c r="V75" s="112">
        <v>1765</v>
      </c>
      <c r="W75" s="112">
        <v>1829</v>
      </c>
      <c r="X75" s="112">
        <v>1829</v>
      </c>
      <c r="Y75" s="112">
        <v>2033</v>
      </c>
      <c r="Z75" s="112">
        <v>2229</v>
      </c>
    </row>
    <row r="76" spans="1:26" x14ac:dyDescent="0.25">
      <c r="S76" s="115" t="s">
        <v>49</v>
      </c>
      <c r="T76" s="115"/>
      <c r="U76" s="112"/>
      <c r="V76" s="112">
        <v>735</v>
      </c>
      <c r="W76" s="112">
        <v>744</v>
      </c>
      <c r="X76" s="112">
        <v>777</v>
      </c>
      <c r="Y76" s="112">
        <v>854</v>
      </c>
      <c r="Z76" s="112">
        <v>893</v>
      </c>
    </row>
    <row r="77" spans="1:26" x14ac:dyDescent="0.25">
      <c r="S77" s="115" t="s">
        <v>50</v>
      </c>
      <c r="T77" s="115"/>
      <c r="U77" s="112"/>
      <c r="V77" s="112">
        <v>233</v>
      </c>
      <c r="W77" s="112">
        <v>245</v>
      </c>
      <c r="X77" s="112">
        <v>233</v>
      </c>
      <c r="Y77" s="112">
        <v>301</v>
      </c>
      <c r="Z77" s="112">
        <v>341</v>
      </c>
    </row>
    <row r="78" spans="1:26" x14ac:dyDescent="0.25">
      <c r="S78" s="115" t="s">
        <v>51</v>
      </c>
      <c r="T78" s="115"/>
      <c r="U78" s="112"/>
      <c r="V78" s="112">
        <v>183</v>
      </c>
      <c r="W78" s="112">
        <v>177</v>
      </c>
      <c r="X78" s="112">
        <v>168</v>
      </c>
      <c r="Y78" s="112">
        <v>162</v>
      </c>
      <c r="Z78" s="112">
        <v>137</v>
      </c>
    </row>
    <row r="79" spans="1:26" x14ac:dyDescent="0.25">
      <c r="S79" s="115" t="s">
        <v>52</v>
      </c>
      <c r="T79" s="115"/>
      <c r="U79" s="112"/>
      <c r="V79" s="112">
        <v>166</v>
      </c>
      <c r="W79" s="112">
        <v>165</v>
      </c>
      <c r="X79" s="112">
        <v>164</v>
      </c>
      <c r="Y79" s="112">
        <v>155</v>
      </c>
      <c r="Z79" s="112">
        <v>182</v>
      </c>
    </row>
    <row r="80" spans="1:26" x14ac:dyDescent="0.25">
      <c r="S80" s="118" t="s">
        <v>53</v>
      </c>
      <c r="T80" s="118"/>
      <c r="U80" s="112"/>
      <c r="V80" s="112">
        <v>65433</v>
      </c>
      <c r="W80" s="112">
        <v>64549</v>
      </c>
      <c r="X80" s="112">
        <v>65040</v>
      </c>
      <c r="Y80" s="112">
        <v>71471</v>
      </c>
      <c r="Z80" s="112">
        <v>72939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Kingston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7456</v>
      </c>
      <c r="W83" s="112">
        <v>7666</v>
      </c>
      <c r="X83" s="112">
        <v>7643</v>
      </c>
      <c r="Y83" s="112">
        <v>7598</v>
      </c>
      <c r="Z83" s="112">
        <v>7792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8815</v>
      </c>
      <c r="W84" s="112">
        <v>9051</v>
      </c>
      <c r="X84" s="112">
        <v>8978</v>
      </c>
      <c r="Y84" s="112">
        <v>9323</v>
      </c>
      <c r="Z84" s="112">
        <v>9639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7595</v>
      </c>
      <c r="W85" s="112">
        <v>7460</v>
      </c>
      <c r="X85" s="112">
        <v>7268</v>
      </c>
      <c r="Y85" s="112">
        <v>7346</v>
      </c>
      <c r="Z85" s="112">
        <v>7395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141,822</v>
      </c>
      <c r="D86" s="96">
        <f t="shared" ref="D86:D91" si="4">AD4</f>
        <v>1.80609593269494E-2</v>
      </c>
      <c r="E86" s="97">
        <f t="shared" ref="E86:E91" si="5">AD4</f>
        <v>1.80609593269494E-2</v>
      </c>
      <c r="F86" s="96">
        <f t="shared" ref="F86:F91" si="6">AF4</f>
        <v>9.5785203785976325E-2</v>
      </c>
      <c r="G86" s="97">
        <f t="shared" ref="G86:G91" si="7">AF4</f>
        <v>9.5785203785976325E-2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2429</v>
      </c>
      <c r="W86" s="112">
        <v>2531</v>
      </c>
      <c r="X86" s="112">
        <v>2482</v>
      </c>
      <c r="Y86" s="112">
        <v>2599</v>
      </c>
      <c r="Z86" s="112">
        <v>2672</v>
      </c>
    </row>
    <row r="87" spans="1:30" ht="15" customHeight="1" x14ac:dyDescent="0.25">
      <c r="A87" s="98" t="s">
        <v>4</v>
      </c>
      <c r="B87" s="49"/>
      <c r="C87" s="57" t="str">
        <f t="shared" si="3"/>
        <v>68,814</v>
      </c>
      <c r="D87" s="96">
        <f t="shared" si="4"/>
        <v>1.5330136481003231E-2</v>
      </c>
      <c r="E87" s="97">
        <f t="shared" si="5"/>
        <v>1.5330136481003231E-2</v>
      </c>
      <c r="F87" s="96">
        <f t="shared" si="6"/>
        <v>7.5285955372210722E-2</v>
      </c>
      <c r="G87" s="97">
        <f t="shared" si="7"/>
        <v>7.5285955372210722E-2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2938</v>
      </c>
      <c r="W87" s="112">
        <v>2955</v>
      </c>
      <c r="X87" s="112">
        <v>2947</v>
      </c>
      <c r="Y87" s="112">
        <v>2931</v>
      </c>
      <c r="Z87" s="112">
        <v>2893</v>
      </c>
    </row>
    <row r="88" spans="1:30" ht="15" customHeight="1" x14ac:dyDescent="0.25">
      <c r="A88" s="98" t="s">
        <v>5</v>
      </c>
      <c r="B88" s="49"/>
      <c r="C88" s="57" t="str">
        <f t="shared" si="3"/>
        <v>72,939</v>
      </c>
      <c r="D88" s="96">
        <f t="shared" si="4"/>
        <v>2.0568358309196899E-2</v>
      </c>
      <c r="E88" s="97">
        <f t="shared" si="5"/>
        <v>2.0568358309196899E-2</v>
      </c>
      <c r="F88" s="96">
        <f t="shared" si="6"/>
        <v>0.11481498463936912</v>
      </c>
      <c r="G88" s="97">
        <f t="shared" si="7"/>
        <v>0.11481498463936912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3009</v>
      </c>
      <c r="W88" s="112">
        <v>2987</v>
      </c>
      <c r="X88" s="112">
        <v>3005</v>
      </c>
      <c r="Y88" s="112">
        <v>3009</v>
      </c>
      <c r="Z88" s="112">
        <v>3106</v>
      </c>
    </row>
    <row r="89" spans="1:30" ht="15" customHeight="1" x14ac:dyDescent="0.25">
      <c r="A89" s="49" t="s">
        <v>6</v>
      </c>
      <c r="B89" s="49"/>
      <c r="C89" s="57" t="str">
        <f t="shared" si="3"/>
        <v>96,633</v>
      </c>
      <c r="D89" s="96">
        <f t="shared" si="4"/>
        <v>2.2928641747911982E-2</v>
      </c>
      <c r="E89" s="97">
        <f t="shared" si="5"/>
        <v>2.2928641747911982E-2</v>
      </c>
      <c r="F89" s="96">
        <f t="shared" si="6"/>
        <v>4.1943866383446826E-2</v>
      </c>
      <c r="G89" s="97">
        <f t="shared" si="7"/>
        <v>4.1943866383446826E-2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2464</v>
      </c>
      <c r="W89" s="112">
        <v>2460</v>
      </c>
      <c r="X89" s="112">
        <v>2385</v>
      </c>
      <c r="Y89" s="112">
        <v>2441</v>
      </c>
      <c r="Z89" s="112">
        <v>2505</v>
      </c>
    </row>
    <row r="90" spans="1:30" ht="15" customHeight="1" x14ac:dyDescent="0.25">
      <c r="A90" s="49" t="s">
        <v>95</v>
      </c>
      <c r="B90" s="49"/>
      <c r="C90" s="57" t="str">
        <f t="shared" si="3"/>
        <v>$56,296</v>
      </c>
      <c r="D90" s="96">
        <f t="shared" si="4"/>
        <v>6.6666477191985152E-2</v>
      </c>
      <c r="E90" s="97">
        <f t="shared" si="5"/>
        <v>6.6666477191985152E-2</v>
      </c>
      <c r="F90" s="96">
        <f t="shared" si="6"/>
        <v>0.13589294001331687</v>
      </c>
      <c r="G90" s="97">
        <f t="shared" si="7"/>
        <v>0.13589294001331687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3467</v>
      </c>
      <c r="W90" s="112">
        <v>3445</v>
      </c>
      <c r="X90" s="112">
        <v>3404</v>
      </c>
      <c r="Y90" s="112">
        <v>3496</v>
      </c>
      <c r="Z90" s="112">
        <v>3590</v>
      </c>
    </row>
    <row r="91" spans="1:30" ht="15" customHeight="1" x14ac:dyDescent="0.25">
      <c r="A91" s="49" t="s">
        <v>7</v>
      </c>
      <c r="B91" s="49"/>
      <c r="C91" s="57" t="str">
        <f t="shared" si="3"/>
        <v>$7,600.8 mil</v>
      </c>
      <c r="D91" s="96">
        <f t="shared" si="4"/>
        <v>8.3058579548696221E-2</v>
      </c>
      <c r="E91" s="97">
        <f t="shared" si="5"/>
        <v>8.3058579548696221E-2</v>
      </c>
      <c r="F91" s="96">
        <f t="shared" si="6"/>
        <v>0.25533648364849104</v>
      </c>
      <c r="G91" s="97">
        <f t="shared" si="7"/>
        <v>0.25533648364849104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46768</v>
      </c>
      <c r="W91" s="112">
        <v>47147</v>
      </c>
      <c r="X91" s="112">
        <v>46199</v>
      </c>
      <c r="Y91" s="112">
        <v>47092</v>
      </c>
      <c r="Z91" s="112">
        <v>48083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5090</v>
      </c>
      <c r="W93" s="112">
        <v>5261</v>
      </c>
      <c r="X93" s="112">
        <v>5294</v>
      </c>
      <c r="Y93" s="112">
        <v>5510</v>
      </c>
      <c r="Z93" s="112">
        <v>5735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11440</v>
      </c>
      <c r="W94" s="112">
        <v>11795</v>
      </c>
      <c r="X94" s="112">
        <v>12022</v>
      </c>
      <c r="Y94" s="112">
        <v>12446</v>
      </c>
      <c r="Z94" s="112">
        <v>12796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1340</v>
      </c>
      <c r="W95" s="112">
        <v>1404</v>
      </c>
      <c r="X95" s="112">
        <v>1373</v>
      </c>
      <c r="Y95" s="112">
        <v>1409</v>
      </c>
      <c r="Z95" s="112">
        <v>1455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5270</v>
      </c>
      <c r="W96" s="112">
        <v>5417</v>
      </c>
      <c r="X96" s="112">
        <v>5379</v>
      </c>
      <c r="Y96" s="112">
        <v>5715</v>
      </c>
      <c r="Z96" s="112">
        <v>5926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9154</v>
      </c>
      <c r="W97" s="112">
        <v>8993</v>
      </c>
      <c r="X97" s="112">
        <v>8776</v>
      </c>
      <c r="Y97" s="112">
        <v>8766</v>
      </c>
      <c r="Z97" s="112">
        <v>8687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4720</v>
      </c>
      <c r="W98" s="112">
        <v>4700</v>
      </c>
      <c r="X98" s="112">
        <v>4534</v>
      </c>
      <c r="Y98" s="112">
        <v>4599</v>
      </c>
      <c r="Z98" s="112">
        <v>4665</v>
      </c>
    </row>
    <row r="99" spans="1:32" ht="15" customHeight="1" x14ac:dyDescent="0.25">
      <c r="S99" s="115" t="s">
        <v>195</v>
      </c>
      <c r="T99" s="115"/>
      <c r="U99" s="112"/>
      <c r="V99" s="112">
        <v>373</v>
      </c>
      <c r="W99" s="112">
        <v>415</v>
      </c>
      <c r="X99" s="112">
        <v>385</v>
      </c>
      <c r="Y99" s="112">
        <v>424</v>
      </c>
      <c r="Z99" s="112">
        <v>460</v>
      </c>
    </row>
    <row r="100" spans="1:32" ht="15" customHeight="1" x14ac:dyDescent="0.25">
      <c r="S100" s="115" t="s">
        <v>58</v>
      </c>
      <c r="T100" s="115"/>
      <c r="U100" s="112"/>
      <c r="V100" s="112">
        <v>1724</v>
      </c>
      <c r="W100" s="112">
        <v>1786</v>
      </c>
      <c r="X100" s="112">
        <v>1730</v>
      </c>
      <c r="Y100" s="112">
        <v>1806</v>
      </c>
      <c r="Z100" s="112">
        <v>1871</v>
      </c>
    </row>
    <row r="101" spans="1:32" x14ac:dyDescent="0.25">
      <c r="A101" s="18"/>
      <c r="S101" s="118" t="s">
        <v>53</v>
      </c>
      <c r="T101" s="118"/>
      <c r="U101" s="112"/>
      <c r="V101" s="112">
        <v>45974</v>
      </c>
      <c r="W101" s="112">
        <v>46553</v>
      </c>
      <c r="X101" s="112">
        <v>46046</v>
      </c>
      <c r="Y101" s="112">
        <v>47324</v>
      </c>
      <c r="Z101" s="112">
        <v>48477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100720</v>
      </c>
      <c r="W104" s="112">
        <v>101362</v>
      </c>
      <c r="X104" s="112">
        <v>100815</v>
      </c>
      <c r="Y104" s="112">
        <v>110871</v>
      </c>
      <c r="Z104" s="112">
        <v>113116</v>
      </c>
      <c r="AB104" s="109" t="str">
        <f>TEXT(Z104,"###,###")</f>
        <v>113,116</v>
      </c>
      <c r="AD104" s="130">
        <f>Z104/($Z$4)*100</f>
        <v>79.759134689963474</v>
      </c>
      <c r="AF104" s="109"/>
    </row>
    <row r="105" spans="1:32" x14ac:dyDescent="0.25">
      <c r="S105" s="115" t="s">
        <v>17</v>
      </c>
      <c r="T105" s="115"/>
      <c r="U105" s="112"/>
      <c r="V105" s="112">
        <v>20091</v>
      </c>
      <c r="W105" s="112">
        <v>19025</v>
      </c>
      <c r="X105" s="112">
        <v>19146</v>
      </c>
      <c r="Y105" s="112">
        <v>20948</v>
      </c>
      <c r="Z105" s="112">
        <v>21001</v>
      </c>
      <c r="AB105" s="109" t="str">
        <f>TEXT(Z105,"###,###")</f>
        <v>21,001</v>
      </c>
      <c r="AD105" s="130">
        <f>Z105/($Z$4)*100</f>
        <v>14.80799875900777</v>
      </c>
      <c r="AF105" s="109"/>
    </row>
    <row r="106" spans="1:32" x14ac:dyDescent="0.25">
      <c r="S106" s="118" t="s">
        <v>53</v>
      </c>
      <c r="T106" s="118"/>
      <c r="U106" s="120"/>
      <c r="V106" s="120">
        <v>120811</v>
      </c>
      <c r="W106" s="120">
        <v>120387</v>
      </c>
      <c r="X106" s="120">
        <v>119961</v>
      </c>
      <c r="Y106" s="120">
        <v>131819</v>
      </c>
      <c r="Z106" s="120">
        <v>134117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19507</v>
      </c>
      <c r="W108" s="112">
        <v>20301</v>
      </c>
      <c r="X108" s="112">
        <v>19506</v>
      </c>
      <c r="Y108" s="112">
        <v>20365</v>
      </c>
      <c r="Z108" s="112">
        <v>19715</v>
      </c>
      <c r="AB108" s="109" t="str">
        <f>TEXT(Z108,"###,###")</f>
        <v>19,715</v>
      </c>
      <c r="AD108" s="130">
        <f>Z108/($Z$4)*100</f>
        <v>13.90122830026371</v>
      </c>
      <c r="AF108" s="109"/>
    </row>
    <row r="109" spans="1:32" x14ac:dyDescent="0.25">
      <c r="S109" s="115" t="s">
        <v>20</v>
      </c>
      <c r="T109" s="115"/>
      <c r="U109" s="112"/>
      <c r="V109" s="112">
        <v>17278</v>
      </c>
      <c r="W109" s="112">
        <v>17084</v>
      </c>
      <c r="X109" s="112">
        <v>18476</v>
      </c>
      <c r="Y109" s="112">
        <v>20492</v>
      </c>
      <c r="Z109" s="112">
        <v>20402</v>
      </c>
      <c r="AB109" s="109" t="str">
        <f>TEXT(Z109,"###,###")</f>
        <v>20,402</v>
      </c>
      <c r="AD109" s="130">
        <f>Z109/($Z$4)*100</f>
        <v>14.38563833537815</v>
      </c>
      <c r="AF109" s="109"/>
    </row>
    <row r="110" spans="1:32" x14ac:dyDescent="0.25">
      <c r="S110" s="115" t="s">
        <v>21</v>
      </c>
      <c r="T110" s="115"/>
      <c r="U110" s="112"/>
      <c r="V110" s="112">
        <v>29691</v>
      </c>
      <c r="W110" s="112">
        <v>27993</v>
      </c>
      <c r="X110" s="112">
        <v>27991</v>
      </c>
      <c r="Y110" s="112">
        <v>31195</v>
      </c>
      <c r="Z110" s="112">
        <v>32853</v>
      </c>
      <c r="AB110" s="109" t="str">
        <f>TEXT(Z110,"###,###")</f>
        <v>32,853</v>
      </c>
      <c r="AD110" s="130">
        <f>Z110/($Z$4)*100</f>
        <v>23.16495325125862</v>
      </c>
      <c r="AF110" s="109"/>
    </row>
    <row r="111" spans="1:32" x14ac:dyDescent="0.25">
      <c r="S111" s="115" t="s">
        <v>22</v>
      </c>
      <c r="T111" s="115"/>
      <c r="U111" s="112"/>
      <c r="V111" s="112">
        <v>54414</v>
      </c>
      <c r="W111" s="112">
        <v>53881</v>
      </c>
      <c r="X111" s="112">
        <v>53988</v>
      </c>
      <c r="Y111" s="112">
        <v>59764</v>
      </c>
      <c r="Z111" s="112">
        <v>61146</v>
      </c>
      <c r="AB111" s="109" t="str">
        <f>TEXT(Z111,"###,###")</f>
        <v>61,146</v>
      </c>
      <c r="AD111" s="130">
        <f>Z111/($Z$4)*100</f>
        <v>43.114608452849346</v>
      </c>
      <c r="AF111" s="109"/>
    </row>
    <row r="112" spans="1:32" x14ac:dyDescent="0.25">
      <c r="S112" s="118" t="s">
        <v>53</v>
      </c>
      <c r="T112" s="118"/>
      <c r="U112" s="112"/>
      <c r="V112" s="112">
        <v>129425</v>
      </c>
      <c r="W112" s="112">
        <v>128056</v>
      </c>
      <c r="X112" s="112">
        <v>128002</v>
      </c>
      <c r="Y112" s="112">
        <v>139307</v>
      </c>
      <c r="Z112" s="112">
        <v>141822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41.66</v>
      </c>
      <c r="W118" s="131">
        <v>41.79</v>
      </c>
      <c r="X118" s="131">
        <v>42.06</v>
      </c>
      <c r="Y118" s="131">
        <v>41.98</v>
      </c>
      <c r="Z118" s="131">
        <v>41.94</v>
      </c>
      <c r="AB118" s="109" t="str">
        <f>TEXT(Z118,"##.0")</f>
        <v>41.9</v>
      </c>
    </row>
    <row r="120" spans="19:32" x14ac:dyDescent="0.25">
      <c r="S120" s="101" t="s">
        <v>97</v>
      </c>
      <c r="T120" s="112"/>
      <c r="U120" s="112"/>
      <c r="V120" s="112">
        <v>80078</v>
      </c>
      <c r="W120" s="112">
        <v>80811</v>
      </c>
      <c r="X120" s="112">
        <v>79390</v>
      </c>
      <c r="Y120" s="112">
        <v>81602</v>
      </c>
      <c r="Z120" s="112">
        <v>83420</v>
      </c>
      <c r="AB120" s="109" t="str">
        <f>TEXT(Z120,"###,###")</f>
        <v>83,420</v>
      </c>
    </row>
    <row r="121" spans="19:32" x14ac:dyDescent="0.25">
      <c r="S121" s="101" t="s">
        <v>98</v>
      </c>
      <c r="T121" s="112"/>
      <c r="U121" s="112"/>
      <c r="V121" s="112">
        <v>6109</v>
      </c>
      <c r="W121" s="112">
        <v>6165</v>
      </c>
      <c r="X121" s="112">
        <v>5923</v>
      </c>
      <c r="Y121" s="112">
        <v>5645</v>
      </c>
      <c r="Z121" s="112">
        <v>5763</v>
      </c>
      <c r="AB121" s="109" t="str">
        <f>TEXT(Z121,"###,###")</f>
        <v>5,763</v>
      </c>
    </row>
    <row r="122" spans="19:32" x14ac:dyDescent="0.25">
      <c r="S122" s="101" t="s">
        <v>99</v>
      </c>
      <c r="T122" s="112"/>
      <c r="U122" s="112"/>
      <c r="V122" s="112">
        <v>6550</v>
      </c>
      <c r="W122" s="112">
        <v>6722</v>
      </c>
      <c r="X122" s="112">
        <v>6988</v>
      </c>
      <c r="Y122" s="112">
        <v>7223</v>
      </c>
      <c r="Z122" s="112">
        <v>7453</v>
      </c>
      <c r="AB122" s="109" t="str">
        <f>TEXT(Z122,"###,###")</f>
        <v>7,453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86628</v>
      </c>
      <c r="W124" s="112">
        <v>87533</v>
      </c>
      <c r="X124" s="112">
        <v>86378</v>
      </c>
      <c r="Y124" s="112">
        <v>88825</v>
      </c>
      <c r="Z124" s="112">
        <v>90873</v>
      </c>
      <c r="AB124" s="109" t="str">
        <f>TEXT(Z124,"###,###")</f>
        <v>90,873</v>
      </c>
      <c r="AD124" s="127">
        <f>Z124/$Z$7*100</f>
        <v>94.039303343578283</v>
      </c>
    </row>
    <row r="125" spans="19:32" x14ac:dyDescent="0.25">
      <c r="S125" s="101" t="s">
        <v>101</v>
      </c>
      <c r="T125" s="112"/>
      <c r="U125" s="112"/>
      <c r="V125" s="112">
        <v>12659</v>
      </c>
      <c r="W125" s="112">
        <v>12887</v>
      </c>
      <c r="X125" s="112">
        <v>12911</v>
      </c>
      <c r="Y125" s="112">
        <v>12868</v>
      </c>
      <c r="Z125" s="112">
        <v>13216</v>
      </c>
      <c r="AB125" s="109" t="str">
        <f>TEXT(Z125,"###,###")</f>
        <v>13,216</v>
      </c>
      <c r="AD125" s="127">
        <f>Z125/$Z$7*100</f>
        <v>13.676487328345388</v>
      </c>
    </row>
    <row r="127" spans="19:32" x14ac:dyDescent="0.25">
      <c r="S127" s="101" t="s">
        <v>102</v>
      </c>
      <c r="T127" s="112"/>
      <c r="U127" s="112"/>
      <c r="V127" s="112">
        <v>46770</v>
      </c>
      <c r="W127" s="112">
        <v>47150</v>
      </c>
      <c r="X127" s="112">
        <v>46198</v>
      </c>
      <c r="Y127" s="112">
        <v>47093</v>
      </c>
      <c r="Z127" s="112">
        <v>48086</v>
      </c>
      <c r="AB127" s="109" t="str">
        <f>TEXT(Z127,"###,###")</f>
        <v>48,086</v>
      </c>
      <c r="AD127" s="127">
        <f>Z127/$Z$7*100</f>
        <v>49.761468649426178</v>
      </c>
    </row>
    <row r="128" spans="19:32" x14ac:dyDescent="0.25">
      <c r="S128" s="101" t="s">
        <v>103</v>
      </c>
      <c r="T128" s="112"/>
      <c r="U128" s="112"/>
      <c r="V128" s="112">
        <v>45974</v>
      </c>
      <c r="W128" s="112">
        <v>46549</v>
      </c>
      <c r="X128" s="112">
        <v>46044</v>
      </c>
      <c r="Y128" s="112">
        <v>47322</v>
      </c>
      <c r="Z128" s="112">
        <v>48478</v>
      </c>
      <c r="AB128" s="109" t="str">
        <f>TEXT(Z128,"###,###")</f>
        <v>48,478</v>
      </c>
      <c r="AD128" s="127">
        <f>Z128/$Z$7*100</f>
        <v>50.167127171877098</v>
      </c>
    </row>
    <row r="130" spans="19:20" x14ac:dyDescent="0.25">
      <c r="S130" s="101" t="s">
        <v>278</v>
      </c>
      <c r="T130" s="127">
        <v>86.32661720116316</v>
      </c>
    </row>
    <row r="131" spans="19:20" x14ac:dyDescent="0.25">
      <c r="S131" s="101" t="s">
        <v>279</v>
      </c>
      <c r="T131" s="127">
        <v>5.9638011859302722</v>
      </c>
    </row>
    <row r="132" spans="19:20" x14ac:dyDescent="0.25">
      <c r="S132" s="101" t="s">
        <v>280</v>
      </c>
      <c r="T132" s="127">
        <v>7.7126861424151167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D6EEEF-643B-401C-95A0-C6903CC0D8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4F3ABB7-3B84-4DAA-8641-32E1E9BB8DF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48AF16F-F5BF-4ED6-9D11-26C547BAC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E64F050-FA82-4AEA-8357-8931BB79F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DF6E0-15FE-4B70-A5F9-7C47A38AEA3B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8.36 Knox,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131347</v>
      </c>
      <c r="W4" s="108">
        <v>128295</v>
      </c>
      <c r="X4" s="108">
        <v>127763</v>
      </c>
      <c r="Y4" s="108">
        <v>139345</v>
      </c>
      <c r="Z4" s="108">
        <v>140799</v>
      </c>
      <c r="AB4" s="109" t="str">
        <f>TEXT(Z4,"###,###")</f>
        <v>140,799</v>
      </c>
      <c r="AD4" s="110">
        <f>Z4/Y4-1</f>
        <v>1.0434532993648826E-2</v>
      </c>
      <c r="AF4" s="110">
        <f>Z4/V4-1</f>
        <v>7.19620547100428E-2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66054</v>
      </c>
      <c r="W5" s="108">
        <v>64818</v>
      </c>
      <c r="X5" s="108">
        <v>64008</v>
      </c>
      <c r="Y5" s="108">
        <v>68929</v>
      </c>
      <c r="Z5" s="108">
        <v>69832</v>
      </c>
      <c r="AB5" s="109" t="str">
        <f>TEXT(Z5,"###,###")</f>
        <v>69,832</v>
      </c>
      <c r="AD5" s="110">
        <f t="shared" ref="AD5:AD9" si="0">Z5/Y5-1</f>
        <v>1.3100436681222627E-2</v>
      </c>
      <c r="AF5" s="110">
        <f t="shared" ref="AF5:AF9" si="1">Z5/V5-1</f>
        <v>5.7195627819662809E-2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65290</v>
      </c>
      <c r="W6" s="108">
        <v>63482</v>
      </c>
      <c r="X6" s="108">
        <v>63702</v>
      </c>
      <c r="Y6" s="108">
        <v>70358</v>
      </c>
      <c r="Z6" s="108">
        <v>70914</v>
      </c>
      <c r="AB6" s="109" t="str">
        <f>TEXT(Z6,"###,###")</f>
        <v>70,914</v>
      </c>
      <c r="AD6" s="110">
        <f t="shared" si="0"/>
        <v>7.9024417976634176E-3</v>
      </c>
      <c r="AF6" s="110">
        <f t="shared" si="1"/>
        <v>8.6138765507734805E-2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94454</v>
      </c>
      <c r="W7" s="108">
        <v>94623</v>
      </c>
      <c r="X7" s="108">
        <v>93247</v>
      </c>
      <c r="Y7" s="108">
        <v>95152</v>
      </c>
      <c r="Z7" s="108">
        <v>96308</v>
      </c>
      <c r="AB7" s="109" t="str">
        <f>TEXT(Z7,"###,###")</f>
        <v>96,308</v>
      </c>
      <c r="AD7" s="110">
        <f t="shared" si="0"/>
        <v>1.2148982680342924E-2</v>
      </c>
      <c r="AF7" s="110">
        <f t="shared" si="1"/>
        <v>1.9628602282592666E-2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140,799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96,308</v>
      </c>
      <c r="P8" s="67"/>
      <c r="S8" s="107" t="s">
        <v>82</v>
      </c>
      <c r="T8" s="108"/>
      <c r="U8" s="108"/>
      <c r="V8" s="108">
        <v>47024</v>
      </c>
      <c r="W8" s="108">
        <v>48263.69</v>
      </c>
      <c r="X8" s="108">
        <v>50267</v>
      </c>
      <c r="Y8" s="108">
        <v>50372.5</v>
      </c>
      <c r="Z8" s="108">
        <v>54207.43</v>
      </c>
      <c r="AB8" s="109" t="str">
        <f>TEXT(Z8,"$###,###")</f>
        <v>$54,207</v>
      </c>
      <c r="AD8" s="110">
        <f t="shared" si="0"/>
        <v>7.613142091418923E-2</v>
      </c>
      <c r="AF8" s="110">
        <f t="shared" si="1"/>
        <v>0.15276093058863549</v>
      </c>
    </row>
    <row r="9" spans="1:32" x14ac:dyDescent="0.25">
      <c r="A9" s="30" t="s">
        <v>14</v>
      </c>
      <c r="B9" s="71"/>
      <c r="C9" s="72"/>
      <c r="D9" s="73">
        <f>AD104</f>
        <v>81.359952840574152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50.872201686256588</v>
      </c>
      <c r="P9" s="74" t="s">
        <v>83</v>
      </c>
      <c r="S9" s="107" t="s">
        <v>7</v>
      </c>
      <c r="T9" s="108"/>
      <c r="U9" s="108"/>
      <c r="V9" s="108">
        <v>5686067173</v>
      </c>
      <c r="W9" s="108">
        <v>5876687926</v>
      </c>
      <c r="X9" s="108">
        <v>6024421993</v>
      </c>
      <c r="Y9" s="108">
        <v>6390428781</v>
      </c>
      <c r="Z9" s="108">
        <v>6911920138</v>
      </c>
      <c r="AB9" s="109" t="str">
        <f>TEXT(Z9/1000000,"$#,###.0")&amp;" mil"</f>
        <v>$6,911.9 mil</v>
      </c>
      <c r="AD9" s="110">
        <f t="shared" si="0"/>
        <v>8.1605065148444567E-2</v>
      </c>
      <c r="AF9" s="110">
        <f t="shared" si="1"/>
        <v>0.21558889962132355</v>
      </c>
    </row>
    <row r="10" spans="1:32" x14ac:dyDescent="0.25">
      <c r="A10" s="30" t="s">
        <v>17</v>
      </c>
      <c r="B10" s="71"/>
      <c r="C10" s="72"/>
      <c r="D10" s="73">
        <f>AD105</f>
        <v>13.450379619173431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49.077958217385884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87.124641774307435</v>
      </c>
      <c r="P11" s="74" t="s">
        <v>83</v>
      </c>
      <c r="S11" s="107" t="s">
        <v>29</v>
      </c>
      <c r="T11" s="112"/>
      <c r="U11" s="112"/>
      <c r="V11" s="112">
        <v>119608</v>
      </c>
      <c r="W11" s="112">
        <v>116687</v>
      </c>
      <c r="X11" s="112">
        <v>115678</v>
      </c>
      <c r="Y11" s="112">
        <v>127081</v>
      </c>
      <c r="Z11" s="112">
        <v>128398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5.6641192839639487</v>
      </c>
      <c r="P12" s="74" t="s">
        <v>83</v>
      </c>
      <c r="S12" s="107" t="s">
        <v>30</v>
      </c>
      <c r="T12" s="112"/>
      <c r="U12" s="112"/>
      <c r="V12" s="112">
        <v>11739</v>
      </c>
      <c r="W12" s="112">
        <v>11610</v>
      </c>
      <c r="X12" s="112">
        <v>12085</v>
      </c>
      <c r="Y12" s="112">
        <v>12266</v>
      </c>
      <c r="Z12" s="112">
        <v>12401</v>
      </c>
    </row>
    <row r="13" spans="1:32" ht="15" customHeight="1" x14ac:dyDescent="0.25">
      <c r="A13" s="30" t="s">
        <v>19</v>
      </c>
      <c r="B13" s="72"/>
      <c r="C13" s="72"/>
      <c r="D13" s="73">
        <f>AD108</f>
        <v>13.576090739280819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7.2102006063878381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14.130782178850701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23.485252025937683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18.54078411828225</v>
      </c>
      <c r="P15" s="74" t="s">
        <v>83</v>
      </c>
      <c r="S15" s="115" t="s">
        <v>59</v>
      </c>
      <c r="T15" s="115"/>
      <c r="U15" s="116"/>
      <c r="V15" s="116">
        <v>388</v>
      </c>
      <c r="W15" s="116">
        <v>400</v>
      </c>
      <c r="X15" s="116">
        <v>404</v>
      </c>
      <c r="Y15" s="112">
        <v>425</v>
      </c>
      <c r="Z15" s="112">
        <v>404</v>
      </c>
      <c r="AB15" s="117">
        <f t="shared" ref="AB15:AB34" si="2">IF(Z15="np",0,Z15/$Z$34)</f>
        <v>2.8693996988550809E-3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43.613946121776429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81.459215881717753</v>
      </c>
      <c r="P16" s="37" t="s">
        <v>83</v>
      </c>
      <c r="S16" s="115" t="s">
        <v>60</v>
      </c>
      <c r="T16" s="115"/>
      <c r="U16" s="116"/>
      <c r="V16" s="116">
        <v>130</v>
      </c>
      <c r="W16" s="116">
        <v>140</v>
      </c>
      <c r="X16" s="116">
        <v>138</v>
      </c>
      <c r="Y16" s="112">
        <v>104</v>
      </c>
      <c r="Z16" s="112">
        <v>105</v>
      </c>
      <c r="AB16" s="117">
        <f t="shared" si="2"/>
        <v>7.4575982272223639E-4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9981</v>
      </c>
      <c r="W17" s="116">
        <v>9496</v>
      </c>
      <c r="X17" s="116">
        <v>9511</v>
      </c>
      <c r="Y17" s="112">
        <v>9864</v>
      </c>
      <c r="Z17" s="112">
        <v>9889</v>
      </c>
      <c r="AB17" s="117">
        <f t="shared" si="2"/>
        <v>7.0236370351430433E-2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826</v>
      </c>
      <c r="W18" s="116">
        <v>807</v>
      </c>
      <c r="X18" s="116">
        <v>839</v>
      </c>
      <c r="Y18" s="112">
        <v>840</v>
      </c>
      <c r="Z18" s="112">
        <v>904</v>
      </c>
      <c r="AB18" s="117">
        <f t="shared" si="2"/>
        <v>6.4206369499133498E-3</v>
      </c>
    </row>
    <row r="19" spans="1:28" x14ac:dyDescent="0.25">
      <c r="A19" s="63" t="str">
        <f>$S$1&amp;" ("&amp;$V$2&amp;" to "&amp;$Z$2&amp;")"</f>
        <v>Knox (2018-19 to 2022-23)</v>
      </c>
      <c r="B19" s="63"/>
      <c r="C19" s="63"/>
      <c r="D19" s="63"/>
      <c r="E19" s="63"/>
      <c r="F19" s="63"/>
      <c r="G19" s="63" t="str">
        <f>$S$1&amp;" ("&amp;$V$2&amp;" to "&amp;$Z$2&amp;")"</f>
        <v>Knox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10412</v>
      </c>
      <c r="W19" s="116">
        <v>10138</v>
      </c>
      <c r="X19" s="116">
        <v>10202</v>
      </c>
      <c r="Y19" s="112">
        <v>10793</v>
      </c>
      <c r="Z19" s="112">
        <v>10820</v>
      </c>
      <c r="AB19" s="117">
        <f t="shared" si="2"/>
        <v>7.6848774112900933E-2</v>
      </c>
    </row>
    <row r="20" spans="1:28" x14ac:dyDescent="0.25">
      <c r="S20" s="115" t="s">
        <v>64</v>
      </c>
      <c r="T20" s="115"/>
      <c r="U20" s="116"/>
      <c r="V20" s="116">
        <v>8247</v>
      </c>
      <c r="W20" s="116">
        <v>7766</v>
      </c>
      <c r="X20" s="116">
        <v>7639</v>
      </c>
      <c r="Y20" s="112">
        <v>8017</v>
      </c>
      <c r="Z20" s="112">
        <v>8016</v>
      </c>
      <c r="AB20" s="117">
        <f t="shared" si="2"/>
        <v>5.6933435608966167E-2</v>
      </c>
    </row>
    <row r="21" spans="1:28" x14ac:dyDescent="0.25">
      <c r="S21" s="115" t="s">
        <v>65</v>
      </c>
      <c r="T21" s="115"/>
      <c r="U21" s="116"/>
      <c r="V21" s="116">
        <v>13327</v>
      </c>
      <c r="W21" s="116">
        <v>13694</v>
      </c>
      <c r="X21" s="116">
        <v>14046</v>
      </c>
      <c r="Y21" s="112">
        <v>15487</v>
      </c>
      <c r="Z21" s="112">
        <v>15342</v>
      </c>
      <c r="AB21" s="117">
        <f t="shared" si="2"/>
        <v>0.10896616381147192</v>
      </c>
    </row>
    <row r="22" spans="1:28" x14ac:dyDescent="0.25">
      <c r="S22" s="115" t="s">
        <v>66</v>
      </c>
      <c r="T22" s="115"/>
      <c r="U22" s="116"/>
      <c r="V22" s="116">
        <v>7755</v>
      </c>
      <c r="W22" s="116">
        <v>7181</v>
      </c>
      <c r="X22" s="116">
        <v>7252</v>
      </c>
      <c r="Y22" s="112">
        <v>8796</v>
      </c>
      <c r="Z22" s="112">
        <v>8941</v>
      </c>
      <c r="AB22" s="117">
        <f t="shared" si="2"/>
        <v>6.3503224523423968E-2</v>
      </c>
    </row>
    <row r="23" spans="1:28" x14ac:dyDescent="0.25">
      <c r="S23" s="115" t="s">
        <v>67</v>
      </c>
      <c r="T23" s="115"/>
      <c r="U23" s="116"/>
      <c r="V23" s="116">
        <v>3864</v>
      </c>
      <c r="W23" s="116">
        <v>3684</v>
      </c>
      <c r="X23" s="116">
        <v>3734</v>
      </c>
      <c r="Y23" s="112">
        <v>4145</v>
      </c>
      <c r="Z23" s="112">
        <v>4239</v>
      </c>
      <c r="AB23" s="117">
        <f t="shared" si="2"/>
        <v>3.0107389414472004E-2</v>
      </c>
    </row>
    <row r="24" spans="1:28" x14ac:dyDescent="0.25">
      <c r="S24" s="115" t="s">
        <v>68</v>
      </c>
      <c r="T24" s="115"/>
      <c r="U24" s="116"/>
      <c r="V24" s="116">
        <v>2412</v>
      </c>
      <c r="W24" s="116">
        <v>2176</v>
      </c>
      <c r="X24" s="116">
        <v>2116</v>
      </c>
      <c r="Y24" s="112">
        <v>2308</v>
      </c>
      <c r="Z24" s="112">
        <v>2672</v>
      </c>
      <c r="AB24" s="117">
        <f t="shared" si="2"/>
        <v>1.8977811869655387E-2</v>
      </c>
    </row>
    <row r="25" spans="1:28" x14ac:dyDescent="0.25">
      <c r="S25" s="115" t="s">
        <v>69</v>
      </c>
      <c r="T25" s="115"/>
      <c r="U25" s="116"/>
      <c r="V25" s="116">
        <v>5659</v>
      </c>
      <c r="W25" s="116">
        <v>5909</v>
      </c>
      <c r="X25" s="116">
        <v>5778</v>
      </c>
      <c r="Y25" s="112">
        <v>6615</v>
      </c>
      <c r="Z25" s="112">
        <v>6519</v>
      </c>
      <c r="AB25" s="117">
        <f t="shared" si="2"/>
        <v>4.6301031279297709E-2</v>
      </c>
    </row>
    <row r="26" spans="1:28" x14ac:dyDescent="0.25">
      <c r="S26" s="115" t="s">
        <v>70</v>
      </c>
      <c r="T26" s="115"/>
      <c r="U26" s="116"/>
      <c r="V26" s="116">
        <v>2403</v>
      </c>
      <c r="W26" s="116">
        <v>2319</v>
      </c>
      <c r="X26" s="116">
        <v>2334</v>
      </c>
      <c r="Y26" s="112">
        <v>2433</v>
      </c>
      <c r="Z26" s="112">
        <v>2451</v>
      </c>
      <c r="AB26" s="117">
        <f t="shared" si="2"/>
        <v>1.7408165004687632E-2</v>
      </c>
    </row>
    <row r="27" spans="1:28" x14ac:dyDescent="0.25">
      <c r="S27" s="115" t="s">
        <v>71</v>
      </c>
      <c r="T27" s="115"/>
      <c r="U27" s="116"/>
      <c r="V27" s="116">
        <v>10957</v>
      </c>
      <c r="W27" s="116">
        <v>10673</v>
      </c>
      <c r="X27" s="116">
        <v>10881</v>
      </c>
      <c r="Y27" s="112">
        <v>11742</v>
      </c>
      <c r="Z27" s="112">
        <v>11724</v>
      </c>
      <c r="AB27" s="117">
        <f t="shared" si="2"/>
        <v>8.3269411062814283E-2</v>
      </c>
    </row>
    <row r="28" spans="1:28" x14ac:dyDescent="0.25">
      <c r="S28" s="115" t="s">
        <v>72</v>
      </c>
      <c r="T28" s="115"/>
      <c r="U28" s="116"/>
      <c r="V28" s="116">
        <v>11984</v>
      </c>
      <c r="W28" s="116">
        <v>11603</v>
      </c>
      <c r="X28" s="116">
        <v>10862</v>
      </c>
      <c r="Y28" s="112">
        <v>12024</v>
      </c>
      <c r="Z28" s="112">
        <v>11871</v>
      </c>
      <c r="AB28" s="117">
        <f t="shared" si="2"/>
        <v>8.4313474814625422E-2</v>
      </c>
    </row>
    <row r="29" spans="1:28" x14ac:dyDescent="0.25">
      <c r="S29" s="115" t="s">
        <v>73</v>
      </c>
      <c r="T29" s="115"/>
      <c r="U29" s="116"/>
      <c r="V29" s="116">
        <v>8382</v>
      </c>
      <c r="W29" s="116">
        <v>5115</v>
      </c>
      <c r="X29" s="116">
        <v>5092</v>
      </c>
      <c r="Y29" s="112">
        <v>5899</v>
      </c>
      <c r="Z29" s="112">
        <v>6012</v>
      </c>
      <c r="AB29" s="117">
        <f t="shared" si="2"/>
        <v>4.270007670672462E-2</v>
      </c>
    </row>
    <row r="30" spans="1:28" x14ac:dyDescent="0.25">
      <c r="S30" s="115" t="s">
        <v>74</v>
      </c>
      <c r="T30" s="115"/>
      <c r="U30" s="116"/>
      <c r="V30" s="116">
        <v>7712</v>
      </c>
      <c r="W30" s="116">
        <v>10050</v>
      </c>
      <c r="X30" s="116">
        <v>9676</v>
      </c>
      <c r="Y30" s="112">
        <v>10574</v>
      </c>
      <c r="Z30" s="112">
        <v>11049</v>
      </c>
      <c r="AB30" s="117">
        <f t="shared" si="2"/>
        <v>7.8475240773885624E-2</v>
      </c>
    </row>
    <row r="31" spans="1:28" x14ac:dyDescent="0.25">
      <c r="S31" s="115" t="s">
        <v>75</v>
      </c>
      <c r="T31" s="115"/>
      <c r="U31" s="116"/>
      <c r="V31" s="116">
        <v>14857</v>
      </c>
      <c r="W31" s="116">
        <v>15510</v>
      </c>
      <c r="X31" s="116">
        <v>16439</v>
      </c>
      <c r="Y31" s="112">
        <v>18385</v>
      </c>
      <c r="Z31" s="112">
        <v>19042</v>
      </c>
      <c r="AB31" s="117">
        <f t="shared" si="2"/>
        <v>0.1352453194693031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2643</v>
      </c>
      <c r="W32" s="116">
        <v>2668</v>
      </c>
      <c r="X32" s="116">
        <v>2586</v>
      </c>
      <c r="Y32" s="112">
        <v>2810</v>
      </c>
      <c r="Z32" s="112">
        <v>2936</v>
      </c>
      <c r="AB32" s="117">
        <f t="shared" si="2"/>
        <v>2.0852865138214154E-2</v>
      </c>
    </row>
    <row r="33" spans="19:32" x14ac:dyDescent="0.25">
      <c r="S33" s="115" t="s">
        <v>77</v>
      </c>
      <c r="T33" s="115"/>
      <c r="U33" s="116"/>
      <c r="V33" s="116">
        <v>5101</v>
      </c>
      <c r="W33" s="116">
        <v>5194</v>
      </c>
      <c r="X33" s="116">
        <v>5219</v>
      </c>
      <c r="Y33" s="112">
        <v>5481</v>
      </c>
      <c r="Z33" s="112">
        <v>5557</v>
      </c>
      <c r="AB33" s="117">
        <f t="shared" si="2"/>
        <v>3.9468450808261599E-2</v>
      </c>
    </row>
    <row r="34" spans="19:32" x14ac:dyDescent="0.25">
      <c r="S34" s="118" t="s">
        <v>53</v>
      </c>
      <c r="T34" s="118"/>
      <c r="U34" s="119"/>
      <c r="V34" s="119">
        <v>131344</v>
      </c>
      <c r="W34" s="119">
        <v>128295</v>
      </c>
      <c r="X34" s="119">
        <v>127763</v>
      </c>
      <c r="Y34" s="120">
        <v>139348</v>
      </c>
      <c r="Z34" s="120">
        <v>140796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79119</v>
      </c>
      <c r="W37" s="112">
        <v>79877</v>
      </c>
      <c r="X37" s="112">
        <v>78974</v>
      </c>
      <c r="Y37" s="112">
        <v>77789</v>
      </c>
      <c r="Z37" s="112">
        <v>78455</v>
      </c>
      <c r="AB37" s="132">
        <f>Z37/Z40*100</f>
        <v>81.459215881717753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15336</v>
      </c>
      <c r="W38" s="112">
        <v>14751</v>
      </c>
      <c r="X38" s="112">
        <v>14281</v>
      </c>
      <c r="Y38" s="112">
        <v>17359</v>
      </c>
      <c r="Z38" s="112">
        <v>17857</v>
      </c>
      <c r="AB38" s="132">
        <f>Z38/Z40*100</f>
        <v>18.54078411828225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94455</v>
      </c>
      <c r="W40" s="112">
        <v>94628</v>
      </c>
      <c r="X40" s="112">
        <v>93255</v>
      </c>
      <c r="Y40" s="112">
        <v>95148</v>
      </c>
      <c r="Z40" s="112">
        <v>96312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24</v>
      </c>
      <c r="X44" s="112">
        <v>25</v>
      </c>
      <c r="Y44" s="112">
        <v>29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1274</v>
      </c>
      <c r="W45" s="112">
        <v>1101</v>
      </c>
      <c r="X45" s="112">
        <v>1109</v>
      </c>
      <c r="Y45" s="112">
        <v>1623</v>
      </c>
      <c r="Z45" s="112">
        <v>1593</v>
      </c>
    </row>
    <row r="46" spans="19:32" x14ac:dyDescent="0.25">
      <c r="S46" s="115" t="s">
        <v>38</v>
      </c>
      <c r="T46" s="115"/>
      <c r="U46" s="112"/>
      <c r="V46" s="112">
        <v>3637</v>
      </c>
      <c r="W46" s="112">
        <v>3268</v>
      </c>
      <c r="X46" s="112">
        <v>3315</v>
      </c>
      <c r="Y46" s="112">
        <v>4191</v>
      </c>
      <c r="Z46" s="112">
        <v>4426</v>
      </c>
    </row>
    <row r="47" spans="19:32" x14ac:dyDescent="0.25">
      <c r="S47" s="115" t="s">
        <v>39</v>
      </c>
      <c r="T47" s="115"/>
      <c r="U47" s="112"/>
      <c r="V47" s="112">
        <v>6576</v>
      </c>
      <c r="W47" s="112">
        <v>6218</v>
      </c>
      <c r="X47" s="112">
        <v>5919</v>
      </c>
      <c r="Y47" s="112">
        <v>6544</v>
      </c>
      <c r="Z47" s="112">
        <v>6460</v>
      </c>
    </row>
    <row r="48" spans="19:32" x14ac:dyDescent="0.25">
      <c r="S48" s="115" t="s">
        <v>40</v>
      </c>
      <c r="T48" s="115"/>
      <c r="U48" s="112"/>
      <c r="V48" s="112">
        <v>7972</v>
      </c>
      <c r="W48" s="112">
        <v>7718</v>
      </c>
      <c r="X48" s="112">
        <v>7423</v>
      </c>
      <c r="Y48" s="112">
        <v>7793</v>
      </c>
      <c r="Z48" s="112">
        <v>8022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7594</v>
      </c>
      <c r="W49" s="112">
        <v>7563</v>
      </c>
      <c r="X49" s="112">
        <v>7269</v>
      </c>
      <c r="Y49" s="112">
        <v>7573</v>
      </c>
      <c r="Z49" s="112">
        <v>7604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Knox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7071</v>
      </c>
      <c r="W50" s="112">
        <v>7299</v>
      </c>
      <c r="X50" s="112">
        <v>7155</v>
      </c>
      <c r="Y50" s="112">
        <v>7694</v>
      </c>
      <c r="Z50" s="112">
        <v>7703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6273</v>
      </c>
      <c r="W51" s="112">
        <v>6291</v>
      </c>
      <c r="X51" s="112">
        <v>6484</v>
      </c>
      <c r="Y51" s="112">
        <v>6952</v>
      </c>
      <c r="Z51" s="112">
        <v>7083</v>
      </c>
    </row>
    <row r="52" spans="1:26" ht="15" customHeight="1" x14ac:dyDescent="0.25">
      <c r="S52" s="115" t="s">
        <v>44</v>
      </c>
      <c r="T52" s="115"/>
      <c r="U52" s="112"/>
      <c r="V52" s="112">
        <v>6390</v>
      </c>
      <c r="W52" s="112">
        <v>6293</v>
      </c>
      <c r="X52" s="112">
        <v>6175</v>
      </c>
      <c r="Y52" s="112">
        <v>6344</v>
      </c>
      <c r="Z52" s="112">
        <v>6318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5778</v>
      </c>
      <c r="W53" s="112">
        <v>5704</v>
      </c>
      <c r="X53" s="112">
        <v>5764</v>
      </c>
      <c r="Y53" s="112">
        <v>6171</v>
      </c>
      <c r="Z53" s="112">
        <v>6228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5658</v>
      </c>
      <c r="W54" s="112">
        <v>5612</v>
      </c>
      <c r="X54" s="112">
        <v>5446</v>
      </c>
      <c r="Y54" s="112">
        <v>5422</v>
      </c>
      <c r="Z54" s="112">
        <v>5454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4285</v>
      </c>
      <c r="W55" s="112">
        <v>4149</v>
      </c>
      <c r="X55" s="112">
        <v>4344</v>
      </c>
      <c r="Y55" s="112">
        <v>4567</v>
      </c>
      <c r="Z55" s="112">
        <v>4677</v>
      </c>
    </row>
    <row r="56" spans="1:26" ht="15" customHeight="1" x14ac:dyDescent="0.25">
      <c r="S56" s="115" t="s">
        <v>48</v>
      </c>
      <c r="T56" s="115"/>
      <c r="U56" s="112"/>
      <c r="V56" s="112">
        <v>2225</v>
      </c>
      <c r="W56" s="112">
        <v>2192</v>
      </c>
      <c r="X56" s="112">
        <v>2197</v>
      </c>
      <c r="Y56" s="112">
        <v>2503</v>
      </c>
      <c r="Z56" s="112">
        <v>2600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838</v>
      </c>
      <c r="W57" s="112">
        <v>908</v>
      </c>
      <c r="X57" s="112">
        <v>915</v>
      </c>
      <c r="Y57" s="112">
        <v>1004</v>
      </c>
      <c r="Z57" s="112">
        <v>1058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273</v>
      </c>
      <c r="W58" s="112">
        <v>294</v>
      </c>
      <c r="X58" s="112">
        <v>293</v>
      </c>
      <c r="Y58" s="112">
        <v>348</v>
      </c>
      <c r="Z58" s="112">
        <v>405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122</v>
      </c>
      <c r="W59" s="112">
        <v>120</v>
      </c>
      <c r="X59" s="112">
        <v>115</v>
      </c>
      <c r="Y59" s="112">
        <v>116</v>
      </c>
      <c r="Z59" s="112">
        <v>128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71</v>
      </c>
      <c r="W60" s="112">
        <v>65</v>
      </c>
      <c r="X60" s="112">
        <v>60</v>
      </c>
      <c r="Y60" s="112">
        <v>58</v>
      </c>
      <c r="Z60" s="112">
        <v>61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66057</v>
      </c>
      <c r="W61" s="112">
        <v>64820</v>
      </c>
      <c r="X61" s="112">
        <v>64008</v>
      </c>
      <c r="Y61" s="112">
        <v>68928</v>
      </c>
      <c r="Z61" s="112">
        <v>69836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17</v>
      </c>
      <c r="X63" s="112">
        <v>19</v>
      </c>
      <c r="Y63" s="112">
        <v>29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1419</v>
      </c>
      <c r="W64" s="112">
        <v>1207</v>
      </c>
      <c r="X64" s="112">
        <v>1308</v>
      </c>
      <c r="Y64" s="112">
        <v>1871</v>
      </c>
      <c r="Z64" s="112">
        <v>1857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Knox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3981</v>
      </c>
      <c r="W65" s="112">
        <v>3501</v>
      </c>
      <c r="X65" s="112">
        <v>3618</v>
      </c>
      <c r="Y65" s="112">
        <v>4583</v>
      </c>
      <c r="Z65" s="112">
        <v>4509</v>
      </c>
    </row>
    <row r="66" spans="1:26" x14ac:dyDescent="0.25">
      <c r="S66" s="115" t="s">
        <v>39</v>
      </c>
      <c r="T66" s="115"/>
      <c r="U66" s="112"/>
      <c r="V66" s="112">
        <v>6685</v>
      </c>
      <c r="W66" s="112">
        <v>6164</v>
      </c>
      <c r="X66" s="112">
        <v>6160</v>
      </c>
      <c r="Y66" s="112">
        <v>6814</v>
      </c>
      <c r="Z66" s="112">
        <v>6905</v>
      </c>
    </row>
    <row r="67" spans="1:26" x14ac:dyDescent="0.25">
      <c r="S67" s="115" t="s">
        <v>40</v>
      </c>
      <c r="T67" s="115"/>
      <c r="U67" s="112"/>
      <c r="V67" s="112">
        <v>7910</v>
      </c>
      <c r="W67" s="112">
        <v>7526</v>
      </c>
      <c r="X67" s="112">
        <v>7310</v>
      </c>
      <c r="Y67" s="112">
        <v>7837</v>
      </c>
      <c r="Z67" s="112">
        <v>7762</v>
      </c>
    </row>
    <row r="68" spans="1:26" x14ac:dyDescent="0.25">
      <c r="S68" s="115" t="s">
        <v>41</v>
      </c>
      <c r="T68" s="115"/>
      <c r="U68" s="112"/>
      <c r="V68" s="112">
        <v>7364</v>
      </c>
      <c r="W68" s="112">
        <v>7265</v>
      </c>
      <c r="X68" s="112">
        <v>7251</v>
      </c>
      <c r="Y68" s="112">
        <v>7798</v>
      </c>
      <c r="Z68" s="112">
        <v>7869</v>
      </c>
    </row>
    <row r="69" spans="1:26" x14ac:dyDescent="0.25">
      <c r="S69" s="115" t="s">
        <v>42</v>
      </c>
      <c r="T69" s="115"/>
      <c r="U69" s="112"/>
      <c r="V69" s="112">
        <v>6561</v>
      </c>
      <c r="W69" s="112">
        <v>6682</v>
      </c>
      <c r="X69" s="112">
        <v>6823</v>
      </c>
      <c r="Y69" s="112">
        <v>7558</v>
      </c>
      <c r="Z69" s="112">
        <v>7746</v>
      </c>
    </row>
    <row r="70" spans="1:26" x14ac:dyDescent="0.25">
      <c r="S70" s="115" t="s">
        <v>43</v>
      </c>
      <c r="T70" s="115"/>
      <c r="U70" s="112"/>
      <c r="V70" s="112">
        <v>6057</v>
      </c>
      <c r="W70" s="112">
        <v>6123</v>
      </c>
      <c r="X70" s="112">
        <v>6371</v>
      </c>
      <c r="Y70" s="112">
        <v>7182</v>
      </c>
      <c r="Z70" s="112">
        <v>7307</v>
      </c>
    </row>
    <row r="71" spans="1:26" x14ac:dyDescent="0.25">
      <c r="S71" s="115" t="s">
        <v>44</v>
      </c>
      <c r="T71" s="115"/>
      <c r="U71" s="112"/>
      <c r="V71" s="112">
        <v>6703</v>
      </c>
      <c r="W71" s="112">
        <v>6461</v>
      </c>
      <c r="X71" s="112">
        <v>6320</v>
      </c>
      <c r="Y71" s="112">
        <v>6660</v>
      </c>
      <c r="Z71" s="112">
        <v>6672</v>
      </c>
    </row>
    <row r="72" spans="1:26" x14ac:dyDescent="0.25">
      <c r="S72" s="115" t="s">
        <v>45</v>
      </c>
      <c r="T72" s="115"/>
      <c r="U72" s="112"/>
      <c r="V72" s="112">
        <v>6307</v>
      </c>
      <c r="W72" s="112">
        <v>6218</v>
      </c>
      <c r="X72" s="112">
        <v>6218</v>
      </c>
      <c r="Y72" s="112">
        <v>6760</v>
      </c>
      <c r="Z72" s="112">
        <v>6826</v>
      </c>
    </row>
    <row r="73" spans="1:26" x14ac:dyDescent="0.25">
      <c r="S73" s="115" t="s">
        <v>46</v>
      </c>
      <c r="T73" s="115"/>
      <c r="U73" s="112"/>
      <c r="V73" s="112">
        <v>5647</v>
      </c>
      <c r="W73" s="112">
        <v>5529</v>
      </c>
      <c r="X73" s="112">
        <v>5400</v>
      </c>
      <c r="Y73" s="112">
        <v>5790</v>
      </c>
      <c r="Z73" s="112">
        <v>5666</v>
      </c>
    </row>
    <row r="74" spans="1:26" x14ac:dyDescent="0.25">
      <c r="S74" s="115" t="s">
        <v>47</v>
      </c>
      <c r="T74" s="115"/>
      <c r="U74" s="112"/>
      <c r="V74" s="112">
        <v>3924</v>
      </c>
      <c r="W74" s="112">
        <v>3954</v>
      </c>
      <c r="X74" s="112">
        <v>3982</v>
      </c>
      <c r="Y74" s="112">
        <v>4221</v>
      </c>
      <c r="Z74" s="112">
        <v>4336</v>
      </c>
    </row>
    <row r="75" spans="1:26" x14ac:dyDescent="0.25">
      <c r="S75" s="115" t="s">
        <v>48</v>
      </c>
      <c r="T75" s="115"/>
      <c r="U75" s="112"/>
      <c r="V75" s="112">
        <v>1712</v>
      </c>
      <c r="W75" s="112">
        <v>1791</v>
      </c>
      <c r="X75" s="112">
        <v>1874</v>
      </c>
      <c r="Y75" s="112">
        <v>2100</v>
      </c>
      <c r="Z75" s="112">
        <v>2251</v>
      </c>
    </row>
    <row r="76" spans="1:26" x14ac:dyDescent="0.25">
      <c r="S76" s="115" t="s">
        <v>49</v>
      </c>
      <c r="T76" s="115"/>
      <c r="U76" s="112"/>
      <c r="V76" s="112">
        <v>535</v>
      </c>
      <c r="W76" s="112">
        <v>565</v>
      </c>
      <c r="X76" s="112">
        <v>580</v>
      </c>
      <c r="Y76" s="112">
        <v>678</v>
      </c>
      <c r="Z76" s="112">
        <v>674</v>
      </c>
    </row>
    <row r="77" spans="1:26" x14ac:dyDescent="0.25">
      <c r="S77" s="115" t="s">
        <v>50</v>
      </c>
      <c r="T77" s="115"/>
      <c r="U77" s="112"/>
      <c r="V77" s="112">
        <v>206</v>
      </c>
      <c r="W77" s="112">
        <v>198</v>
      </c>
      <c r="X77" s="112">
        <v>207</v>
      </c>
      <c r="Y77" s="112">
        <v>236</v>
      </c>
      <c r="Z77" s="112">
        <v>263</v>
      </c>
    </row>
    <row r="78" spans="1:26" x14ac:dyDescent="0.25">
      <c r="S78" s="115" t="s">
        <v>51</v>
      </c>
      <c r="T78" s="115"/>
      <c r="U78" s="112"/>
      <c r="V78" s="112">
        <v>139</v>
      </c>
      <c r="W78" s="112">
        <v>141</v>
      </c>
      <c r="X78" s="112">
        <v>126</v>
      </c>
      <c r="Y78" s="112">
        <v>107</v>
      </c>
      <c r="Z78" s="112">
        <v>113</v>
      </c>
    </row>
    <row r="79" spans="1:26" x14ac:dyDescent="0.25">
      <c r="S79" s="115" t="s">
        <v>52</v>
      </c>
      <c r="T79" s="115"/>
      <c r="U79" s="112"/>
      <c r="V79" s="112">
        <v>137</v>
      </c>
      <c r="W79" s="112">
        <v>154</v>
      </c>
      <c r="X79" s="112">
        <v>135</v>
      </c>
      <c r="Y79" s="112">
        <v>130</v>
      </c>
      <c r="Z79" s="112">
        <v>126</v>
      </c>
    </row>
    <row r="80" spans="1:26" x14ac:dyDescent="0.25">
      <c r="S80" s="118" t="s">
        <v>53</v>
      </c>
      <c r="T80" s="118"/>
      <c r="U80" s="112"/>
      <c r="V80" s="112">
        <v>65287</v>
      </c>
      <c r="W80" s="112">
        <v>63476</v>
      </c>
      <c r="X80" s="112">
        <v>63702</v>
      </c>
      <c r="Y80" s="112">
        <v>70356</v>
      </c>
      <c r="Z80" s="112">
        <v>70912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Knox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6678</v>
      </c>
      <c r="W83" s="112">
        <v>6835</v>
      </c>
      <c r="X83" s="112">
        <v>6756</v>
      </c>
      <c r="Y83" s="112">
        <v>6807</v>
      </c>
      <c r="Z83" s="112">
        <v>6846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8509</v>
      </c>
      <c r="W84" s="112">
        <v>8611</v>
      </c>
      <c r="X84" s="112">
        <v>8618</v>
      </c>
      <c r="Y84" s="112">
        <v>8916</v>
      </c>
      <c r="Z84" s="112">
        <v>9337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9069</v>
      </c>
      <c r="W85" s="112">
        <v>8930</v>
      </c>
      <c r="X85" s="112">
        <v>8704</v>
      </c>
      <c r="Y85" s="112">
        <v>8717</v>
      </c>
      <c r="Z85" s="112">
        <v>8541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140,799</v>
      </c>
      <c r="D86" s="96">
        <f t="shared" ref="D86:D91" si="4">AD4</f>
        <v>1.0434532993648826E-2</v>
      </c>
      <c r="E86" s="97">
        <f t="shared" ref="E86:E91" si="5">AD4</f>
        <v>1.0434532993648826E-2</v>
      </c>
      <c r="F86" s="96">
        <f t="shared" ref="F86:F91" si="6">AF4</f>
        <v>7.19620547100428E-2</v>
      </c>
      <c r="G86" s="97">
        <f t="shared" ref="G86:G91" si="7">AF4</f>
        <v>7.19620547100428E-2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2279</v>
      </c>
      <c r="W86" s="112">
        <v>2294</v>
      </c>
      <c r="X86" s="112">
        <v>2246</v>
      </c>
      <c r="Y86" s="112">
        <v>2323</v>
      </c>
      <c r="Z86" s="112">
        <v>2440</v>
      </c>
    </row>
    <row r="87" spans="1:30" ht="15" customHeight="1" x14ac:dyDescent="0.25">
      <c r="A87" s="98" t="s">
        <v>4</v>
      </c>
      <c r="B87" s="49"/>
      <c r="C87" s="57" t="str">
        <f t="shared" si="3"/>
        <v>69,832</v>
      </c>
      <c r="D87" s="96">
        <f t="shared" si="4"/>
        <v>1.3100436681222627E-2</v>
      </c>
      <c r="E87" s="97">
        <f t="shared" si="5"/>
        <v>1.3100436681222627E-2</v>
      </c>
      <c r="F87" s="96">
        <f t="shared" si="6"/>
        <v>5.7195627819662809E-2</v>
      </c>
      <c r="G87" s="97">
        <f t="shared" si="7"/>
        <v>5.7195627819662809E-2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3203</v>
      </c>
      <c r="W87" s="112">
        <v>3158</v>
      </c>
      <c r="X87" s="112">
        <v>3150</v>
      </c>
      <c r="Y87" s="112">
        <v>3149</v>
      </c>
      <c r="Z87" s="112">
        <v>3179</v>
      </c>
    </row>
    <row r="88" spans="1:30" ht="15" customHeight="1" x14ac:dyDescent="0.25">
      <c r="A88" s="98" t="s">
        <v>5</v>
      </c>
      <c r="B88" s="49"/>
      <c r="C88" s="57" t="str">
        <f t="shared" si="3"/>
        <v>70,914</v>
      </c>
      <c r="D88" s="96">
        <f t="shared" si="4"/>
        <v>7.9024417976634176E-3</v>
      </c>
      <c r="E88" s="97">
        <f t="shared" si="5"/>
        <v>7.9024417976634176E-3</v>
      </c>
      <c r="F88" s="96">
        <f t="shared" si="6"/>
        <v>8.6138765507734805E-2</v>
      </c>
      <c r="G88" s="97">
        <f t="shared" si="7"/>
        <v>8.6138765507734805E-2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3154</v>
      </c>
      <c r="W88" s="112">
        <v>3161</v>
      </c>
      <c r="X88" s="112">
        <v>3053</v>
      </c>
      <c r="Y88" s="112">
        <v>3162</v>
      </c>
      <c r="Z88" s="112">
        <v>3243</v>
      </c>
    </row>
    <row r="89" spans="1:30" ht="15" customHeight="1" x14ac:dyDescent="0.25">
      <c r="A89" s="49" t="s">
        <v>6</v>
      </c>
      <c r="B89" s="49"/>
      <c r="C89" s="57" t="str">
        <f t="shared" si="3"/>
        <v>96,308</v>
      </c>
      <c r="D89" s="96">
        <f t="shared" si="4"/>
        <v>1.2148982680342924E-2</v>
      </c>
      <c r="E89" s="97">
        <f t="shared" si="5"/>
        <v>1.2148982680342924E-2</v>
      </c>
      <c r="F89" s="96">
        <f t="shared" si="6"/>
        <v>1.9628602282592666E-2</v>
      </c>
      <c r="G89" s="97">
        <f t="shared" si="7"/>
        <v>1.9628602282592666E-2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3318</v>
      </c>
      <c r="W89" s="112">
        <v>3270</v>
      </c>
      <c r="X89" s="112">
        <v>3262</v>
      </c>
      <c r="Y89" s="112">
        <v>3237</v>
      </c>
      <c r="Z89" s="112">
        <v>3243</v>
      </c>
    </row>
    <row r="90" spans="1:30" ht="15" customHeight="1" x14ac:dyDescent="0.25">
      <c r="A90" s="49" t="s">
        <v>95</v>
      </c>
      <c r="B90" s="49"/>
      <c r="C90" s="57" t="str">
        <f t="shared" si="3"/>
        <v>$54,207</v>
      </c>
      <c r="D90" s="96">
        <f t="shared" si="4"/>
        <v>7.613142091418923E-2</v>
      </c>
      <c r="E90" s="97">
        <f t="shared" si="5"/>
        <v>7.613142091418923E-2</v>
      </c>
      <c r="F90" s="96">
        <f t="shared" si="6"/>
        <v>0.15276093058863549</v>
      </c>
      <c r="G90" s="97">
        <f t="shared" si="7"/>
        <v>0.15276093058863549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4005</v>
      </c>
      <c r="W90" s="112">
        <v>3983</v>
      </c>
      <c r="X90" s="112">
        <v>3988</v>
      </c>
      <c r="Y90" s="112">
        <v>4122</v>
      </c>
      <c r="Z90" s="112">
        <v>4185</v>
      </c>
    </row>
    <row r="91" spans="1:30" ht="15" customHeight="1" x14ac:dyDescent="0.25">
      <c r="A91" s="49" t="s">
        <v>7</v>
      </c>
      <c r="B91" s="49"/>
      <c r="C91" s="57" t="str">
        <f t="shared" si="3"/>
        <v>$6,911.9 mil</v>
      </c>
      <c r="D91" s="96">
        <f t="shared" si="4"/>
        <v>8.1605065148444567E-2</v>
      </c>
      <c r="E91" s="97">
        <f t="shared" si="5"/>
        <v>8.1605065148444567E-2</v>
      </c>
      <c r="F91" s="96">
        <f t="shared" si="6"/>
        <v>0.21558889962132355</v>
      </c>
      <c r="G91" s="97">
        <f t="shared" si="7"/>
        <v>0.21558889962132355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48490</v>
      </c>
      <c r="W91" s="112">
        <v>48480</v>
      </c>
      <c r="X91" s="112">
        <v>47545</v>
      </c>
      <c r="Y91" s="112">
        <v>48361</v>
      </c>
      <c r="Z91" s="112">
        <v>48998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4103</v>
      </c>
      <c r="W93" s="112">
        <v>4290</v>
      </c>
      <c r="X93" s="112">
        <v>4260</v>
      </c>
      <c r="Y93" s="112">
        <v>4293</v>
      </c>
      <c r="Z93" s="112">
        <v>4522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10269</v>
      </c>
      <c r="W94" s="112">
        <v>10420</v>
      </c>
      <c r="X94" s="112">
        <v>10431</v>
      </c>
      <c r="Y94" s="112">
        <v>10992</v>
      </c>
      <c r="Z94" s="112">
        <v>11300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1552</v>
      </c>
      <c r="W95" s="112">
        <v>1635</v>
      </c>
      <c r="X95" s="112">
        <v>1664</v>
      </c>
      <c r="Y95" s="112">
        <v>1718</v>
      </c>
      <c r="Z95" s="112">
        <v>1757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6123</v>
      </c>
      <c r="W96" s="112">
        <v>6217</v>
      </c>
      <c r="X96" s="112">
        <v>6246</v>
      </c>
      <c r="Y96" s="112">
        <v>6380</v>
      </c>
      <c r="Z96" s="112">
        <v>6526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9777</v>
      </c>
      <c r="W97" s="112">
        <v>9553</v>
      </c>
      <c r="X97" s="112">
        <v>9240</v>
      </c>
      <c r="Y97" s="112">
        <v>9110</v>
      </c>
      <c r="Z97" s="112">
        <v>9019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5073</v>
      </c>
      <c r="W98" s="112">
        <v>5051</v>
      </c>
      <c r="X98" s="112">
        <v>4967</v>
      </c>
      <c r="Y98" s="112">
        <v>5045</v>
      </c>
      <c r="Z98" s="112">
        <v>4872</v>
      </c>
    </row>
    <row r="99" spans="1:32" ht="15" customHeight="1" x14ac:dyDescent="0.25">
      <c r="S99" s="115" t="s">
        <v>195</v>
      </c>
      <c r="T99" s="115"/>
      <c r="U99" s="112"/>
      <c r="V99" s="112">
        <v>602</v>
      </c>
      <c r="W99" s="112">
        <v>612</v>
      </c>
      <c r="X99" s="112">
        <v>633</v>
      </c>
      <c r="Y99" s="112">
        <v>674</v>
      </c>
      <c r="Z99" s="112">
        <v>680</v>
      </c>
    </row>
    <row r="100" spans="1:32" ht="15" customHeight="1" x14ac:dyDescent="0.25">
      <c r="S100" s="115" t="s">
        <v>58</v>
      </c>
      <c r="T100" s="115"/>
      <c r="U100" s="112"/>
      <c r="V100" s="112">
        <v>2293</v>
      </c>
      <c r="W100" s="112">
        <v>2298</v>
      </c>
      <c r="X100" s="112">
        <v>2340</v>
      </c>
      <c r="Y100" s="112">
        <v>2486</v>
      </c>
      <c r="Z100" s="112">
        <v>2439</v>
      </c>
    </row>
    <row r="101" spans="1:32" x14ac:dyDescent="0.25">
      <c r="A101" s="18"/>
      <c r="S101" s="118" t="s">
        <v>53</v>
      </c>
      <c r="T101" s="118"/>
      <c r="U101" s="112"/>
      <c r="V101" s="112">
        <v>45961</v>
      </c>
      <c r="W101" s="112">
        <v>46147</v>
      </c>
      <c r="X101" s="112">
        <v>45652</v>
      </c>
      <c r="Y101" s="112">
        <v>46737</v>
      </c>
      <c r="Z101" s="112">
        <v>47269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103696</v>
      </c>
      <c r="W104" s="112">
        <v>103211</v>
      </c>
      <c r="X104" s="112">
        <v>102928</v>
      </c>
      <c r="Y104" s="112">
        <v>113008</v>
      </c>
      <c r="Z104" s="112">
        <v>114554</v>
      </c>
      <c r="AB104" s="109" t="str">
        <f>TEXT(Z104,"###,###")</f>
        <v>114,554</v>
      </c>
      <c r="AD104" s="130">
        <f>Z104/($Z$4)*100</f>
        <v>81.359952840574152</v>
      </c>
      <c r="AF104" s="109"/>
    </row>
    <row r="105" spans="1:32" x14ac:dyDescent="0.25">
      <c r="S105" s="115" t="s">
        <v>17</v>
      </c>
      <c r="T105" s="115"/>
      <c r="U105" s="112"/>
      <c r="V105" s="112">
        <v>18717</v>
      </c>
      <c r="W105" s="112">
        <v>17756</v>
      </c>
      <c r="X105" s="112">
        <v>17142</v>
      </c>
      <c r="Y105" s="112">
        <v>18907</v>
      </c>
      <c r="Z105" s="112">
        <v>18938</v>
      </c>
      <c r="AB105" s="109" t="str">
        <f>TEXT(Z105,"###,###")</f>
        <v>18,938</v>
      </c>
      <c r="AD105" s="130">
        <f>Z105/($Z$4)*100</f>
        <v>13.450379619173431</v>
      </c>
      <c r="AF105" s="109"/>
    </row>
    <row r="106" spans="1:32" x14ac:dyDescent="0.25">
      <c r="S106" s="118" t="s">
        <v>53</v>
      </c>
      <c r="T106" s="118"/>
      <c r="U106" s="120"/>
      <c r="V106" s="120">
        <v>122413</v>
      </c>
      <c r="W106" s="120">
        <v>120967</v>
      </c>
      <c r="X106" s="120">
        <v>120070</v>
      </c>
      <c r="Y106" s="120">
        <v>131915</v>
      </c>
      <c r="Z106" s="120">
        <v>133492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19364</v>
      </c>
      <c r="W108" s="112">
        <v>19732</v>
      </c>
      <c r="X108" s="112">
        <v>18821</v>
      </c>
      <c r="Y108" s="112">
        <v>19926</v>
      </c>
      <c r="Z108" s="112">
        <v>19115</v>
      </c>
      <c r="AB108" s="109" t="str">
        <f>TEXT(Z108,"###,###")</f>
        <v>19,115</v>
      </c>
      <c r="AD108" s="130">
        <f>Z108/($Z$4)*100</f>
        <v>13.576090739280819</v>
      </c>
      <c r="AF108" s="109"/>
    </row>
    <row r="109" spans="1:32" x14ac:dyDescent="0.25">
      <c r="S109" s="115" t="s">
        <v>20</v>
      </c>
      <c r="T109" s="115"/>
      <c r="U109" s="112"/>
      <c r="V109" s="112">
        <v>17560</v>
      </c>
      <c r="W109" s="112">
        <v>17761</v>
      </c>
      <c r="X109" s="112">
        <v>18723</v>
      </c>
      <c r="Y109" s="112">
        <v>20320</v>
      </c>
      <c r="Z109" s="112">
        <v>19896</v>
      </c>
      <c r="AB109" s="109" t="str">
        <f>TEXT(Z109,"###,###")</f>
        <v>19,896</v>
      </c>
      <c r="AD109" s="130">
        <f>Z109/($Z$4)*100</f>
        <v>14.130782178850701</v>
      </c>
      <c r="AF109" s="109"/>
    </row>
    <row r="110" spans="1:32" x14ac:dyDescent="0.25">
      <c r="S110" s="115" t="s">
        <v>21</v>
      </c>
      <c r="T110" s="115"/>
      <c r="U110" s="112"/>
      <c r="V110" s="112">
        <v>31457</v>
      </c>
      <c r="W110" s="112">
        <v>29108</v>
      </c>
      <c r="X110" s="112">
        <v>28448</v>
      </c>
      <c r="Y110" s="112">
        <v>31417</v>
      </c>
      <c r="Z110" s="112">
        <v>33067</v>
      </c>
      <c r="AB110" s="109" t="str">
        <f>TEXT(Z110,"###,###")</f>
        <v>33,067</v>
      </c>
      <c r="AD110" s="130">
        <f>Z110/($Z$4)*100</f>
        <v>23.485252025937683</v>
      </c>
      <c r="AF110" s="109"/>
    </row>
    <row r="111" spans="1:32" x14ac:dyDescent="0.25">
      <c r="S111" s="115" t="s">
        <v>22</v>
      </c>
      <c r="T111" s="115"/>
      <c r="U111" s="112"/>
      <c r="V111" s="112">
        <v>54572</v>
      </c>
      <c r="W111" s="112">
        <v>53495</v>
      </c>
      <c r="X111" s="112">
        <v>54078</v>
      </c>
      <c r="Y111" s="112">
        <v>60254</v>
      </c>
      <c r="Z111" s="112">
        <v>61408</v>
      </c>
      <c r="AB111" s="109" t="str">
        <f>TEXT(Z111,"###,###")</f>
        <v>61,408</v>
      </c>
      <c r="AD111" s="130">
        <f>Z111/($Z$4)*100</f>
        <v>43.613946121776429</v>
      </c>
      <c r="AF111" s="109"/>
    </row>
    <row r="112" spans="1:32" x14ac:dyDescent="0.25">
      <c r="S112" s="118" t="s">
        <v>53</v>
      </c>
      <c r="T112" s="118"/>
      <c r="U112" s="112"/>
      <c r="V112" s="112">
        <v>131346</v>
      </c>
      <c r="W112" s="112">
        <v>128300</v>
      </c>
      <c r="X112" s="112">
        <v>127763</v>
      </c>
      <c r="Y112" s="112">
        <v>139343</v>
      </c>
      <c r="Z112" s="112">
        <v>140800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41.28</v>
      </c>
      <c r="W118" s="131">
        <v>41.52</v>
      </c>
      <c r="X118" s="131">
        <v>41.73</v>
      </c>
      <c r="Y118" s="131">
        <v>41.63</v>
      </c>
      <c r="Z118" s="131">
        <v>41.7</v>
      </c>
      <c r="AB118" s="109" t="str">
        <f>TEXT(Z118,"##.0")</f>
        <v>41.7</v>
      </c>
    </row>
    <row r="120" spans="19:32" x14ac:dyDescent="0.25">
      <c r="S120" s="101" t="s">
        <v>97</v>
      </c>
      <c r="T120" s="112"/>
      <c r="U120" s="112"/>
      <c r="V120" s="112">
        <v>82714</v>
      </c>
      <c r="W120" s="112">
        <v>83012</v>
      </c>
      <c r="X120" s="112">
        <v>81165</v>
      </c>
      <c r="Y120" s="112">
        <v>82883</v>
      </c>
      <c r="Z120" s="112">
        <v>83908</v>
      </c>
      <c r="AB120" s="109" t="str">
        <f>TEXT(Z120,"###,###")</f>
        <v>83,908</v>
      </c>
    </row>
    <row r="121" spans="19:32" x14ac:dyDescent="0.25">
      <c r="S121" s="101" t="s">
        <v>98</v>
      </c>
      <c r="T121" s="112"/>
      <c r="U121" s="112"/>
      <c r="V121" s="112">
        <v>5719</v>
      </c>
      <c r="W121" s="112">
        <v>5617</v>
      </c>
      <c r="X121" s="112">
        <v>5606</v>
      </c>
      <c r="Y121" s="112">
        <v>5372</v>
      </c>
      <c r="Z121" s="112">
        <v>5455</v>
      </c>
      <c r="AB121" s="109" t="str">
        <f>TEXT(Z121,"###,###")</f>
        <v>5,455</v>
      </c>
    </row>
    <row r="122" spans="19:32" x14ac:dyDescent="0.25">
      <c r="S122" s="101" t="s">
        <v>99</v>
      </c>
      <c r="T122" s="112"/>
      <c r="U122" s="112"/>
      <c r="V122" s="112">
        <v>6023</v>
      </c>
      <c r="W122" s="112">
        <v>5988</v>
      </c>
      <c r="X122" s="112">
        <v>6479</v>
      </c>
      <c r="Y122" s="112">
        <v>6896</v>
      </c>
      <c r="Z122" s="112">
        <v>6944</v>
      </c>
      <c r="AB122" s="109" t="str">
        <f>TEXT(Z122,"###,###")</f>
        <v>6,944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88737</v>
      </c>
      <c r="W124" s="112">
        <v>89000</v>
      </c>
      <c r="X124" s="112">
        <v>87644</v>
      </c>
      <c r="Y124" s="112">
        <v>89779</v>
      </c>
      <c r="Z124" s="112">
        <v>90852</v>
      </c>
      <c r="AB124" s="109" t="str">
        <f>TEXT(Z124,"###,###")</f>
        <v>90,852</v>
      </c>
      <c r="AD124" s="127">
        <f>Z124/$Z$7*100</f>
        <v>94.334842380695278</v>
      </c>
    </row>
    <row r="125" spans="19:32" x14ac:dyDescent="0.25">
      <c r="S125" s="101" t="s">
        <v>101</v>
      </c>
      <c r="T125" s="112"/>
      <c r="U125" s="112"/>
      <c r="V125" s="112">
        <v>11742</v>
      </c>
      <c r="W125" s="112">
        <v>11605</v>
      </c>
      <c r="X125" s="112">
        <v>12085</v>
      </c>
      <c r="Y125" s="112">
        <v>12268</v>
      </c>
      <c r="Z125" s="112">
        <v>12399</v>
      </c>
      <c r="AB125" s="109" t="str">
        <f>TEXT(Z125,"###,###")</f>
        <v>12,399</v>
      </c>
      <c r="AD125" s="127">
        <f>Z125/$Z$7*100</f>
        <v>12.874319890351787</v>
      </c>
    </row>
    <row r="127" spans="19:32" x14ac:dyDescent="0.25">
      <c r="S127" s="101" t="s">
        <v>102</v>
      </c>
      <c r="T127" s="112"/>
      <c r="U127" s="112"/>
      <c r="V127" s="112">
        <v>48491</v>
      </c>
      <c r="W127" s="112">
        <v>48479</v>
      </c>
      <c r="X127" s="112">
        <v>47550</v>
      </c>
      <c r="Y127" s="112">
        <v>48361</v>
      </c>
      <c r="Z127" s="112">
        <v>48994</v>
      </c>
      <c r="AB127" s="109" t="str">
        <f>TEXT(Z127,"###,###")</f>
        <v>48,994</v>
      </c>
      <c r="AD127" s="127">
        <f>Z127/$Z$7*100</f>
        <v>50.872201686256588</v>
      </c>
    </row>
    <row r="128" spans="19:32" x14ac:dyDescent="0.25">
      <c r="S128" s="101" t="s">
        <v>103</v>
      </c>
      <c r="T128" s="112"/>
      <c r="U128" s="112"/>
      <c r="V128" s="112">
        <v>45966</v>
      </c>
      <c r="W128" s="112">
        <v>46150</v>
      </c>
      <c r="X128" s="112">
        <v>45654</v>
      </c>
      <c r="Y128" s="112">
        <v>46733</v>
      </c>
      <c r="Z128" s="112">
        <v>47266</v>
      </c>
      <c r="AB128" s="109" t="str">
        <f>TEXT(Z128,"###,###")</f>
        <v>47,266</v>
      </c>
      <c r="AD128" s="127">
        <f>Z128/$Z$7*100</f>
        <v>49.077958217385884</v>
      </c>
    </row>
    <row r="130" spans="19:20" x14ac:dyDescent="0.25">
      <c r="S130" s="101" t="s">
        <v>278</v>
      </c>
      <c r="T130" s="127">
        <v>87.124641774307435</v>
      </c>
    </row>
    <row r="131" spans="19:20" x14ac:dyDescent="0.25">
      <c r="S131" s="101" t="s">
        <v>279</v>
      </c>
      <c r="T131" s="127">
        <v>5.6641192839639487</v>
      </c>
    </row>
    <row r="132" spans="19:20" x14ac:dyDescent="0.25">
      <c r="S132" s="101" t="s">
        <v>280</v>
      </c>
      <c r="T132" s="127">
        <v>7.2102006063878381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A12382-D45F-41EE-8158-A6A43FF733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CCA8A74-7940-43AB-BBD2-33532E3DAF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A305D1-F8A6-423D-8AEC-C387610748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E0F2B7-C800-4D39-9990-142C3E2A14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C5E8-0E16-4983-A8E0-563206E81D48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8.37 Latrobe,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53857</v>
      </c>
      <c r="W4" s="108">
        <v>53230</v>
      </c>
      <c r="X4" s="108">
        <v>55760</v>
      </c>
      <c r="Y4" s="108">
        <v>60567</v>
      </c>
      <c r="Z4" s="108">
        <v>61559</v>
      </c>
      <c r="AB4" s="109" t="str">
        <f>TEXT(Z4,"###,###")</f>
        <v>61,559</v>
      </c>
      <c r="AD4" s="110">
        <f>Z4/Y4-1</f>
        <v>1.637855597932858E-2</v>
      </c>
      <c r="AF4" s="110">
        <f>Z4/V4-1</f>
        <v>0.14300833689214021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28155</v>
      </c>
      <c r="W5" s="108">
        <v>27648</v>
      </c>
      <c r="X5" s="108">
        <v>28578</v>
      </c>
      <c r="Y5" s="108">
        <v>30549</v>
      </c>
      <c r="Z5" s="108">
        <v>30761</v>
      </c>
      <c r="AB5" s="109" t="str">
        <f>TEXT(Z5,"###,###")</f>
        <v>30,761</v>
      </c>
      <c r="AD5" s="110">
        <f t="shared" ref="AD5:AD9" si="0">Z5/Y5-1</f>
        <v>6.9396706929849561E-3</v>
      </c>
      <c r="AF5" s="110">
        <f t="shared" ref="AF5:AF9" si="1">Z5/V5-1</f>
        <v>9.2559048126442889E-2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25702</v>
      </c>
      <c r="W6" s="108">
        <v>25580</v>
      </c>
      <c r="X6" s="108">
        <v>27135</v>
      </c>
      <c r="Y6" s="108">
        <v>29991</v>
      </c>
      <c r="Z6" s="108">
        <v>30764</v>
      </c>
      <c r="AB6" s="109" t="str">
        <f>TEXT(Z6,"###,###")</f>
        <v>30,764</v>
      </c>
      <c r="AD6" s="110">
        <f t="shared" si="0"/>
        <v>2.5774398986362579E-2</v>
      </c>
      <c r="AF6" s="110">
        <f t="shared" si="1"/>
        <v>0.19694965372344564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38082</v>
      </c>
      <c r="W7" s="108">
        <v>38710</v>
      </c>
      <c r="X7" s="108">
        <v>39353</v>
      </c>
      <c r="Y7" s="108">
        <v>40799</v>
      </c>
      <c r="Z7" s="108">
        <v>41418</v>
      </c>
      <c r="AB7" s="109" t="str">
        <f>TEXT(Z7,"###,###")</f>
        <v>41,418</v>
      </c>
      <c r="AD7" s="110">
        <f t="shared" si="0"/>
        <v>1.5171940488737379E-2</v>
      </c>
      <c r="AF7" s="110">
        <f t="shared" si="1"/>
        <v>8.7600441153300679E-2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61,559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41,418</v>
      </c>
      <c r="P8" s="67"/>
      <c r="S8" s="107" t="s">
        <v>82</v>
      </c>
      <c r="T8" s="108"/>
      <c r="U8" s="108"/>
      <c r="V8" s="108">
        <v>43608.34</v>
      </c>
      <c r="W8" s="108">
        <v>44088.05</v>
      </c>
      <c r="X8" s="108">
        <v>46089.55</v>
      </c>
      <c r="Y8" s="108">
        <v>46062</v>
      </c>
      <c r="Z8" s="108">
        <v>48091</v>
      </c>
      <c r="AB8" s="109" t="str">
        <f>TEXT(Z8,"$###,###")</f>
        <v>$48,091</v>
      </c>
      <c r="AD8" s="110">
        <f t="shared" si="0"/>
        <v>4.4049324823064673E-2</v>
      </c>
      <c r="AF8" s="110">
        <f t="shared" si="1"/>
        <v>0.10279363993217827</v>
      </c>
    </row>
    <row r="9" spans="1:32" x14ac:dyDescent="0.25">
      <c r="A9" s="30" t="s">
        <v>14</v>
      </c>
      <c r="B9" s="71"/>
      <c r="C9" s="72"/>
      <c r="D9" s="73">
        <f>AD104</f>
        <v>77.130882567942948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50.825727944372012</v>
      </c>
      <c r="P9" s="74" t="s">
        <v>83</v>
      </c>
      <c r="S9" s="107" t="s">
        <v>7</v>
      </c>
      <c r="T9" s="108"/>
      <c r="U9" s="108"/>
      <c r="V9" s="108">
        <v>2263925624</v>
      </c>
      <c r="W9" s="108">
        <v>2322727041</v>
      </c>
      <c r="X9" s="108">
        <v>2435976787</v>
      </c>
      <c r="Y9" s="108">
        <v>2577860525</v>
      </c>
      <c r="Z9" s="108">
        <v>2758224267</v>
      </c>
      <c r="AB9" s="109" t="str">
        <f>TEXT(Z9/1000000,"$#,###.0")&amp;" mil"</f>
        <v>$2,758.2 mil</v>
      </c>
      <c r="AD9" s="110">
        <f t="shared" si="0"/>
        <v>6.996644707921118E-2</v>
      </c>
      <c r="AF9" s="110">
        <f t="shared" si="1"/>
        <v>0.21833696202733566</v>
      </c>
    </row>
    <row r="10" spans="1:32" x14ac:dyDescent="0.25">
      <c r="A10" s="30" t="s">
        <v>17</v>
      </c>
      <c r="B10" s="71"/>
      <c r="C10" s="72"/>
      <c r="D10" s="73">
        <f>AD105</f>
        <v>18.102958137721537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49.10666859819402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88.449466415568111</v>
      </c>
      <c r="P11" s="74" t="s">
        <v>83</v>
      </c>
      <c r="S11" s="107" t="s">
        <v>29</v>
      </c>
      <c r="T11" s="112"/>
      <c r="U11" s="112"/>
      <c r="V11" s="112">
        <v>49495</v>
      </c>
      <c r="W11" s="112">
        <v>48844</v>
      </c>
      <c r="X11" s="112">
        <v>51195</v>
      </c>
      <c r="Y11" s="112">
        <v>55776</v>
      </c>
      <c r="Z11" s="112">
        <v>56782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5.574870829108117</v>
      </c>
      <c r="P12" s="74" t="s">
        <v>83</v>
      </c>
      <c r="S12" s="107" t="s">
        <v>30</v>
      </c>
      <c r="T12" s="112"/>
      <c r="U12" s="112"/>
      <c r="V12" s="112">
        <v>4360</v>
      </c>
      <c r="W12" s="112">
        <v>4380</v>
      </c>
      <c r="X12" s="112">
        <v>4565</v>
      </c>
      <c r="Y12" s="112">
        <v>4793</v>
      </c>
      <c r="Z12" s="112">
        <v>4783</v>
      </c>
    </row>
    <row r="13" spans="1:32" ht="15" customHeight="1" x14ac:dyDescent="0.25">
      <c r="A13" s="30" t="s">
        <v>19</v>
      </c>
      <c r="B13" s="72"/>
      <c r="C13" s="72"/>
      <c r="D13" s="73">
        <f>AD108</f>
        <v>11.777319319677058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5.9708339369356311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14.033691255543463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24.290518039604279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19.925147893275383</v>
      </c>
      <c r="P15" s="74" t="s">
        <v>83</v>
      </c>
      <c r="S15" s="115" t="s">
        <v>59</v>
      </c>
      <c r="T15" s="115"/>
      <c r="U15" s="116"/>
      <c r="V15" s="116">
        <v>1359</v>
      </c>
      <c r="W15" s="116">
        <v>1418</v>
      </c>
      <c r="X15" s="116">
        <v>1476</v>
      </c>
      <c r="Y15" s="112">
        <v>1561</v>
      </c>
      <c r="Z15" s="112">
        <v>1538</v>
      </c>
      <c r="AB15" s="117">
        <f t="shared" ref="AB15:AB34" si="2">IF(Z15="np",0,Z15/$Z$34)</f>
        <v>2.4984161536087332E-2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45.140434380025667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80.07485210672462</v>
      </c>
      <c r="P16" s="37" t="s">
        <v>83</v>
      </c>
      <c r="S16" s="115" t="s">
        <v>60</v>
      </c>
      <c r="T16" s="115"/>
      <c r="U16" s="116"/>
      <c r="V16" s="116">
        <v>594</v>
      </c>
      <c r="W16" s="116">
        <v>623</v>
      </c>
      <c r="X16" s="116">
        <v>584</v>
      </c>
      <c r="Y16" s="112">
        <v>624</v>
      </c>
      <c r="Z16" s="112">
        <v>685</v>
      </c>
      <c r="AB16" s="117">
        <f t="shared" si="2"/>
        <v>1.1127536184798323E-2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3686</v>
      </c>
      <c r="W17" s="116">
        <v>3524</v>
      </c>
      <c r="X17" s="116">
        <v>3779</v>
      </c>
      <c r="Y17" s="112">
        <v>3892</v>
      </c>
      <c r="Z17" s="112">
        <v>4076</v>
      </c>
      <c r="AB17" s="117">
        <f t="shared" si="2"/>
        <v>6.6212901444143019E-2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1671</v>
      </c>
      <c r="W18" s="116">
        <v>1562</v>
      </c>
      <c r="X18" s="116">
        <v>1671</v>
      </c>
      <c r="Y18" s="112">
        <v>1508</v>
      </c>
      <c r="Z18" s="112">
        <v>1493</v>
      </c>
      <c r="AB18" s="117">
        <f t="shared" si="2"/>
        <v>2.4253155509348756E-2</v>
      </c>
    </row>
    <row r="19" spans="1:28" x14ac:dyDescent="0.25">
      <c r="A19" s="63" t="str">
        <f>$S$1&amp;" ("&amp;$V$2&amp;" to "&amp;$Z$2&amp;")"</f>
        <v>Latrobe (2018-19 to 2022-23)</v>
      </c>
      <c r="B19" s="63"/>
      <c r="C19" s="63"/>
      <c r="D19" s="63"/>
      <c r="E19" s="63"/>
      <c r="F19" s="63"/>
      <c r="G19" s="63" t="str">
        <f>$S$1&amp;" ("&amp;$V$2&amp;" to "&amp;$Z$2&amp;")"</f>
        <v>Latrobe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4632</v>
      </c>
      <c r="W19" s="116">
        <v>4732</v>
      </c>
      <c r="X19" s="116">
        <v>4759</v>
      </c>
      <c r="Y19" s="112">
        <v>5429</v>
      </c>
      <c r="Z19" s="112">
        <v>5472</v>
      </c>
      <c r="AB19" s="117">
        <f t="shared" si="2"/>
        <v>8.8890332851410847E-2</v>
      </c>
    </row>
    <row r="20" spans="1:28" x14ac:dyDescent="0.25">
      <c r="S20" s="115" t="s">
        <v>64</v>
      </c>
      <c r="T20" s="115"/>
      <c r="U20" s="116"/>
      <c r="V20" s="116">
        <v>1125</v>
      </c>
      <c r="W20" s="116">
        <v>1063</v>
      </c>
      <c r="X20" s="116">
        <v>1169</v>
      </c>
      <c r="Y20" s="112">
        <v>1338</v>
      </c>
      <c r="Z20" s="112">
        <v>1348</v>
      </c>
      <c r="AB20" s="117">
        <f t="shared" si="2"/>
        <v>2.1897691645413345E-2</v>
      </c>
    </row>
    <row r="21" spans="1:28" x14ac:dyDescent="0.25">
      <c r="S21" s="115" t="s">
        <v>65</v>
      </c>
      <c r="T21" s="115"/>
      <c r="U21" s="116"/>
      <c r="V21" s="116">
        <v>5117</v>
      </c>
      <c r="W21" s="116">
        <v>5186</v>
      </c>
      <c r="X21" s="116">
        <v>5643</v>
      </c>
      <c r="Y21" s="112">
        <v>6401</v>
      </c>
      <c r="Z21" s="112">
        <v>6316</v>
      </c>
      <c r="AB21" s="117">
        <f t="shared" si="2"/>
        <v>0.10260075699735213</v>
      </c>
    </row>
    <row r="22" spans="1:28" x14ac:dyDescent="0.25">
      <c r="S22" s="115" t="s">
        <v>66</v>
      </c>
      <c r="T22" s="115"/>
      <c r="U22" s="116"/>
      <c r="V22" s="116">
        <v>3095</v>
      </c>
      <c r="W22" s="116">
        <v>3421</v>
      </c>
      <c r="X22" s="116">
        <v>3821</v>
      </c>
      <c r="Y22" s="112">
        <v>4310</v>
      </c>
      <c r="Z22" s="112">
        <v>4370</v>
      </c>
      <c r="AB22" s="117">
        <f t="shared" si="2"/>
        <v>7.0988807485501709E-2</v>
      </c>
    </row>
    <row r="23" spans="1:28" x14ac:dyDescent="0.25">
      <c r="S23" s="115" t="s">
        <v>67</v>
      </c>
      <c r="T23" s="115"/>
      <c r="U23" s="116"/>
      <c r="V23" s="116">
        <v>1458</v>
      </c>
      <c r="W23" s="116">
        <v>1385</v>
      </c>
      <c r="X23" s="116">
        <v>1518</v>
      </c>
      <c r="Y23" s="112">
        <v>1764</v>
      </c>
      <c r="Z23" s="112">
        <v>1693</v>
      </c>
      <c r="AB23" s="117">
        <f t="shared" si="2"/>
        <v>2.7502071183742427E-2</v>
      </c>
    </row>
    <row r="24" spans="1:28" x14ac:dyDescent="0.25">
      <c r="S24" s="115" t="s">
        <v>68</v>
      </c>
      <c r="T24" s="115"/>
      <c r="U24" s="116"/>
      <c r="V24" s="116">
        <v>559</v>
      </c>
      <c r="W24" s="116">
        <v>563</v>
      </c>
      <c r="X24" s="116">
        <v>659</v>
      </c>
      <c r="Y24" s="112">
        <v>745</v>
      </c>
      <c r="Z24" s="112">
        <v>671</v>
      </c>
      <c r="AB24" s="117">
        <f t="shared" si="2"/>
        <v>1.0900112087590766E-2</v>
      </c>
    </row>
    <row r="25" spans="1:28" x14ac:dyDescent="0.25">
      <c r="S25" s="115" t="s">
        <v>69</v>
      </c>
      <c r="T25" s="115"/>
      <c r="U25" s="116"/>
      <c r="V25" s="116">
        <v>2120</v>
      </c>
      <c r="W25" s="116">
        <v>2185</v>
      </c>
      <c r="X25" s="116">
        <v>2012</v>
      </c>
      <c r="Y25" s="112">
        <v>2281</v>
      </c>
      <c r="Z25" s="112">
        <v>2444</v>
      </c>
      <c r="AB25" s="117">
        <f t="shared" si="2"/>
        <v>3.970174954109066E-2</v>
      </c>
    </row>
    <row r="26" spans="1:28" x14ac:dyDescent="0.25">
      <c r="S26" s="115" t="s">
        <v>70</v>
      </c>
      <c r="T26" s="115"/>
      <c r="U26" s="116"/>
      <c r="V26" s="116">
        <v>872</v>
      </c>
      <c r="W26" s="116">
        <v>851</v>
      </c>
      <c r="X26" s="116">
        <v>974</v>
      </c>
      <c r="Y26" s="112">
        <v>1180</v>
      </c>
      <c r="Z26" s="112">
        <v>1095</v>
      </c>
      <c r="AB26" s="117">
        <f t="shared" si="2"/>
        <v>1.7787813317305348E-2</v>
      </c>
    </row>
    <row r="27" spans="1:28" x14ac:dyDescent="0.25">
      <c r="S27" s="115" t="s">
        <v>71</v>
      </c>
      <c r="T27" s="115"/>
      <c r="U27" s="116"/>
      <c r="V27" s="116">
        <v>2805</v>
      </c>
      <c r="W27" s="116">
        <v>2607</v>
      </c>
      <c r="X27" s="116">
        <v>2627</v>
      </c>
      <c r="Y27" s="112">
        <v>2982</v>
      </c>
      <c r="Z27" s="112">
        <v>2993</v>
      </c>
      <c r="AB27" s="117">
        <f t="shared" si="2"/>
        <v>4.8620023067301288E-2</v>
      </c>
    </row>
    <row r="28" spans="1:28" x14ac:dyDescent="0.25">
      <c r="S28" s="115" t="s">
        <v>72</v>
      </c>
      <c r="T28" s="115"/>
      <c r="U28" s="116"/>
      <c r="V28" s="116">
        <v>4690</v>
      </c>
      <c r="W28" s="116">
        <v>4358</v>
      </c>
      <c r="X28" s="116">
        <v>4685</v>
      </c>
      <c r="Y28" s="112">
        <v>4805</v>
      </c>
      <c r="Z28" s="112">
        <v>4571</v>
      </c>
      <c r="AB28" s="117">
        <f t="shared" si="2"/>
        <v>7.4253967738267354E-2</v>
      </c>
    </row>
    <row r="29" spans="1:28" x14ac:dyDescent="0.25">
      <c r="S29" s="115" t="s">
        <v>73</v>
      </c>
      <c r="T29" s="115"/>
      <c r="U29" s="116"/>
      <c r="V29" s="116">
        <v>5458</v>
      </c>
      <c r="W29" s="116">
        <v>3948</v>
      </c>
      <c r="X29" s="116">
        <v>4100</v>
      </c>
      <c r="Y29" s="112">
        <v>4328</v>
      </c>
      <c r="Z29" s="112">
        <v>4421</v>
      </c>
      <c r="AB29" s="117">
        <f t="shared" si="2"/>
        <v>7.1817280982472101E-2</v>
      </c>
    </row>
    <row r="30" spans="1:28" x14ac:dyDescent="0.25">
      <c r="S30" s="115" t="s">
        <v>74</v>
      </c>
      <c r="T30" s="115"/>
      <c r="U30" s="116"/>
      <c r="V30" s="116">
        <v>2722</v>
      </c>
      <c r="W30" s="116">
        <v>3787</v>
      </c>
      <c r="X30" s="116">
        <v>3644</v>
      </c>
      <c r="Y30" s="112">
        <v>3868</v>
      </c>
      <c r="Z30" s="112">
        <v>3954</v>
      </c>
      <c r="AB30" s="117">
        <f t="shared" si="2"/>
        <v>6.4231062882762882E-2</v>
      </c>
    </row>
    <row r="31" spans="1:28" x14ac:dyDescent="0.25">
      <c r="S31" s="115" t="s">
        <v>75</v>
      </c>
      <c r="T31" s="115"/>
      <c r="U31" s="116"/>
      <c r="V31" s="116">
        <v>7153</v>
      </c>
      <c r="W31" s="116">
        <v>7380</v>
      </c>
      <c r="X31" s="116">
        <v>8245</v>
      </c>
      <c r="Y31" s="112">
        <v>9058</v>
      </c>
      <c r="Z31" s="112">
        <v>10047</v>
      </c>
      <c r="AB31" s="117">
        <f t="shared" si="2"/>
        <v>0.16320927890316606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715</v>
      </c>
      <c r="W32" s="116">
        <v>764</v>
      </c>
      <c r="X32" s="116">
        <v>758</v>
      </c>
      <c r="Y32" s="112">
        <v>956</v>
      </c>
      <c r="Z32" s="112">
        <v>1006</v>
      </c>
      <c r="AB32" s="117">
        <f t="shared" si="2"/>
        <v>1.6342045842200167E-2</v>
      </c>
    </row>
    <row r="33" spans="19:32" x14ac:dyDescent="0.25">
      <c r="S33" s="115" t="s">
        <v>77</v>
      </c>
      <c r="T33" s="115"/>
      <c r="U33" s="116"/>
      <c r="V33" s="116">
        <v>1810</v>
      </c>
      <c r="W33" s="116">
        <v>1938</v>
      </c>
      <c r="X33" s="116">
        <v>2056</v>
      </c>
      <c r="Y33" s="112">
        <v>2123</v>
      </c>
      <c r="Z33" s="112">
        <v>2095</v>
      </c>
      <c r="AB33" s="117">
        <f t="shared" si="2"/>
        <v>3.4032391689273703E-2</v>
      </c>
    </row>
    <row r="34" spans="19:32" x14ac:dyDescent="0.25">
      <c r="S34" s="118" t="s">
        <v>53</v>
      </c>
      <c r="T34" s="118"/>
      <c r="U34" s="119"/>
      <c r="V34" s="119">
        <v>53854</v>
      </c>
      <c r="W34" s="119">
        <v>53224</v>
      </c>
      <c r="X34" s="119">
        <v>55760</v>
      </c>
      <c r="Y34" s="120">
        <v>60566</v>
      </c>
      <c r="Z34" s="120">
        <v>61559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31296</v>
      </c>
      <c r="W37" s="112">
        <v>32091</v>
      </c>
      <c r="X37" s="112">
        <v>32487</v>
      </c>
      <c r="Y37" s="112">
        <v>33014</v>
      </c>
      <c r="Z37" s="112">
        <v>33163</v>
      </c>
      <c r="AB37" s="132">
        <f>Z37/Z40*100</f>
        <v>80.07485210672462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6785</v>
      </c>
      <c r="W38" s="112">
        <v>6616</v>
      </c>
      <c r="X38" s="112">
        <v>6867</v>
      </c>
      <c r="Y38" s="112">
        <v>7791</v>
      </c>
      <c r="Z38" s="112">
        <v>8252</v>
      </c>
      <c r="AB38" s="132">
        <f>Z38/Z40*100</f>
        <v>19.925147893275383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38081</v>
      </c>
      <c r="W40" s="112">
        <v>38707</v>
      </c>
      <c r="X40" s="112">
        <v>39354</v>
      </c>
      <c r="Y40" s="112">
        <v>40805</v>
      </c>
      <c r="Z40" s="112">
        <v>41415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10</v>
      </c>
      <c r="X44" s="112">
        <v>11</v>
      </c>
      <c r="Y44" s="112">
        <v>12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589</v>
      </c>
      <c r="W45" s="112">
        <v>652</v>
      </c>
      <c r="X45" s="112">
        <v>744</v>
      </c>
      <c r="Y45" s="112">
        <v>867</v>
      </c>
      <c r="Z45" s="112">
        <v>894</v>
      </c>
    </row>
    <row r="46" spans="19:32" x14ac:dyDescent="0.25">
      <c r="S46" s="115" t="s">
        <v>38</v>
      </c>
      <c r="T46" s="115"/>
      <c r="U46" s="112"/>
      <c r="V46" s="112">
        <v>1541</v>
      </c>
      <c r="W46" s="112">
        <v>1414</v>
      </c>
      <c r="X46" s="112">
        <v>1513</v>
      </c>
      <c r="Y46" s="112">
        <v>1828</v>
      </c>
      <c r="Z46" s="112">
        <v>1916</v>
      </c>
    </row>
    <row r="47" spans="19:32" x14ac:dyDescent="0.25">
      <c r="S47" s="115" t="s">
        <v>39</v>
      </c>
      <c r="T47" s="115"/>
      <c r="U47" s="112"/>
      <c r="V47" s="112">
        <v>2498</v>
      </c>
      <c r="W47" s="112">
        <v>2381</v>
      </c>
      <c r="X47" s="112">
        <v>2427</v>
      </c>
      <c r="Y47" s="112">
        <v>2666</v>
      </c>
      <c r="Z47" s="112">
        <v>2652</v>
      </c>
    </row>
    <row r="48" spans="19:32" x14ac:dyDescent="0.25">
      <c r="S48" s="115" t="s">
        <v>40</v>
      </c>
      <c r="T48" s="115"/>
      <c r="U48" s="112"/>
      <c r="V48" s="112">
        <v>3518</v>
      </c>
      <c r="W48" s="112">
        <v>3364</v>
      </c>
      <c r="X48" s="112">
        <v>3603</v>
      </c>
      <c r="Y48" s="112">
        <v>3755</v>
      </c>
      <c r="Z48" s="112">
        <v>3645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3212</v>
      </c>
      <c r="W49" s="112">
        <v>3262</v>
      </c>
      <c r="X49" s="112">
        <v>3314</v>
      </c>
      <c r="Y49" s="112">
        <v>3581</v>
      </c>
      <c r="Z49" s="112">
        <v>3540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Latrobe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2773</v>
      </c>
      <c r="W50" s="112">
        <v>2771</v>
      </c>
      <c r="X50" s="112">
        <v>2978</v>
      </c>
      <c r="Y50" s="112">
        <v>3304</v>
      </c>
      <c r="Z50" s="112">
        <v>3398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2464</v>
      </c>
      <c r="W51" s="112">
        <v>2479</v>
      </c>
      <c r="X51" s="112">
        <v>2482</v>
      </c>
      <c r="Y51" s="112">
        <v>2699</v>
      </c>
      <c r="Z51" s="112">
        <v>2801</v>
      </c>
    </row>
    <row r="52" spans="1:26" ht="15" customHeight="1" x14ac:dyDescent="0.25">
      <c r="S52" s="115" t="s">
        <v>44</v>
      </c>
      <c r="T52" s="115"/>
      <c r="U52" s="112"/>
      <c r="V52" s="112">
        <v>2638</v>
      </c>
      <c r="W52" s="112">
        <v>2489</v>
      </c>
      <c r="X52" s="112">
        <v>2507</v>
      </c>
      <c r="Y52" s="112">
        <v>2564</v>
      </c>
      <c r="Z52" s="112">
        <v>2511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2649</v>
      </c>
      <c r="W53" s="112">
        <v>2562</v>
      </c>
      <c r="X53" s="112">
        <v>2586</v>
      </c>
      <c r="Y53" s="112">
        <v>2653</v>
      </c>
      <c r="Z53" s="112">
        <v>2648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2587</v>
      </c>
      <c r="W54" s="112">
        <v>2498</v>
      </c>
      <c r="X54" s="112">
        <v>2562</v>
      </c>
      <c r="Y54" s="112">
        <v>2562</v>
      </c>
      <c r="Z54" s="112">
        <v>2551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2061</v>
      </c>
      <c r="W55" s="112">
        <v>2082</v>
      </c>
      <c r="X55" s="112">
        <v>2115</v>
      </c>
      <c r="Y55" s="112">
        <v>2153</v>
      </c>
      <c r="Z55" s="112">
        <v>2231</v>
      </c>
    </row>
    <row r="56" spans="1:26" ht="15" customHeight="1" x14ac:dyDescent="0.25">
      <c r="S56" s="115" t="s">
        <v>48</v>
      </c>
      <c r="T56" s="115"/>
      <c r="U56" s="112"/>
      <c r="V56" s="112">
        <v>999</v>
      </c>
      <c r="W56" s="112">
        <v>1012</v>
      </c>
      <c r="X56" s="112">
        <v>1048</v>
      </c>
      <c r="Y56" s="112">
        <v>1153</v>
      </c>
      <c r="Z56" s="112">
        <v>1177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368</v>
      </c>
      <c r="W57" s="112">
        <v>407</v>
      </c>
      <c r="X57" s="112">
        <v>412</v>
      </c>
      <c r="Y57" s="112">
        <v>440</v>
      </c>
      <c r="Z57" s="112">
        <v>465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133</v>
      </c>
      <c r="W58" s="112">
        <v>146</v>
      </c>
      <c r="X58" s="112">
        <v>146</v>
      </c>
      <c r="Y58" s="112">
        <v>170</v>
      </c>
      <c r="Z58" s="112">
        <v>191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79</v>
      </c>
      <c r="W59" s="112">
        <v>94</v>
      </c>
      <c r="X59" s="112">
        <v>87</v>
      </c>
      <c r="Y59" s="112">
        <v>85</v>
      </c>
      <c r="Z59" s="112">
        <v>84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37</v>
      </c>
      <c r="W60" s="112">
        <v>37</v>
      </c>
      <c r="X60" s="112">
        <v>43</v>
      </c>
      <c r="Y60" s="112">
        <v>43</v>
      </c>
      <c r="Z60" s="112">
        <v>45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28151</v>
      </c>
      <c r="W61" s="112">
        <v>27651</v>
      </c>
      <c r="X61" s="112">
        <v>28578</v>
      </c>
      <c r="Y61" s="112">
        <v>30547</v>
      </c>
      <c r="Z61" s="112">
        <v>30765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7</v>
      </c>
      <c r="X63" s="112">
        <v>6</v>
      </c>
      <c r="Y63" s="112">
        <v>16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721</v>
      </c>
      <c r="W64" s="112">
        <v>700</v>
      </c>
      <c r="X64" s="112">
        <v>888</v>
      </c>
      <c r="Y64" s="112">
        <v>1082</v>
      </c>
      <c r="Z64" s="112">
        <v>1059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Latrobe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1647</v>
      </c>
      <c r="W65" s="112">
        <v>1604</v>
      </c>
      <c r="X65" s="112">
        <v>1863</v>
      </c>
      <c r="Y65" s="112">
        <v>2200</v>
      </c>
      <c r="Z65" s="112">
        <v>2181</v>
      </c>
    </row>
    <row r="66" spans="1:26" x14ac:dyDescent="0.25">
      <c r="S66" s="115" t="s">
        <v>39</v>
      </c>
      <c r="T66" s="115"/>
      <c r="U66" s="112"/>
      <c r="V66" s="112">
        <v>2417</v>
      </c>
      <c r="W66" s="112">
        <v>2417</v>
      </c>
      <c r="X66" s="112">
        <v>2555</v>
      </c>
      <c r="Y66" s="112">
        <v>2977</v>
      </c>
      <c r="Z66" s="112">
        <v>3000</v>
      </c>
    </row>
    <row r="67" spans="1:26" x14ac:dyDescent="0.25">
      <c r="S67" s="115" t="s">
        <v>40</v>
      </c>
      <c r="T67" s="115"/>
      <c r="U67" s="112"/>
      <c r="V67" s="112">
        <v>2969</v>
      </c>
      <c r="W67" s="112">
        <v>3029</v>
      </c>
      <c r="X67" s="112">
        <v>3204</v>
      </c>
      <c r="Y67" s="112">
        <v>3580</v>
      </c>
      <c r="Z67" s="112">
        <v>3524</v>
      </c>
    </row>
    <row r="68" spans="1:26" x14ac:dyDescent="0.25">
      <c r="S68" s="115" t="s">
        <v>41</v>
      </c>
      <c r="T68" s="115"/>
      <c r="U68" s="112"/>
      <c r="V68" s="112">
        <v>2772</v>
      </c>
      <c r="W68" s="112">
        <v>2719</v>
      </c>
      <c r="X68" s="112">
        <v>2872</v>
      </c>
      <c r="Y68" s="112">
        <v>3136</v>
      </c>
      <c r="Z68" s="112">
        <v>3303</v>
      </c>
    </row>
    <row r="69" spans="1:26" x14ac:dyDescent="0.25">
      <c r="S69" s="115" t="s">
        <v>42</v>
      </c>
      <c r="T69" s="115"/>
      <c r="U69" s="112"/>
      <c r="V69" s="112">
        <v>2444</v>
      </c>
      <c r="W69" s="112">
        <v>2485</v>
      </c>
      <c r="X69" s="112">
        <v>2659</v>
      </c>
      <c r="Y69" s="112">
        <v>2932</v>
      </c>
      <c r="Z69" s="112">
        <v>3174</v>
      </c>
    </row>
    <row r="70" spans="1:26" x14ac:dyDescent="0.25">
      <c r="S70" s="115" t="s">
        <v>43</v>
      </c>
      <c r="T70" s="115"/>
      <c r="U70" s="112"/>
      <c r="V70" s="112">
        <v>2272</v>
      </c>
      <c r="W70" s="112">
        <v>2242</v>
      </c>
      <c r="X70" s="112">
        <v>2385</v>
      </c>
      <c r="Y70" s="112">
        <v>2626</v>
      </c>
      <c r="Z70" s="112">
        <v>2842</v>
      </c>
    </row>
    <row r="71" spans="1:26" x14ac:dyDescent="0.25">
      <c r="S71" s="115" t="s">
        <v>44</v>
      </c>
      <c r="T71" s="115"/>
      <c r="U71" s="112"/>
      <c r="V71" s="112">
        <v>2568</v>
      </c>
      <c r="W71" s="112">
        <v>2482</v>
      </c>
      <c r="X71" s="112">
        <v>2497</v>
      </c>
      <c r="Y71" s="112">
        <v>2642</v>
      </c>
      <c r="Z71" s="112">
        <v>2628</v>
      </c>
    </row>
    <row r="72" spans="1:26" x14ac:dyDescent="0.25">
      <c r="S72" s="115" t="s">
        <v>45</v>
      </c>
      <c r="T72" s="115"/>
      <c r="U72" s="112"/>
      <c r="V72" s="112">
        <v>2389</v>
      </c>
      <c r="W72" s="112">
        <v>2327</v>
      </c>
      <c r="X72" s="112">
        <v>2521</v>
      </c>
      <c r="Y72" s="112">
        <v>2697</v>
      </c>
      <c r="Z72" s="112">
        <v>2889</v>
      </c>
    </row>
    <row r="73" spans="1:26" x14ac:dyDescent="0.25">
      <c r="S73" s="115" t="s">
        <v>46</v>
      </c>
      <c r="T73" s="115"/>
      <c r="U73" s="112"/>
      <c r="V73" s="112">
        <v>2462</v>
      </c>
      <c r="W73" s="112">
        <v>2411</v>
      </c>
      <c r="X73" s="112">
        <v>2409</v>
      </c>
      <c r="Y73" s="112">
        <v>2516</v>
      </c>
      <c r="Z73" s="112">
        <v>2436</v>
      </c>
    </row>
    <row r="74" spans="1:26" x14ac:dyDescent="0.25">
      <c r="S74" s="115" t="s">
        <v>47</v>
      </c>
      <c r="T74" s="115"/>
      <c r="U74" s="112"/>
      <c r="V74" s="112">
        <v>1719</v>
      </c>
      <c r="W74" s="112">
        <v>1794</v>
      </c>
      <c r="X74" s="112">
        <v>1870</v>
      </c>
      <c r="Y74" s="112">
        <v>2071</v>
      </c>
      <c r="Z74" s="112">
        <v>2115</v>
      </c>
    </row>
    <row r="75" spans="1:26" x14ac:dyDescent="0.25">
      <c r="S75" s="115" t="s">
        <v>48</v>
      </c>
      <c r="T75" s="115"/>
      <c r="U75" s="112"/>
      <c r="V75" s="112">
        <v>761</v>
      </c>
      <c r="W75" s="112">
        <v>797</v>
      </c>
      <c r="X75" s="112">
        <v>851</v>
      </c>
      <c r="Y75" s="112">
        <v>915</v>
      </c>
      <c r="Z75" s="112">
        <v>987</v>
      </c>
    </row>
    <row r="76" spans="1:26" x14ac:dyDescent="0.25">
      <c r="S76" s="115" t="s">
        <v>49</v>
      </c>
      <c r="T76" s="115"/>
      <c r="U76" s="112"/>
      <c r="V76" s="112">
        <v>278</v>
      </c>
      <c r="W76" s="112">
        <v>295</v>
      </c>
      <c r="X76" s="112">
        <v>293</v>
      </c>
      <c r="Y76" s="112">
        <v>323</v>
      </c>
      <c r="Z76" s="112">
        <v>348</v>
      </c>
    </row>
    <row r="77" spans="1:26" x14ac:dyDescent="0.25">
      <c r="S77" s="115" t="s">
        <v>50</v>
      </c>
      <c r="T77" s="115"/>
      <c r="U77" s="112"/>
      <c r="V77" s="112">
        <v>135</v>
      </c>
      <c r="W77" s="112">
        <v>124</v>
      </c>
      <c r="X77" s="112">
        <v>133</v>
      </c>
      <c r="Y77" s="112">
        <v>143</v>
      </c>
      <c r="Z77" s="112">
        <v>142</v>
      </c>
    </row>
    <row r="78" spans="1:26" x14ac:dyDescent="0.25">
      <c r="S78" s="115" t="s">
        <v>51</v>
      </c>
      <c r="T78" s="115"/>
      <c r="U78" s="112"/>
      <c r="V78" s="112">
        <v>69</v>
      </c>
      <c r="W78" s="112">
        <v>76</v>
      </c>
      <c r="X78" s="112">
        <v>66</v>
      </c>
      <c r="Y78" s="112">
        <v>68</v>
      </c>
      <c r="Z78" s="112">
        <v>77</v>
      </c>
    </row>
    <row r="79" spans="1:26" x14ac:dyDescent="0.25">
      <c r="S79" s="115" t="s">
        <v>52</v>
      </c>
      <c r="T79" s="115"/>
      <c r="U79" s="112"/>
      <c r="V79" s="112">
        <v>66</v>
      </c>
      <c r="W79" s="112">
        <v>70</v>
      </c>
      <c r="X79" s="112">
        <v>63</v>
      </c>
      <c r="Y79" s="112">
        <v>59</v>
      </c>
      <c r="Z79" s="112">
        <v>56</v>
      </c>
    </row>
    <row r="80" spans="1:26" x14ac:dyDescent="0.25">
      <c r="S80" s="118" t="s">
        <v>53</v>
      </c>
      <c r="T80" s="118"/>
      <c r="U80" s="112"/>
      <c r="V80" s="112">
        <v>25698</v>
      </c>
      <c r="W80" s="112">
        <v>25582</v>
      </c>
      <c r="X80" s="112">
        <v>27135</v>
      </c>
      <c r="Y80" s="112">
        <v>29989</v>
      </c>
      <c r="Z80" s="112">
        <v>30763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Latrobe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1641</v>
      </c>
      <c r="W83" s="112">
        <v>1702</v>
      </c>
      <c r="X83" s="112">
        <v>1748</v>
      </c>
      <c r="Y83" s="112">
        <v>1723</v>
      </c>
      <c r="Z83" s="112">
        <v>1754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1811</v>
      </c>
      <c r="W84" s="112">
        <v>1850</v>
      </c>
      <c r="X84" s="112">
        <v>1836</v>
      </c>
      <c r="Y84" s="112">
        <v>1887</v>
      </c>
      <c r="Z84" s="112">
        <v>1970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5138</v>
      </c>
      <c r="W85" s="112">
        <v>5073</v>
      </c>
      <c r="X85" s="112">
        <v>5077</v>
      </c>
      <c r="Y85" s="112">
        <v>5129</v>
      </c>
      <c r="Z85" s="112">
        <v>5078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61,559</v>
      </c>
      <c r="D86" s="96">
        <f t="shared" ref="D86:D91" si="4">AD4</f>
        <v>1.637855597932858E-2</v>
      </c>
      <c r="E86" s="97">
        <f t="shared" ref="E86:E91" si="5">AD4</f>
        <v>1.637855597932858E-2</v>
      </c>
      <c r="F86" s="96">
        <f t="shared" ref="F86:F91" si="6">AF4</f>
        <v>0.14300833689214021</v>
      </c>
      <c r="G86" s="97">
        <f t="shared" ref="G86:G91" si="7">AF4</f>
        <v>0.14300833689214021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1035</v>
      </c>
      <c r="W86" s="112">
        <v>1049</v>
      </c>
      <c r="X86" s="112">
        <v>1108</v>
      </c>
      <c r="Y86" s="112">
        <v>1166</v>
      </c>
      <c r="Z86" s="112">
        <v>1267</v>
      </c>
    </row>
    <row r="87" spans="1:30" ht="15" customHeight="1" x14ac:dyDescent="0.25">
      <c r="A87" s="98" t="s">
        <v>4</v>
      </c>
      <c r="B87" s="49"/>
      <c r="C87" s="57" t="str">
        <f t="shared" si="3"/>
        <v>30,761</v>
      </c>
      <c r="D87" s="96">
        <f t="shared" si="4"/>
        <v>6.9396706929849561E-3</v>
      </c>
      <c r="E87" s="97">
        <f t="shared" si="5"/>
        <v>6.9396706929849561E-3</v>
      </c>
      <c r="F87" s="96">
        <f t="shared" si="6"/>
        <v>9.2559048126442889E-2</v>
      </c>
      <c r="G87" s="97">
        <f t="shared" si="7"/>
        <v>9.2559048126442889E-2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816</v>
      </c>
      <c r="W87" s="112">
        <v>850</v>
      </c>
      <c r="X87" s="112">
        <v>852</v>
      </c>
      <c r="Y87" s="112">
        <v>894</v>
      </c>
      <c r="Z87" s="112">
        <v>925</v>
      </c>
    </row>
    <row r="88" spans="1:30" ht="15" customHeight="1" x14ac:dyDescent="0.25">
      <c r="A88" s="98" t="s">
        <v>5</v>
      </c>
      <c r="B88" s="49"/>
      <c r="C88" s="57" t="str">
        <f t="shared" si="3"/>
        <v>30,764</v>
      </c>
      <c r="D88" s="96">
        <f t="shared" si="4"/>
        <v>2.5774398986362579E-2</v>
      </c>
      <c r="E88" s="97">
        <f t="shared" si="5"/>
        <v>2.5774398986362579E-2</v>
      </c>
      <c r="F88" s="96">
        <f t="shared" si="6"/>
        <v>0.19694965372344564</v>
      </c>
      <c r="G88" s="97">
        <f t="shared" si="7"/>
        <v>0.19694965372344564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962</v>
      </c>
      <c r="W88" s="112">
        <v>973</v>
      </c>
      <c r="X88" s="112">
        <v>1040</v>
      </c>
      <c r="Y88" s="112">
        <v>1119</v>
      </c>
      <c r="Z88" s="112">
        <v>1139</v>
      </c>
    </row>
    <row r="89" spans="1:30" ht="15" customHeight="1" x14ac:dyDescent="0.25">
      <c r="A89" s="49" t="s">
        <v>6</v>
      </c>
      <c r="B89" s="49"/>
      <c r="C89" s="57" t="str">
        <f t="shared" si="3"/>
        <v>41,418</v>
      </c>
      <c r="D89" s="96">
        <f t="shared" si="4"/>
        <v>1.5171940488737379E-2</v>
      </c>
      <c r="E89" s="97">
        <f t="shared" si="5"/>
        <v>1.5171940488737379E-2</v>
      </c>
      <c r="F89" s="96">
        <f t="shared" si="6"/>
        <v>8.7600441153300679E-2</v>
      </c>
      <c r="G89" s="97">
        <f t="shared" si="7"/>
        <v>8.7600441153300679E-2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2206</v>
      </c>
      <c r="W89" s="112">
        <v>2205</v>
      </c>
      <c r="X89" s="112">
        <v>2173</v>
      </c>
      <c r="Y89" s="112">
        <v>2257</v>
      </c>
      <c r="Z89" s="112">
        <v>2337</v>
      </c>
    </row>
    <row r="90" spans="1:30" ht="15" customHeight="1" x14ac:dyDescent="0.25">
      <c r="A90" s="49" t="s">
        <v>95</v>
      </c>
      <c r="B90" s="49"/>
      <c r="C90" s="57" t="str">
        <f t="shared" si="3"/>
        <v>$48,091</v>
      </c>
      <c r="D90" s="96">
        <f t="shared" si="4"/>
        <v>4.4049324823064673E-2</v>
      </c>
      <c r="E90" s="97">
        <f t="shared" si="5"/>
        <v>4.4049324823064673E-2</v>
      </c>
      <c r="F90" s="96">
        <f t="shared" si="6"/>
        <v>0.10279363993217827</v>
      </c>
      <c r="G90" s="97">
        <f t="shared" si="7"/>
        <v>0.10279363993217827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3004</v>
      </c>
      <c r="W90" s="112">
        <v>3014</v>
      </c>
      <c r="X90" s="112">
        <v>3071</v>
      </c>
      <c r="Y90" s="112">
        <v>3250</v>
      </c>
      <c r="Z90" s="112">
        <v>3146</v>
      </c>
    </row>
    <row r="91" spans="1:30" ht="15" customHeight="1" x14ac:dyDescent="0.25">
      <c r="A91" s="49" t="s">
        <v>7</v>
      </c>
      <c r="B91" s="49"/>
      <c r="C91" s="57" t="str">
        <f t="shared" si="3"/>
        <v>$2,758.2 mil</v>
      </c>
      <c r="D91" s="96">
        <f t="shared" si="4"/>
        <v>6.996644707921118E-2</v>
      </c>
      <c r="E91" s="97">
        <f t="shared" si="5"/>
        <v>6.996644707921118E-2</v>
      </c>
      <c r="F91" s="96">
        <f t="shared" si="6"/>
        <v>0.21833696202733566</v>
      </c>
      <c r="G91" s="97">
        <f t="shared" si="7"/>
        <v>0.21833696202733566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19794</v>
      </c>
      <c r="W91" s="112">
        <v>20017</v>
      </c>
      <c r="X91" s="112">
        <v>20177</v>
      </c>
      <c r="Y91" s="112">
        <v>20760</v>
      </c>
      <c r="Z91" s="112">
        <v>21051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1467</v>
      </c>
      <c r="W93" s="112">
        <v>1462</v>
      </c>
      <c r="X93" s="112">
        <v>1494</v>
      </c>
      <c r="Y93" s="112">
        <v>1557</v>
      </c>
      <c r="Z93" s="112">
        <v>1606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3367</v>
      </c>
      <c r="W94" s="112">
        <v>3461</v>
      </c>
      <c r="X94" s="112">
        <v>3528</v>
      </c>
      <c r="Y94" s="112">
        <v>3620</v>
      </c>
      <c r="Z94" s="112">
        <v>3637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635</v>
      </c>
      <c r="W95" s="112">
        <v>678</v>
      </c>
      <c r="X95" s="112">
        <v>692</v>
      </c>
      <c r="Y95" s="112">
        <v>773</v>
      </c>
      <c r="Z95" s="112">
        <v>801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3077</v>
      </c>
      <c r="W96" s="112">
        <v>3303</v>
      </c>
      <c r="X96" s="112">
        <v>3462</v>
      </c>
      <c r="Y96" s="112">
        <v>3699</v>
      </c>
      <c r="Z96" s="112">
        <v>3851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3488</v>
      </c>
      <c r="W97" s="112">
        <v>3510</v>
      </c>
      <c r="X97" s="112">
        <v>3539</v>
      </c>
      <c r="Y97" s="112">
        <v>3579</v>
      </c>
      <c r="Z97" s="112">
        <v>3644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2093</v>
      </c>
      <c r="W98" s="112">
        <v>2118</v>
      </c>
      <c r="X98" s="112">
        <v>2173</v>
      </c>
      <c r="Y98" s="112">
        <v>2233</v>
      </c>
      <c r="Z98" s="112">
        <v>2211</v>
      </c>
    </row>
    <row r="99" spans="1:32" ht="15" customHeight="1" x14ac:dyDescent="0.25">
      <c r="S99" s="115" t="s">
        <v>195</v>
      </c>
      <c r="T99" s="115"/>
      <c r="U99" s="112"/>
      <c r="V99" s="112">
        <v>172</v>
      </c>
      <c r="W99" s="112">
        <v>170</v>
      </c>
      <c r="X99" s="112">
        <v>175</v>
      </c>
      <c r="Y99" s="112">
        <v>185</v>
      </c>
      <c r="Z99" s="112">
        <v>210</v>
      </c>
    </row>
    <row r="100" spans="1:32" ht="15" customHeight="1" x14ac:dyDescent="0.25">
      <c r="S100" s="115" t="s">
        <v>58</v>
      </c>
      <c r="T100" s="115"/>
      <c r="U100" s="112"/>
      <c r="V100" s="112">
        <v>1353</v>
      </c>
      <c r="W100" s="112">
        <v>1403</v>
      </c>
      <c r="X100" s="112">
        <v>1491</v>
      </c>
      <c r="Y100" s="112">
        <v>1572</v>
      </c>
      <c r="Z100" s="112">
        <v>1471</v>
      </c>
    </row>
    <row r="101" spans="1:32" x14ac:dyDescent="0.25">
      <c r="A101" s="18"/>
      <c r="S101" s="118" t="s">
        <v>53</v>
      </c>
      <c r="T101" s="118"/>
      <c r="U101" s="112"/>
      <c r="V101" s="112">
        <v>18282</v>
      </c>
      <c r="W101" s="112">
        <v>18698</v>
      </c>
      <c r="X101" s="112">
        <v>19138</v>
      </c>
      <c r="Y101" s="112">
        <v>20007</v>
      </c>
      <c r="Z101" s="112">
        <v>20341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39480</v>
      </c>
      <c r="W104" s="112">
        <v>41396</v>
      </c>
      <c r="X104" s="112">
        <v>41838</v>
      </c>
      <c r="Y104" s="112">
        <v>46268</v>
      </c>
      <c r="Z104" s="112">
        <v>47481</v>
      </c>
      <c r="AB104" s="109" t="str">
        <f>TEXT(Z104,"###,###")</f>
        <v>47,481</v>
      </c>
      <c r="AD104" s="130">
        <f>Z104/($Z$4)*100</f>
        <v>77.130882567942948</v>
      </c>
      <c r="AF104" s="109"/>
    </row>
    <row r="105" spans="1:32" x14ac:dyDescent="0.25">
      <c r="S105" s="115" t="s">
        <v>17</v>
      </c>
      <c r="T105" s="115"/>
      <c r="U105" s="112"/>
      <c r="V105" s="112">
        <v>10995</v>
      </c>
      <c r="W105" s="112">
        <v>10609</v>
      </c>
      <c r="X105" s="112">
        <v>10809</v>
      </c>
      <c r="Y105" s="112">
        <v>11237</v>
      </c>
      <c r="Z105" s="112">
        <v>11144</v>
      </c>
      <c r="AB105" s="109" t="str">
        <f>TEXT(Z105,"###,###")</f>
        <v>11,144</v>
      </c>
      <c r="AD105" s="130">
        <f>Z105/($Z$4)*100</f>
        <v>18.102958137721537</v>
      </c>
      <c r="AF105" s="109"/>
    </row>
    <row r="106" spans="1:32" x14ac:dyDescent="0.25">
      <c r="S106" s="118" t="s">
        <v>53</v>
      </c>
      <c r="T106" s="118"/>
      <c r="U106" s="120"/>
      <c r="V106" s="120">
        <v>50475</v>
      </c>
      <c r="W106" s="120">
        <v>52005</v>
      </c>
      <c r="X106" s="120">
        <v>52647</v>
      </c>
      <c r="Y106" s="120">
        <v>57505</v>
      </c>
      <c r="Z106" s="120">
        <v>58625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6627</v>
      </c>
      <c r="W108" s="112">
        <v>7261</v>
      </c>
      <c r="X108" s="112">
        <v>7108</v>
      </c>
      <c r="Y108" s="112">
        <v>7464</v>
      </c>
      <c r="Z108" s="112">
        <v>7250</v>
      </c>
      <c r="AB108" s="109" t="str">
        <f>TEXT(Z108,"###,###")</f>
        <v>7,250</v>
      </c>
      <c r="AD108" s="130">
        <f>Z108/($Z$4)*100</f>
        <v>11.777319319677058</v>
      </c>
      <c r="AF108" s="109"/>
    </row>
    <row r="109" spans="1:32" x14ac:dyDescent="0.25">
      <c r="S109" s="115" t="s">
        <v>20</v>
      </c>
      <c r="T109" s="115"/>
      <c r="U109" s="112"/>
      <c r="V109" s="112">
        <v>7536</v>
      </c>
      <c r="W109" s="112">
        <v>7712</v>
      </c>
      <c r="X109" s="112">
        <v>8033</v>
      </c>
      <c r="Y109" s="112">
        <v>9253</v>
      </c>
      <c r="Z109" s="112">
        <v>8639</v>
      </c>
      <c r="AB109" s="109" t="str">
        <f>TEXT(Z109,"###,###")</f>
        <v>8,639</v>
      </c>
      <c r="AD109" s="130">
        <f>Z109/($Z$4)*100</f>
        <v>14.033691255543463</v>
      </c>
      <c r="AF109" s="109"/>
    </row>
    <row r="110" spans="1:32" x14ac:dyDescent="0.25">
      <c r="S110" s="115" t="s">
        <v>21</v>
      </c>
      <c r="T110" s="115"/>
      <c r="U110" s="112"/>
      <c r="V110" s="112">
        <v>13180</v>
      </c>
      <c r="W110" s="112">
        <v>11897</v>
      </c>
      <c r="X110" s="112">
        <v>13169</v>
      </c>
      <c r="Y110" s="112">
        <v>14333</v>
      </c>
      <c r="Z110" s="112">
        <v>14953</v>
      </c>
      <c r="AB110" s="109" t="str">
        <f>TEXT(Z110,"###,###")</f>
        <v>14,953</v>
      </c>
      <c r="AD110" s="130">
        <f>Z110/($Z$4)*100</f>
        <v>24.290518039604279</v>
      </c>
      <c r="AF110" s="109"/>
    </row>
    <row r="111" spans="1:32" x14ac:dyDescent="0.25">
      <c r="S111" s="115" t="s">
        <v>22</v>
      </c>
      <c r="T111" s="115"/>
      <c r="U111" s="112"/>
      <c r="V111" s="112">
        <v>23004</v>
      </c>
      <c r="W111" s="112">
        <v>22991</v>
      </c>
      <c r="X111" s="112">
        <v>24337</v>
      </c>
      <c r="Y111" s="112">
        <v>26452</v>
      </c>
      <c r="Z111" s="112">
        <v>27788</v>
      </c>
      <c r="AB111" s="109" t="str">
        <f>TEXT(Z111,"###,###")</f>
        <v>27,788</v>
      </c>
      <c r="AD111" s="130">
        <f>Z111/($Z$4)*100</f>
        <v>45.140434380025667</v>
      </c>
      <c r="AF111" s="109"/>
    </row>
    <row r="112" spans="1:32" x14ac:dyDescent="0.25">
      <c r="S112" s="118" t="s">
        <v>53</v>
      </c>
      <c r="T112" s="118"/>
      <c r="U112" s="112"/>
      <c r="V112" s="112">
        <v>53856</v>
      </c>
      <c r="W112" s="112">
        <v>53226</v>
      </c>
      <c r="X112" s="112">
        <v>55760</v>
      </c>
      <c r="Y112" s="112">
        <v>60571</v>
      </c>
      <c r="Z112" s="112">
        <v>61563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41.57</v>
      </c>
      <c r="W118" s="131">
        <v>41.69</v>
      </c>
      <c r="X118" s="131">
        <v>41.54</v>
      </c>
      <c r="Y118" s="131">
        <v>41.38</v>
      </c>
      <c r="Z118" s="131">
        <v>41.35</v>
      </c>
      <c r="AB118" s="109" t="str">
        <f>TEXT(Z118,"##.0")</f>
        <v>41.4</v>
      </c>
    </row>
    <row r="120" spans="19:32" x14ac:dyDescent="0.25">
      <c r="S120" s="101" t="s">
        <v>97</v>
      </c>
      <c r="T120" s="112"/>
      <c r="U120" s="112"/>
      <c r="V120" s="112">
        <v>33718</v>
      </c>
      <c r="W120" s="112">
        <v>34329</v>
      </c>
      <c r="X120" s="112">
        <v>34789</v>
      </c>
      <c r="Y120" s="112">
        <v>36006</v>
      </c>
      <c r="Z120" s="112">
        <v>36634</v>
      </c>
      <c r="AB120" s="109" t="str">
        <f>TEXT(Z120,"###,###")</f>
        <v>36,634</v>
      </c>
    </row>
    <row r="121" spans="19:32" x14ac:dyDescent="0.25">
      <c r="S121" s="101" t="s">
        <v>98</v>
      </c>
      <c r="T121" s="112"/>
      <c r="U121" s="112"/>
      <c r="V121" s="112">
        <v>2155</v>
      </c>
      <c r="W121" s="112">
        <v>2254</v>
      </c>
      <c r="X121" s="112">
        <v>2232</v>
      </c>
      <c r="Y121" s="112">
        <v>2281</v>
      </c>
      <c r="Z121" s="112">
        <v>2309</v>
      </c>
      <c r="AB121" s="109" t="str">
        <f>TEXT(Z121,"###,###")</f>
        <v>2,309</v>
      </c>
    </row>
    <row r="122" spans="19:32" x14ac:dyDescent="0.25">
      <c r="S122" s="101" t="s">
        <v>99</v>
      </c>
      <c r="T122" s="112"/>
      <c r="U122" s="112"/>
      <c r="V122" s="112">
        <v>2204</v>
      </c>
      <c r="W122" s="112">
        <v>2126</v>
      </c>
      <c r="X122" s="112">
        <v>2329</v>
      </c>
      <c r="Y122" s="112">
        <v>2517</v>
      </c>
      <c r="Z122" s="112">
        <v>2473</v>
      </c>
      <c r="AB122" s="109" t="str">
        <f>TEXT(Z122,"###,###")</f>
        <v>2,473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35922</v>
      </c>
      <c r="W124" s="112">
        <v>36455</v>
      </c>
      <c r="X124" s="112">
        <v>37118</v>
      </c>
      <c r="Y124" s="112">
        <v>38523</v>
      </c>
      <c r="Z124" s="112">
        <v>39107</v>
      </c>
      <c r="AB124" s="109" t="str">
        <f>TEXT(Z124,"###,###")</f>
        <v>39,107</v>
      </c>
      <c r="AD124" s="127">
        <f>Z124/$Z$7*100</f>
        <v>94.420300352503745</v>
      </c>
    </row>
    <row r="125" spans="19:32" x14ac:dyDescent="0.25">
      <c r="S125" s="101" t="s">
        <v>101</v>
      </c>
      <c r="T125" s="112"/>
      <c r="U125" s="112"/>
      <c r="V125" s="112">
        <v>4359</v>
      </c>
      <c r="W125" s="112">
        <v>4380</v>
      </c>
      <c r="X125" s="112">
        <v>4561</v>
      </c>
      <c r="Y125" s="112">
        <v>4798</v>
      </c>
      <c r="Z125" s="112">
        <v>4782</v>
      </c>
      <c r="AB125" s="109" t="str">
        <f>TEXT(Z125,"###,###")</f>
        <v>4,782</v>
      </c>
      <c r="AD125" s="127">
        <f>Z125/$Z$7*100</f>
        <v>11.545704766043748</v>
      </c>
    </row>
    <row r="127" spans="19:32" x14ac:dyDescent="0.25">
      <c r="S127" s="101" t="s">
        <v>102</v>
      </c>
      <c r="T127" s="112"/>
      <c r="U127" s="112"/>
      <c r="V127" s="112">
        <v>19793</v>
      </c>
      <c r="W127" s="112">
        <v>20017</v>
      </c>
      <c r="X127" s="112">
        <v>20175</v>
      </c>
      <c r="Y127" s="112">
        <v>20762</v>
      </c>
      <c r="Z127" s="112">
        <v>21051</v>
      </c>
      <c r="AB127" s="109" t="str">
        <f>TEXT(Z127,"###,###")</f>
        <v>21,051</v>
      </c>
      <c r="AD127" s="127">
        <f>Z127/$Z$7*100</f>
        <v>50.825727944372012</v>
      </c>
    </row>
    <row r="128" spans="19:32" x14ac:dyDescent="0.25">
      <c r="S128" s="101" t="s">
        <v>103</v>
      </c>
      <c r="T128" s="112"/>
      <c r="U128" s="112"/>
      <c r="V128" s="112">
        <v>18288</v>
      </c>
      <c r="W128" s="112">
        <v>18696</v>
      </c>
      <c r="X128" s="112">
        <v>19139</v>
      </c>
      <c r="Y128" s="112">
        <v>20013</v>
      </c>
      <c r="Z128" s="112">
        <v>20339</v>
      </c>
      <c r="AB128" s="109" t="str">
        <f>TEXT(Z128,"###,###")</f>
        <v>20,339</v>
      </c>
      <c r="AD128" s="127">
        <f>Z128/$Z$7*100</f>
        <v>49.10666859819402</v>
      </c>
    </row>
    <row r="130" spans="19:20" x14ac:dyDescent="0.25">
      <c r="S130" s="101" t="s">
        <v>278</v>
      </c>
      <c r="T130" s="127">
        <v>88.449466415568111</v>
      </c>
    </row>
    <row r="131" spans="19:20" x14ac:dyDescent="0.25">
      <c r="S131" s="101" t="s">
        <v>279</v>
      </c>
      <c r="T131" s="127">
        <v>5.574870829108117</v>
      </c>
    </row>
    <row r="132" spans="19:20" x14ac:dyDescent="0.25">
      <c r="S132" s="101" t="s">
        <v>280</v>
      </c>
      <c r="T132" s="127">
        <v>5.9708339369356311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6CBD0C-622B-4FBE-A709-2D66BF9B74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8D7AFA-3C50-4B34-800B-DEDFDCF750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A3412FE-6958-4D5C-8E62-1FEF2A5C93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6BAA6A-DCF3-42DD-893C-9B5EFFACB0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D4CDC-AEF5-484E-B4AF-3C00986F19CC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8.38 Loddon,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5193</v>
      </c>
      <c r="W4" s="108">
        <v>5448</v>
      </c>
      <c r="X4" s="108">
        <v>5584</v>
      </c>
      <c r="Y4" s="108">
        <v>6049</v>
      </c>
      <c r="Z4" s="108">
        <v>6150</v>
      </c>
      <c r="AB4" s="109" t="str">
        <f>TEXT(Z4,"###,###")</f>
        <v>6,150</v>
      </c>
      <c r="AD4" s="110">
        <f>Z4/Y4-1</f>
        <v>1.6696974706563061E-2</v>
      </c>
      <c r="AF4" s="110">
        <f>Z4/V4-1</f>
        <v>0.18428653957250152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2637</v>
      </c>
      <c r="W5" s="108">
        <v>2798</v>
      </c>
      <c r="X5" s="108">
        <v>2860</v>
      </c>
      <c r="Y5" s="108">
        <v>3054</v>
      </c>
      <c r="Z5" s="108">
        <v>3078</v>
      </c>
      <c r="AB5" s="109" t="str">
        <f>TEXT(Z5,"###,###")</f>
        <v>3,078</v>
      </c>
      <c r="AD5" s="110">
        <f t="shared" ref="AD5:AD9" si="0">Z5/Y5-1</f>
        <v>7.8585461689586467E-3</v>
      </c>
      <c r="AF5" s="110">
        <f t="shared" ref="AF5:AF9" si="1">Z5/V5-1</f>
        <v>0.16723549488054612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2552</v>
      </c>
      <c r="W6" s="108">
        <v>2645</v>
      </c>
      <c r="X6" s="108">
        <v>2724</v>
      </c>
      <c r="Y6" s="108">
        <v>2994</v>
      </c>
      <c r="Z6" s="108">
        <v>3067</v>
      </c>
      <c r="AB6" s="109" t="str">
        <f>TEXT(Z6,"###,###")</f>
        <v>3,067</v>
      </c>
      <c r="AD6" s="110">
        <f t="shared" si="0"/>
        <v>2.4382097528390156E-2</v>
      </c>
      <c r="AF6" s="110">
        <f t="shared" si="1"/>
        <v>0.2018025078369905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3591</v>
      </c>
      <c r="W7" s="108">
        <v>3795</v>
      </c>
      <c r="X7" s="108">
        <v>3882</v>
      </c>
      <c r="Y7" s="108">
        <v>4032</v>
      </c>
      <c r="Z7" s="108">
        <v>4097</v>
      </c>
      <c r="AB7" s="109" t="str">
        <f>TEXT(Z7,"###,###")</f>
        <v>4,097</v>
      </c>
      <c r="AD7" s="110">
        <f t="shared" si="0"/>
        <v>1.6121031746031855E-2</v>
      </c>
      <c r="AF7" s="110">
        <f t="shared" si="1"/>
        <v>0.14090782511835154</v>
      </c>
    </row>
    <row r="8" spans="1:32" ht="17.25" customHeight="1" x14ac:dyDescent="0.25">
      <c r="A8" s="64" t="s">
        <v>12</v>
      </c>
      <c r="B8" s="65"/>
      <c r="C8" s="29"/>
      <c r="D8" s="66" t="str">
        <f>AB4</f>
        <v>6,150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4,097</v>
      </c>
      <c r="P8" s="67"/>
      <c r="S8" s="107" t="s">
        <v>82</v>
      </c>
      <c r="T8" s="108"/>
      <c r="U8" s="108"/>
      <c r="V8" s="108">
        <v>34203</v>
      </c>
      <c r="W8" s="108">
        <v>34889.910000000003</v>
      </c>
      <c r="X8" s="108">
        <v>36247</v>
      </c>
      <c r="Y8" s="108">
        <v>36007</v>
      </c>
      <c r="Z8" s="108">
        <v>38767.79</v>
      </c>
      <c r="AB8" s="109" t="str">
        <f>TEXT(Z8,"$###,###")</f>
        <v>$38,768</v>
      </c>
      <c r="AD8" s="110">
        <f t="shared" si="0"/>
        <v>7.6673702335656957E-2</v>
      </c>
      <c r="AF8" s="110">
        <f t="shared" si="1"/>
        <v>0.1334616846475456</v>
      </c>
    </row>
    <row r="9" spans="1:32" x14ac:dyDescent="0.25">
      <c r="A9" s="30" t="s">
        <v>14</v>
      </c>
      <c r="B9" s="71"/>
      <c r="C9" s="72"/>
      <c r="D9" s="73">
        <f>AD104</f>
        <v>64.861788617886177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52.819135953136445</v>
      </c>
      <c r="P9" s="74" t="s">
        <v>83</v>
      </c>
      <c r="S9" s="107" t="s">
        <v>7</v>
      </c>
      <c r="T9" s="108"/>
      <c r="U9" s="108"/>
      <c r="V9" s="108">
        <v>167107379</v>
      </c>
      <c r="W9" s="108">
        <v>180927530</v>
      </c>
      <c r="X9" s="108">
        <v>181069042</v>
      </c>
      <c r="Y9" s="108">
        <v>209691689</v>
      </c>
      <c r="Z9" s="108">
        <v>207380472</v>
      </c>
      <c r="AB9" s="109" t="str">
        <f>TEXT(Z9/1000000,"$#,###.0")&amp;" mil"</f>
        <v>$207.4 mil</v>
      </c>
      <c r="AD9" s="110">
        <f t="shared" si="0"/>
        <v>-1.1021977127572247E-2</v>
      </c>
      <c r="AF9" s="110">
        <f t="shared" si="1"/>
        <v>0.24100128456924685</v>
      </c>
    </row>
    <row r="10" spans="1:32" x14ac:dyDescent="0.25">
      <c r="A10" s="30" t="s">
        <v>17</v>
      </c>
      <c r="B10" s="71"/>
      <c r="C10" s="72"/>
      <c r="D10" s="73">
        <f>AD105</f>
        <v>17.333333333333336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47.107639736392478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64.97437149133512</v>
      </c>
      <c r="P11" s="74" t="s">
        <v>83</v>
      </c>
      <c r="S11" s="107" t="s">
        <v>29</v>
      </c>
      <c r="T11" s="112"/>
      <c r="U11" s="112"/>
      <c r="V11" s="112">
        <v>3885</v>
      </c>
      <c r="W11" s="112">
        <v>4050</v>
      </c>
      <c r="X11" s="112">
        <v>4161</v>
      </c>
      <c r="Y11" s="112">
        <v>4603</v>
      </c>
      <c r="Z11" s="112">
        <v>4715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22.284598486697586</v>
      </c>
      <c r="P12" s="74" t="s">
        <v>83</v>
      </c>
      <c r="S12" s="107" t="s">
        <v>30</v>
      </c>
      <c r="T12" s="112"/>
      <c r="U12" s="112"/>
      <c r="V12" s="112">
        <v>1304</v>
      </c>
      <c r="W12" s="112">
        <v>1394</v>
      </c>
      <c r="X12" s="112">
        <v>1423</v>
      </c>
      <c r="Y12" s="112">
        <v>1444</v>
      </c>
      <c r="Z12" s="112">
        <v>1434</v>
      </c>
    </row>
    <row r="13" spans="1:32" ht="15" customHeight="1" x14ac:dyDescent="0.25">
      <c r="A13" s="30" t="s">
        <v>19</v>
      </c>
      <c r="B13" s="72"/>
      <c r="C13" s="72"/>
      <c r="D13" s="73">
        <f>AD108</f>
        <v>17.967479674796749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12.716621918476934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17.382113821138212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46.5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24.341463414634145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17.662844596242984</v>
      </c>
      <c r="P15" s="74" t="s">
        <v>83</v>
      </c>
      <c r="S15" s="115" t="s">
        <v>59</v>
      </c>
      <c r="T15" s="115"/>
      <c r="U15" s="116"/>
      <c r="V15" s="116">
        <v>855</v>
      </c>
      <c r="W15" s="116">
        <v>910</v>
      </c>
      <c r="X15" s="116">
        <v>1001</v>
      </c>
      <c r="Y15" s="112">
        <v>1075</v>
      </c>
      <c r="Z15" s="112">
        <v>1107</v>
      </c>
      <c r="AB15" s="117">
        <f t="shared" ref="AB15:AB34" si="2">IF(Z15="np",0,Z15/$Z$34)</f>
        <v>0.17997073646561534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22.585365853658537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82.337155403757009</v>
      </c>
      <c r="P16" s="37" t="s">
        <v>83</v>
      </c>
      <c r="S16" s="115" t="s">
        <v>60</v>
      </c>
      <c r="T16" s="115"/>
      <c r="U16" s="116"/>
      <c r="V16" s="116">
        <v>52</v>
      </c>
      <c r="W16" s="116">
        <v>45</v>
      </c>
      <c r="X16" s="116">
        <v>43</v>
      </c>
      <c r="Y16" s="112">
        <v>45</v>
      </c>
      <c r="Z16" s="112">
        <v>57</v>
      </c>
      <c r="AB16" s="117">
        <f t="shared" si="2"/>
        <v>9.2667858884734194E-3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409</v>
      </c>
      <c r="W17" s="116">
        <v>425</v>
      </c>
      <c r="X17" s="116">
        <v>433</v>
      </c>
      <c r="Y17" s="112">
        <v>447</v>
      </c>
      <c r="Z17" s="112">
        <v>470</v>
      </c>
      <c r="AB17" s="117">
        <f t="shared" si="2"/>
        <v>7.6410339782149242E-2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17</v>
      </c>
      <c r="W18" s="116">
        <v>26</v>
      </c>
      <c r="X18" s="116">
        <v>30</v>
      </c>
      <c r="Y18" s="112">
        <v>37</v>
      </c>
      <c r="Z18" s="112">
        <v>34</v>
      </c>
      <c r="AB18" s="117">
        <f t="shared" si="2"/>
        <v>5.5275564948788812E-3</v>
      </c>
    </row>
    <row r="19" spans="1:28" x14ac:dyDescent="0.25">
      <c r="A19" s="63" t="str">
        <f>$S$1&amp;" ("&amp;$V$2&amp;" to "&amp;$Z$2&amp;")"</f>
        <v>Loddon (2018-19 to 2022-23)</v>
      </c>
      <c r="B19" s="63"/>
      <c r="C19" s="63"/>
      <c r="D19" s="63"/>
      <c r="E19" s="63"/>
      <c r="F19" s="63"/>
      <c r="G19" s="63" t="str">
        <f>$S$1&amp;" ("&amp;$V$2&amp;" to "&amp;$Z$2&amp;")"</f>
        <v>Loddon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230</v>
      </c>
      <c r="W19" s="116">
        <v>251</v>
      </c>
      <c r="X19" s="116">
        <v>249</v>
      </c>
      <c r="Y19" s="112">
        <v>273</v>
      </c>
      <c r="Z19" s="112">
        <v>279</v>
      </c>
      <c r="AB19" s="117">
        <f t="shared" si="2"/>
        <v>4.5358478296212E-2</v>
      </c>
    </row>
    <row r="20" spans="1:28" x14ac:dyDescent="0.25">
      <c r="S20" s="115" t="s">
        <v>64</v>
      </c>
      <c r="T20" s="115"/>
      <c r="U20" s="116"/>
      <c r="V20" s="116">
        <v>133</v>
      </c>
      <c r="W20" s="116">
        <v>161</v>
      </c>
      <c r="X20" s="116">
        <v>155</v>
      </c>
      <c r="Y20" s="112">
        <v>168</v>
      </c>
      <c r="Z20" s="112">
        <v>181</v>
      </c>
      <c r="AB20" s="117">
        <f t="shared" si="2"/>
        <v>2.942610957567875E-2</v>
      </c>
    </row>
    <row r="21" spans="1:28" x14ac:dyDescent="0.25">
      <c r="S21" s="115" t="s">
        <v>65</v>
      </c>
      <c r="T21" s="115"/>
      <c r="U21" s="116"/>
      <c r="V21" s="116">
        <v>300</v>
      </c>
      <c r="W21" s="116">
        <v>323</v>
      </c>
      <c r="X21" s="116">
        <v>343</v>
      </c>
      <c r="Y21" s="112">
        <v>362</v>
      </c>
      <c r="Z21" s="112">
        <v>377</v>
      </c>
      <c r="AB21" s="117">
        <f t="shared" si="2"/>
        <v>6.1290847016745247E-2</v>
      </c>
    </row>
    <row r="22" spans="1:28" x14ac:dyDescent="0.25">
      <c r="S22" s="115" t="s">
        <v>66</v>
      </c>
      <c r="T22" s="115"/>
      <c r="U22" s="116"/>
      <c r="V22" s="116">
        <v>196</v>
      </c>
      <c r="W22" s="116">
        <v>245</v>
      </c>
      <c r="X22" s="116">
        <v>252</v>
      </c>
      <c r="Y22" s="112">
        <v>317</v>
      </c>
      <c r="Z22" s="112">
        <v>307</v>
      </c>
      <c r="AB22" s="117">
        <f t="shared" si="2"/>
        <v>4.991058364493578E-2</v>
      </c>
    </row>
    <row r="23" spans="1:28" x14ac:dyDescent="0.25">
      <c r="S23" s="115" t="s">
        <v>67</v>
      </c>
      <c r="T23" s="115"/>
      <c r="U23" s="116"/>
      <c r="V23" s="116">
        <v>186</v>
      </c>
      <c r="W23" s="116">
        <v>151</v>
      </c>
      <c r="X23" s="116">
        <v>182</v>
      </c>
      <c r="Y23" s="112">
        <v>184</v>
      </c>
      <c r="Z23" s="112">
        <v>185</v>
      </c>
      <c r="AB23" s="117">
        <f t="shared" si="2"/>
        <v>3.0076410339782148E-2</v>
      </c>
    </row>
    <row r="24" spans="1:28" x14ac:dyDescent="0.25">
      <c r="S24" s="115" t="s">
        <v>68</v>
      </c>
      <c r="T24" s="115"/>
      <c r="U24" s="116"/>
      <c r="V24" s="116">
        <v>20</v>
      </c>
      <c r="W24" s="116">
        <v>13</v>
      </c>
      <c r="X24" s="116">
        <v>18</v>
      </c>
      <c r="Y24" s="112">
        <v>23</v>
      </c>
      <c r="Z24" s="112">
        <v>31</v>
      </c>
      <c r="AB24" s="117">
        <f t="shared" si="2"/>
        <v>5.0398309218013335E-3</v>
      </c>
    </row>
    <row r="25" spans="1:28" x14ac:dyDescent="0.25">
      <c r="S25" s="115" t="s">
        <v>69</v>
      </c>
      <c r="T25" s="115"/>
      <c r="U25" s="116"/>
      <c r="V25" s="116">
        <v>112</v>
      </c>
      <c r="W25" s="116">
        <v>129</v>
      </c>
      <c r="X25" s="116">
        <v>132</v>
      </c>
      <c r="Y25" s="112">
        <v>169</v>
      </c>
      <c r="Z25" s="112">
        <v>192</v>
      </c>
      <c r="AB25" s="117">
        <f t="shared" si="2"/>
        <v>3.1214436676963095E-2</v>
      </c>
    </row>
    <row r="26" spans="1:28" x14ac:dyDescent="0.25">
      <c r="S26" s="115" t="s">
        <v>70</v>
      </c>
      <c r="T26" s="115"/>
      <c r="U26" s="116"/>
      <c r="V26" s="116">
        <v>61</v>
      </c>
      <c r="W26" s="116">
        <v>57</v>
      </c>
      <c r="X26" s="116">
        <v>58</v>
      </c>
      <c r="Y26" s="112">
        <v>70</v>
      </c>
      <c r="Z26" s="112">
        <v>67</v>
      </c>
      <c r="AB26" s="117">
        <f t="shared" si="2"/>
        <v>1.0892537798731913E-2</v>
      </c>
    </row>
    <row r="27" spans="1:28" x14ac:dyDescent="0.25">
      <c r="S27" s="115" t="s">
        <v>71</v>
      </c>
      <c r="T27" s="115"/>
      <c r="U27" s="116"/>
      <c r="V27" s="116">
        <v>127</v>
      </c>
      <c r="W27" s="116">
        <v>123</v>
      </c>
      <c r="X27" s="116">
        <v>113</v>
      </c>
      <c r="Y27" s="112">
        <v>142</v>
      </c>
      <c r="Z27" s="112">
        <v>142</v>
      </c>
      <c r="AB27" s="117">
        <f t="shared" si="2"/>
        <v>2.3085677125670622E-2</v>
      </c>
    </row>
    <row r="28" spans="1:28" x14ac:dyDescent="0.25">
      <c r="S28" s="115" t="s">
        <v>72</v>
      </c>
      <c r="T28" s="115"/>
      <c r="U28" s="116"/>
      <c r="V28" s="116">
        <v>247</v>
      </c>
      <c r="W28" s="116">
        <v>268</v>
      </c>
      <c r="X28" s="116">
        <v>281</v>
      </c>
      <c r="Y28" s="112">
        <v>316</v>
      </c>
      <c r="Z28" s="112">
        <v>334</v>
      </c>
      <c r="AB28" s="117">
        <f t="shared" si="2"/>
        <v>5.430011380263372E-2</v>
      </c>
    </row>
    <row r="29" spans="1:28" x14ac:dyDescent="0.25">
      <c r="S29" s="115" t="s">
        <v>73</v>
      </c>
      <c r="T29" s="115"/>
      <c r="U29" s="116"/>
      <c r="V29" s="116">
        <v>456</v>
      </c>
      <c r="W29" s="116">
        <v>286</v>
      </c>
      <c r="X29" s="116">
        <v>285</v>
      </c>
      <c r="Y29" s="112">
        <v>328</v>
      </c>
      <c r="Z29" s="112">
        <v>321</v>
      </c>
      <c r="AB29" s="117">
        <f t="shared" si="2"/>
        <v>5.2186636319297673E-2</v>
      </c>
    </row>
    <row r="30" spans="1:28" x14ac:dyDescent="0.25">
      <c r="S30" s="115" t="s">
        <v>74</v>
      </c>
      <c r="T30" s="115"/>
      <c r="U30" s="116"/>
      <c r="V30" s="116">
        <v>203</v>
      </c>
      <c r="W30" s="116">
        <v>336</v>
      </c>
      <c r="X30" s="116">
        <v>350</v>
      </c>
      <c r="Y30" s="112">
        <v>365</v>
      </c>
      <c r="Z30" s="112">
        <v>398</v>
      </c>
      <c r="AB30" s="117">
        <f t="shared" si="2"/>
        <v>6.470492602828809E-2</v>
      </c>
    </row>
    <row r="31" spans="1:28" x14ac:dyDescent="0.25">
      <c r="S31" s="115" t="s">
        <v>75</v>
      </c>
      <c r="T31" s="115"/>
      <c r="U31" s="116"/>
      <c r="V31" s="116">
        <v>544</v>
      </c>
      <c r="W31" s="116">
        <v>546</v>
      </c>
      <c r="X31" s="116">
        <v>576</v>
      </c>
      <c r="Y31" s="112">
        <v>646</v>
      </c>
      <c r="Z31" s="112">
        <v>668</v>
      </c>
      <c r="AB31" s="117">
        <f t="shared" si="2"/>
        <v>0.10860022760526744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79</v>
      </c>
      <c r="W32" s="116">
        <v>105</v>
      </c>
      <c r="X32" s="116">
        <v>98</v>
      </c>
      <c r="Y32" s="112">
        <v>98</v>
      </c>
      <c r="Z32" s="112">
        <v>104</v>
      </c>
      <c r="AB32" s="117">
        <f t="shared" si="2"/>
        <v>1.6907819866688344E-2</v>
      </c>
    </row>
    <row r="33" spans="19:32" x14ac:dyDescent="0.25">
      <c r="S33" s="115" t="s">
        <v>77</v>
      </c>
      <c r="T33" s="115"/>
      <c r="U33" s="116"/>
      <c r="V33" s="116">
        <v>109</v>
      </c>
      <c r="W33" s="116">
        <v>131</v>
      </c>
      <c r="X33" s="116">
        <v>123</v>
      </c>
      <c r="Y33" s="112">
        <v>124</v>
      </c>
      <c r="Z33" s="112">
        <v>150</v>
      </c>
      <c r="AB33" s="117">
        <f t="shared" si="2"/>
        <v>2.4386278653877418E-2</v>
      </c>
    </row>
    <row r="34" spans="19:32" x14ac:dyDescent="0.25">
      <c r="S34" s="118" t="s">
        <v>53</v>
      </c>
      <c r="T34" s="118"/>
      <c r="U34" s="119"/>
      <c r="V34" s="119">
        <v>5191</v>
      </c>
      <c r="W34" s="119">
        <v>5443</v>
      </c>
      <c r="X34" s="119">
        <v>5584</v>
      </c>
      <c r="Y34" s="120">
        <v>6050</v>
      </c>
      <c r="Z34" s="120">
        <v>6151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3038</v>
      </c>
      <c r="W37" s="112">
        <v>3211</v>
      </c>
      <c r="X37" s="112">
        <v>3282</v>
      </c>
      <c r="Y37" s="112">
        <v>3320</v>
      </c>
      <c r="Z37" s="112">
        <v>3375</v>
      </c>
      <c r="AB37" s="132">
        <f>Z37/Z40*100</f>
        <v>82.337155403757009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554</v>
      </c>
      <c r="W38" s="112">
        <v>585</v>
      </c>
      <c r="X38" s="112">
        <v>599</v>
      </c>
      <c r="Y38" s="112">
        <v>708</v>
      </c>
      <c r="Z38" s="112">
        <v>724</v>
      </c>
      <c r="AB38" s="132">
        <f>Z38/Z40*100</f>
        <v>17.662844596242984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3592</v>
      </c>
      <c r="W40" s="112">
        <v>3796</v>
      </c>
      <c r="X40" s="112">
        <v>3881</v>
      </c>
      <c r="Y40" s="112">
        <v>4028</v>
      </c>
      <c r="Z40" s="112">
        <v>4099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8</v>
      </c>
      <c r="X44" s="112">
        <v>3</v>
      </c>
      <c r="Y44" s="112">
        <v>3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66</v>
      </c>
      <c r="W45" s="112">
        <v>67</v>
      </c>
      <c r="X45" s="112">
        <v>80</v>
      </c>
      <c r="Y45" s="112">
        <v>87</v>
      </c>
      <c r="Z45" s="112">
        <v>106</v>
      </c>
    </row>
    <row r="46" spans="19:32" x14ac:dyDescent="0.25">
      <c r="S46" s="115" t="s">
        <v>38</v>
      </c>
      <c r="T46" s="115"/>
      <c r="U46" s="112"/>
      <c r="V46" s="112">
        <v>146</v>
      </c>
      <c r="W46" s="112">
        <v>159</v>
      </c>
      <c r="X46" s="112">
        <v>205</v>
      </c>
      <c r="Y46" s="112">
        <v>190</v>
      </c>
      <c r="Z46" s="112">
        <v>198</v>
      </c>
    </row>
    <row r="47" spans="19:32" x14ac:dyDescent="0.25">
      <c r="S47" s="115" t="s">
        <v>39</v>
      </c>
      <c r="T47" s="115"/>
      <c r="U47" s="112"/>
      <c r="V47" s="112">
        <v>178</v>
      </c>
      <c r="W47" s="112">
        <v>183</v>
      </c>
      <c r="X47" s="112">
        <v>181</v>
      </c>
      <c r="Y47" s="112">
        <v>237</v>
      </c>
      <c r="Z47" s="112">
        <v>244</v>
      </c>
    </row>
    <row r="48" spans="19:32" x14ac:dyDescent="0.25">
      <c r="S48" s="115" t="s">
        <v>40</v>
      </c>
      <c r="T48" s="115"/>
      <c r="U48" s="112"/>
      <c r="V48" s="112">
        <v>236</v>
      </c>
      <c r="W48" s="112">
        <v>251</v>
      </c>
      <c r="X48" s="112">
        <v>210</v>
      </c>
      <c r="Y48" s="112">
        <v>255</v>
      </c>
      <c r="Z48" s="112">
        <v>236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189</v>
      </c>
      <c r="W49" s="112">
        <v>225</v>
      </c>
      <c r="X49" s="112">
        <v>220</v>
      </c>
      <c r="Y49" s="112">
        <v>231</v>
      </c>
      <c r="Z49" s="112">
        <v>266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Loddon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196</v>
      </c>
      <c r="W50" s="112">
        <v>218</v>
      </c>
      <c r="X50" s="112">
        <v>207</v>
      </c>
      <c r="Y50" s="112">
        <v>228</v>
      </c>
      <c r="Z50" s="112">
        <v>245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213</v>
      </c>
      <c r="W51" s="112">
        <v>215</v>
      </c>
      <c r="X51" s="112">
        <v>219</v>
      </c>
      <c r="Y51" s="112">
        <v>212</v>
      </c>
      <c r="Z51" s="112">
        <v>233</v>
      </c>
    </row>
    <row r="52" spans="1:26" ht="15" customHeight="1" x14ac:dyDescent="0.25">
      <c r="S52" s="115" t="s">
        <v>44</v>
      </c>
      <c r="T52" s="115"/>
      <c r="U52" s="112"/>
      <c r="V52" s="112">
        <v>252</v>
      </c>
      <c r="W52" s="112">
        <v>256</v>
      </c>
      <c r="X52" s="112">
        <v>233</v>
      </c>
      <c r="Y52" s="112">
        <v>241</v>
      </c>
      <c r="Z52" s="112">
        <v>221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246</v>
      </c>
      <c r="W53" s="112">
        <v>260</v>
      </c>
      <c r="X53" s="112">
        <v>278</v>
      </c>
      <c r="Y53" s="112">
        <v>298</v>
      </c>
      <c r="Z53" s="112">
        <v>285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289</v>
      </c>
      <c r="W54" s="112">
        <v>297</v>
      </c>
      <c r="X54" s="112">
        <v>284</v>
      </c>
      <c r="Y54" s="112">
        <v>294</v>
      </c>
      <c r="Z54" s="112">
        <v>275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273</v>
      </c>
      <c r="W55" s="112">
        <v>296</v>
      </c>
      <c r="X55" s="112">
        <v>344</v>
      </c>
      <c r="Y55" s="112">
        <v>356</v>
      </c>
      <c r="Z55" s="112">
        <v>333</v>
      </c>
    </row>
    <row r="56" spans="1:26" ht="15" customHeight="1" x14ac:dyDescent="0.25">
      <c r="S56" s="115" t="s">
        <v>48</v>
      </c>
      <c r="T56" s="115"/>
      <c r="U56" s="112"/>
      <c r="V56" s="112">
        <v>171</v>
      </c>
      <c r="W56" s="112">
        <v>174</v>
      </c>
      <c r="X56" s="112">
        <v>177</v>
      </c>
      <c r="Y56" s="112">
        <v>197</v>
      </c>
      <c r="Z56" s="112">
        <v>200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91</v>
      </c>
      <c r="W57" s="112">
        <v>103</v>
      </c>
      <c r="X57" s="112">
        <v>114</v>
      </c>
      <c r="Y57" s="112">
        <v>111</v>
      </c>
      <c r="Z57" s="112">
        <v>110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41</v>
      </c>
      <c r="W58" s="112">
        <v>49</v>
      </c>
      <c r="X58" s="112">
        <v>52</v>
      </c>
      <c r="Y58" s="112">
        <v>59</v>
      </c>
      <c r="Z58" s="112">
        <v>66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37</v>
      </c>
      <c r="W59" s="112">
        <v>31</v>
      </c>
      <c r="X59" s="112">
        <v>30</v>
      </c>
      <c r="Y59" s="112">
        <v>30</v>
      </c>
      <c r="Z59" s="112">
        <v>24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18</v>
      </c>
      <c r="X60" s="112">
        <v>23</v>
      </c>
      <c r="Y60" s="112">
        <v>22</v>
      </c>
      <c r="Z60" s="112">
        <v>25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2641</v>
      </c>
      <c r="W61" s="112">
        <v>2801</v>
      </c>
      <c r="X61" s="112">
        <v>2860</v>
      </c>
      <c r="Y61" s="112">
        <v>3055</v>
      </c>
      <c r="Z61" s="112">
        <v>3075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5</v>
      </c>
      <c r="X63" s="112">
        <v>6</v>
      </c>
      <c r="Y63" s="112">
        <v>9</v>
      </c>
      <c r="Z63" s="112">
        <v>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57</v>
      </c>
      <c r="W64" s="112">
        <v>67</v>
      </c>
      <c r="X64" s="112">
        <v>86</v>
      </c>
      <c r="Y64" s="112">
        <v>113</v>
      </c>
      <c r="Z64" s="112">
        <v>97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Loddon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162</v>
      </c>
      <c r="W65" s="112">
        <v>202</v>
      </c>
      <c r="X65" s="112">
        <v>204</v>
      </c>
      <c r="Y65" s="112">
        <v>199</v>
      </c>
      <c r="Z65" s="112">
        <v>226</v>
      </c>
    </row>
    <row r="66" spans="1:26" x14ac:dyDescent="0.25">
      <c r="S66" s="115" t="s">
        <v>39</v>
      </c>
      <c r="T66" s="115"/>
      <c r="U66" s="112"/>
      <c r="V66" s="112">
        <v>201</v>
      </c>
      <c r="W66" s="112">
        <v>190</v>
      </c>
      <c r="X66" s="112">
        <v>210</v>
      </c>
      <c r="Y66" s="112">
        <v>259</v>
      </c>
      <c r="Z66" s="112">
        <v>271</v>
      </c>
    </row>
    <row r="67" spans="1:26" x14ac:dyDescent="0.25">
      <c r="S67" s="115" t="s">
        <v>40</v>
      </c>
      <c r="T67" s="115"/>
      <c r="U67" s="112"/>
      <c r="V67" s="112">
        <v>197</v>
      </c>
      <c r="W67" s="112">
        <v>212</v>
      </c>
      <c r="X67" s="112">
        <v>236</v>
      </c>
      <c r="Y67" s="112">
        <v>253</v>
      </c>
      <c r="Z67" s="112">
        <v>232</v>
      </c>
    </row>
    <row r="68" spans="1:26" x14ac:dyDescent="0.25">
      <c r="S68" s="115" t="s">
        <v>41</v>
      </c>
      <c r="T68" s="115"/>
      <c r="U68" s="112"/>
      <c r="V68" s="112">
        <v>183</v>
      </c>
      <c r="W68" s="112">
        <v>183</v>
      </c>
      <c r="X68" s="112">
        <v>174</v>
      </c>
      <c r="Y68" s="112">
        <v>235</v>
      </c>
      <c r="Z68" s="112">
        <v>279</v>
      </c>
    </row>
    <row r="69" spans="1:26" x14ac:dyDescent="0.25">
      <c r="S69" s="115" t="s">
        <v>42</v>
      </c>
      <c r="T69" s="115"/>
      <c r="U69" s="112"/>
      <c r="V69" s="112">
        <v>194</v>
      </c>
      <c r="W69" s="112">
        <v>182</v>
      </c>
      <c r="X69" s="112">
        <v>182</v>
      </c>
      <c r="Y69" s="112">
        <v>202</v>
      </c>
      <c r="Z69" s="112">
        <v>213</v>
      </c>
    </row>
    <row r="70" spans="1:26" x14ac:dyDescent="0.25">
      <c r="S70" s="115" t="s">
        <v>43</v>
      </c>
      <c r="T70" s="115"/>
      <c r="U70" s="112"/>
      <c r="V70" s="112">
        <v>225</v>
      </c>
      <c r="W70" s="112">
        <v>187</v>
      </c>
      <c r="X70" s="112">
        <v>220</v>
      </c>
      <c r="Y70" s="112">
        <v>229</v>
      </c>
      <c r="Z70" s="112">
        <v>257</v>
      </c>
    </row>
    <row r="71" spans="1:26" x14ac:dyDescent="0.25">
      <c r="S71" s="115" t="s">
        <v>44</v>
      </c>
      <c r="T71" s="115"/>
      <c r="U71" s="112"/>
      <c r="V71" s="112">
        <v>253</v>
      </c>
      <c r="W71" s="112">
        <v>288</v>
      </c>
      <c r="X71" s="112">
        <v>250</v>
      </c>
      <c r="Y71" s="112">
        <v>278</v>
      </c>
      <c r="Z71" s="112">
        <v>224</v>
      </c>
    </row>
    <row r="72" spans="1:26" x14ac:dyDescent="0.25">
      <c r="S72" s="115" t="s">
        <v>45</v>
      </c>
      <c r="T72" s="115"/>
      <c r="U72" s="112"/>
      <c r="V72" s="112">
        <v>269</v>
      </c>
      <c r="W72" s="112">
        <v>276</v>
      </c>
      <c r="X72" s="112">
        <v>285</v>
      </c>
      <c r="Y72" s="112">
        <v>281</v>
      </c>
      <c r="Z72" s="112">
        <v>315</v>
      </c>
    </row>
    <row r="73" spans="1:26" x14ac:dyDescent="0.25">
      <c r="S73" s="115" t="s">
        <v>46</v>
      </c>
      <c r="T73" s="115"/>
      <c r="U73" s="112"/>
      <c r="V73" s="112">
        <v>324</v>
      </c>
      <c r="W73" s="112">
        <v>319</v>
      </c>
      <c r="X73" s="112">
        <v>322</v>
      </c>
      <c r="Y73" s="112">
        <v>337</v>
      </c>
      <c r="Z73" s="112">
        <v>314</v>
      </c>
    </row>
    <row r="74" spans="1:26" x14ac:dyDescent="0.25">
      <c r="S74" s="115" t="s">
        <v>47</v>
      </c>
      <c r="T74" s="115"/>
      <c r="U74" s="112"/>
      <c r="V74" s="112">
        <v>210</v>
      </c>
      <c r="W74" s="112">
        <v>246</v>
      </c>
      <c r="X74" s="112">
        <v>256</v>
      </c>
      <c r="Y74" s="112">
        <v>282</v>
      </c>
      <c r="Z74" s="112">
        <v>309</v>
      </c>
    </row>
    <row r="75" spans="1:26" x14ac:dyDescent="0.25">
      <c r="S75" s="115" t="s">
        <v>48</v>
      </c>
      <c r="T75" s="115"/>
      <c r="U75" s="112"/>
      <c r="V75" s="112">
        <v>141</v>
      </c>
      <c r="W75" s="112">
        <v>152</v>
      </c>
      <c r="X75" s="112">
        <v>150</v>
      </c>
      <c r="Y75" s="112">
        <v>156</v>
      </c>
      <c r="Z75" s="112">
        <v>151</v>
      </c>
    </row>
    <row r="76" spans="1:26" x14ac:dyDescent="0.25">
      <c r="S76" s="115" t="s">
        <v>49</v>
      </c>
      <c r="T76" s="115"/>
      <c r="U76" s="112"/>
      <c r="V76" s="112">
        <v>61</v>
      </c>
      <c r="W76" s="112">
        <v>73</v>
      </c>
      <c r="X76" s="112">
        <v>76</v>
      </c>
      <c r="Y76" s="112">
        <v>80</v>
      </c>
      <c r="Z76" s="112">
        <v>93</v>
      </c>
    </row>
    <row r="77" spans="1:26" x14ac:dyDescent="0.25">
      <c r="S77" s="115" t="s">
        <v>50</v>
      </c>
      <c r="T77" s="115"/>
      <c r="U77" s="112"/>
      <c r="V77" s="112">
        <v>19</v>
      </c>
      <c r="W77" s="112">
        <v>26</v>
      </c>
      <c r="X77" s="112">
        <v>28</v>
      </c>
      <c r="Y77" s="112">
        <v>35</v>
      </c>
      <c r="Z77" s="112">
        <v>43</v>
      </c>
    </row>
    <row r="78" spans="1:26" x14ac:dyDescent="0.25">
      <c r="S78" s="115" t="s">
        <v>51</v>
      </c>
      <c r="T78" s="115"/>
      <c r="U78" s="112"/>
      <c r="V78" s="112">
        <v>24</v>
      </c>
      <c r="W78" s="112">
        <v>23</v>
      </c>
      <c r="X78" s="112">
        <v>17</v>
      </c>
      <c r="Y78" s="112">
        <v>15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18</v>
      </c>
      <c r="X79" s="112">
        <v>22</v>
      </c>
      <c r="Y79" s="112">
        <v>16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2552</v>
      </c>
      <c r="W80" s="112">
        <v>2648</v>
      </c>
      <c r="X80" s="112">
        <v>2724</v>
      </c>
      <c r="Y80" s="112">
        <v>2991</v>
      </c>
      <c r="Z80" s="112">
        <v>3071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Loddon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217</v>
      </c>
      <c r="W83" s="112">
        <v>223</v>
      </c>
      <c r="X83" s="112">
        <v>230</v>
      </c>
      <c r="Y83" s="112">
        <v>237</v>
      </c>
      <c r="Z83" s="112">
        <v>227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94</v>
      </c>
      <c r="W84" s="112">
        <v>93</v>
      </c>
      <c r="X84" s="112">
        <v>97</v>
      </c>
      <c r="Y84" s="112">
        <v>87</v>
      </c>
      <c r="Z84" s="112">
        <v>92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210</v>
      </c>
      <c r="W85" s="112">
        <v>233</v>
      </c>
      <c r="X85" s="112">
        <v>230</v>
      </c>
      <c r="Y85" s="112">
        <v>241</v>
      </c>
      <c r="Z85" s="112">
        <v>261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6,150</v>
      </c>
      <c r="D86" s="96">
        <f t="shared" ref="D86:D91" si="4">AD4</f>
        <v>1.6696974706563061E-2</v>
      </c>
      <c r="E86" s="97">
        <f t="shared" ref="E86:E91" si="5">AD4</f>
        <v>1.6696974706563061E-2</v>
      </c>
      <c r="F86" s="96">
        <f t="shared" ref="F86:F91" si="6">AF4</f>
        <v>0.18428653957250152</v>
      </c>
      <c r="G86" s="97">
        <f t="shared" ref="G86:G91" si="7">AF4</f>
        <v>0.18428653957250152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61</v>
      </c>
      <c r="W86" s="112">
        <v>70</v>
      </c>
      <c r="X86" s="112">
        <v>69</v>
      </c>
      <c r="Y86" s="112">
        <v>70</v>
      </c>
      <c r="Z86" s="112">
        <v>70</v>
      </c>
    </row>
    <row r="87" spans="1:30" ht="15" customHeight="1" x14ac:dyDescent="0.25">
      <c r="A87" s="98" t="s">
        <v>4</v>
      </c>
      <c r="B87" s="49"/>
      <c r="C87" s="57" t="str">
        <f t="shared" si="3"/>
        <v>3,078</v>
      </c>
      <c r="D87" s="96">
        <f t="shared" si="4"/>
        <v>7.8585461689586467E-3</v>
      </c>
      <c r="E87" s="97">
        <f t="shared" si="5"/>
        <v>7.8585461689586467E-3</v>
      </c>
      <c r="F87" s="96">
        <f t="shared" si="6"/>
        <v>0.16723549488054612</v>
      </c>
      <c r="G87" s="97">
        <f t="shared" si="7"/>
        <v>0.16723549488054612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40</v>
      </c>
      <c r="W87" s="112">
        <v>41</v>
      </c>
      <c r="X87" s="112">
        <v>43</v>
      </c>
      <c r="Y87" s="112">
        <v>41</v>
      </c>
      <c r="Z87" s="112">
        <v>38</v>
      </c>
    </row>
    <row r="88" spans="1:30" ht="15" customHeight="1" x14ac:dyDescent="0.25">
      <c r="A88" s="98" t="s">
        <v>5</v>
      </c>
      <c r="B88" s="49"/>
      <c r="C88" s="57" t="str">
        <f t="shared" si="3"/>
        <v>3,067</v>
      </c>
      <c r="D88" s="96">
        <f t="shared" si="4"/>
        <v>2.4382097528390156E-2</v>
      </c>
      <c r="E88" s="97">
        <f t="shared" si="5"/>
        <v>2.4382097528390156E-2</v>
      </c>
      <c r="F88" s="96">
        <f t="shared" si="6"/>
        <v>0.2018025078369905</v>
      </c>
      <c r="G88" s="97">
        <f t="shared" si="7"/>
        <v>0.2018025078369905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43</v>
      </c>
      <c r="W88" s="112">
        <v>40</v>
      </c>
      <c r="X88" s="112">
        <v>49</v>
      </c>
      <c r="Y88" s="112">
        <v>55</v>
      </c>
      <c r="Z88" s="112">
        <v>58</v>
      </c>
    </row>
    <row r="89" spans="1:30" ht="15" customHeight="1" x14ac:dyDescent="0.25">
      <c r="A89" s="49" t="s">
        <v>6</v>
      </c>
      <c r="B89" s="49"/>
      <c r="C89" s="57" t="str">
        <f t="shared" si="3"/>
        <v>4,097</v>
      </c>
      <c r="D89" s="96">
        <f t="shared" si="4"/>
        <v>1.6121031746031855E-2</v>
      </c>
      <c r="E89" s="97">
        <f t="shared" si="5"/>
        <v>1.6121031746031855E-2</v>
      </c>
      <c r="F89" s="96">
        <f t="shared" si="6"/>
        <v>0.14090782511835154</v>
      </c>
      <c r="G89" s="97">
        <f t="shared" si="7"/>
        <v>0.14090782511835154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206</v>
      </c>
      <c r="W89" s="112">
        <v>203</v>
      </c>
      <c r="X89" s="112">
        <v>211</v>
      </c>
      <c r="Y89" s="112">
        <v>225</v>
      </c>
      <c r="Z89" s="112">
        <v>291</v>
      </c>
    </row>
    <row r="90" spans="1:30" ht="15" customHeight="1" x14ac:dyDescent="0.25">
      <c r="A90" s="49" t="s">
        <v>95</v>
      </c>
      <c r="B90" s="49"/>
      <c r="C90" s="57" t="str">
        <f t="shared" si="3"/>
        <v>$38,768</v>
      </c>
      <c r="D90" s="96">
        <f t="shared" si="4"/>
        <v>7.6673702335656957E-2</v>
      </c>
      <c r="E90" s="97">
        <f t="shared" si="5"/>
        <v>7.6673702335656957E-2</v>
      </c>
      <c r="F90" s="96">
        <f t="shared" si="6"/>
        <v>0.1334616846475456</v>
      </c>
      <c r="G90" s="97">
        <f t="shared" si="7"/>
        <v>0.1334616846475456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361</v>
      </c>
      <c r="W90" s="112">
        <v>358</v>
      </c>
      <c r="X90" s="112">
        <v>348</v>
      </c>
      <c r="Y90" s="112">
        <v>391</v>
      </c>
      <c r="Z90" s="112">
        <v>305</v>
      </c>
    </row>
    <row r="91" spans="1:30" ht="15" customHeight="1" x14ac:dyDescent="0.25">
      <c r="A91" s="49" t="s">
        <v>7</v>
      </c>
      <c r="B91" s="49"/>
      <c r="C91" s="57" t="str">
        <f t="shared" si="3"/>
        <v>$207.4 mil</v>
      </c>
      <c r="D91" s="96">
        <f t="shared" si="4"/>
        <v>-1.1021977127572247E-2</v>
      </c>
      <c r="E91" s="97">
        <f t="shared" si="5"/>
        <v>-1.1021977127572247E-2</v>
      </c>
      <c r="F91" s="96">
        <f t="shared" si="6"/>
        <v>0.24100128456924685</v>
      </c>
      <c r="G91" s="97">
        <f t="shared" si="7"/>
        <v>0.24100128456924685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1923</v>
      </c>
      <c r="W91" s="112">
        <v>2024</v>
      </c>
      <c r="X91" s="112">
        <v>2067</v>
      </c>
      <c r="Y91" s="112">
        <v>2137</v>
      </c>
      <c r="Z91" s="112">
        <v>2164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146</v>
      </c>
      <c r="W93" s="112">
        <v>165</v>
      </c>
      <c r="X93" s="112">
        <v>153</v>
      </c>
      <c r="Y93" s="112">
        <v>174</v>
      </c>
      <c r="Z93" s="112">
        <v>177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305</v>
      </c>
      <c r="W94" s="112">
        <v>305</v>
      </c>
      <c r="X94" s="112">
        <v>315</v>
      </c>
      <c r="Y94" s="112">
        <v>327</v>
      </c>
      <c r="Z94" s="112">
        <v>325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48</v>
      </c>
      <c r="W95" s="112">
        <v>56</v>
      </c>
      <c r="X95" s="112">
        <v>51</v>
      </c>
      <c r="Y95" s="112">
        <v>54</v>
      </c>
      <c r="Z95" s="112">
        <v>71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220</v>
      </c>
      <c r="W96" s="112">
        <v>214</v>
      </c>
      <c r="X96" s="112">
        <v>200</v>
      </c>
      <c r="Y96" s="112">
        <v>223</v>
      </c>
      <c r="Z96" s="112">
        <v>245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213</v>
      </c>
      <c r="W97" s="112">
        <v>222</v>
      </c>
      <c r="X97" s="112">
        <v>214</v>
      </c>
      <c r="Y97" s="112">
        <v>228</v>
      </c>
      <c r="Z97" s="112">
        <v>222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121</v>
      </c>
      <c r="W98" s="112">
        <v>134</v>
      </c>
      <c r="X98" s="112">
        <v>133</v>
      </c>
      <c r="Y98" s="112">
        <v>134</v>
      </c>
      <c r="Z98" s="112">
        <v>148</v>
      </c>
    </row>
    <row r="99" spans="1:32" ht="15" customHeight="1" x14ac:dyDescent="0.25">
      <c r="S99" s="115" t="s">
        <v>195</v>
      </c>
      <c r="T99" s="115"/>
      <c r="U99" s="112"/>
      <c r="V99" s="112">
        <v>26</v>
      </c>
      <c r="W99" s="112">
        <v>22</v>
      </c>
      <c r="X99" s="112">
        <v>21</v>
      </c>
      <c r="Y99" s="112">
        <v>28</v>
      </c>
      <c r="Z99" s="112">
        <v>56</v>
      </c>
    </row>
    <row r="100" spans="1:32" ht="15" customHeight="1" x14ac:dyDescent="0.25">
      <c r="S100" s="115" t="s">
        <v>58</v>
      </c>
      <c r="T100" s="115"/>
      <c r="U100" s="112"/>
      <c r="V100" s="112">
        <v>182</v>
      </c>
      <c r="W100" s="112">
        <v>175</v>
      </c>
      <c r="X100" s="112">
        <v>209</v>
      </c>
      <c r="Y100" s="112">
        <v>217</v>
      </c>
      <c r="Z100" s="112">
        <v>189</v>
      </c>
    </row>
    <row r="101" spans="1:32" x14ac:dyDescent="0.25">
      <c r="A101" s="18"/>
      <c r="S101" s="118" t="s">
        <v>53</v>
      </c>
      <c r="T101" s="118"/>
      <c r="U101" s="112"/>
      <c r="V101" s="112">
        <v>1675</v>
      </c>
      <c r="W101" s="112">
        <v>1770</v>
      </c>
      <c r="X101" s="112">
        <v>1815</v>
      </c>
      <c r="Y101" s="112">
        <v>1887</v>
      </c>
      <c r="Z101" s="112">
        <v>1929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3142</v>
      </c>
      <c r="W104" s="112">
        <v>3406</v>
      </c>
      <c r="X104" s="112">
        <v>3444</v>
      </c>
      <c r="Y104" s="112">
        <v>3813</v>
      </c>
      <c r="Z104" s="112">
        <v>3989</v>
      </c>
      <c r="AB104" s="109" t="str">
        <f>TEXT(Z104,"###,###")</f>
        <v>3,989</v>
      </c>
      <c r="AD104" s="130">
        <f>Z104/($Z$4)*100</f>
        <v>64.861788617886177</v>
      </c>
      <c r="AF104" s="109"/>
    </row>
    <row r="105" spans="1:32" x14ac:dyDescent="0.25">
      <c r="S105" s="115" t="s">
        <v>17</v>
      </c>
      <c r="T105" s="115"/>
      <c r="U105" s="112"/>
      <c r="V105" s="112">
        <v>984</v>
      </c>
      <c r="W105" s="112">
        <v>961</v>
      </c>
      <c r="X105" s="112">
        <v>969</v>
      </c>
      <c r="Y105" s="112">
        <v>1033</v>
      </c>
      <c r="Z105" s="112">
        <v>1066</v>
      </c>
      <c r="AB105" s="109" t="str">
        <f>TEXT(Z105,"###,###")</f>
        <v>1,066</v>
      </c>
      <c r="AD105" s="130">
        <f>Z105/($Z$4)*100</f>
        <v>17.333333333333336</v>
      </c>
      <c r="AF105" s="109"/>
    </row>
    <row r="106" spans="1:32" x14ac:dyDescent="0.25">
      <c r="S106" s="118" t="s">
        <v>53</v>
      </c>
      <c r="T106" s="118"/>
      <c r="U106" s="120"/>
      <c r="V106" s="120">
        <v>4126</v>
      </c>
      <c r="W106" s="120">
        <v>4367</v>
      </c>
      <c r="X106" s="120">
        <v>4413</v>
      </c>
      <c r="Y106" s="120">
        <v>4846</v>
      </c>
      <c r="Z106" s="120">
        <v>5055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974</v>
      </c>
      <c r="W108" s="112">
        <v>1001</v>
      </c>
      <c r="X108" s="112">
        <v>1054</v>
      </c>
      <c r="Y108" s="112">
        <v>1162</v>
      </c>
      <c r="Z108" s="112">
        <v>1105</v>
      </c>
      <c r="AB108" s="109" t="str">
        <f>TEXT(Z108,"###,###")</f>
        <v>1,105</v>
      </c>
      <c r="AD108" s="130">
        <f>Z108/($Z$4)*100</f>
        <v>17.967479674796749</v>
      </c>
      <c r="AF108" s="109"/>
    </row>
    <row r="109" spans="1:32" x14ac:dyDescent="0.25">
      <c r="S109" s="115" t="s">
        <v>20</v>
      </c>
      <c r="T109" s="115"/>
      <c r="U109" s="112"/>
      <c r="V109" s="112">
        <v>744</v>
      </c>
      <c r="W109" s="112">
        <v>829</v>
      </c>
      <c r="X109" s="112">
        <v>891</v>
      </c>
      <c r="Y109" s="112">
        <v>924</v>
      </c>
      <c r="Z109" s="112">
        <v>1069</v>
      </c>
      <c r="AB109" s="109" t="str">
        <f>TEXT(Z109,"###,###")</f>
        <v>1,069</v>
      </c>
      <c r="AD109" s="130">
        <f>Z109/($Z$4)*100</f>
        <v>17.382113821138212</v>
      </c>
      <c r="AF109" s="109"/>
    </row>
    <row r="110" spans="1:32" x14ac:dyDescent="0.25">
      <c r="S110" s="115" t="s">
        <v>21</v>
      </c>
      <c r="T110" s="115"/>
      <c r="U110" s="112"/>
      <c r="V110" s="112">
        <v>1179</v>
      </c>
      <c r="W110" s="112">
        <v>1229</v>
      </c>
      <c r="X110" s="112">
        <v>1288</v>
      </c>
      <c r="Y110" s="112">
        <v>1415</v>
      </c>
      <c r="Z110" s="112">
        <v>1497</v>
      </c>
      <c r="AB110" s="109" t="str">
        <f>TEXT(Z110,"###,###")</f>
        <v>1,497</v>
      </c>
      <c r="AD110" s="130">
        <f>Z110/($Z$4)*100</f>
        <v>24.341463414634145</v>
      </c>
      <c r="AF110" s="109"/>
    </row>
    <row r="111" spans="1:32" x14ac:dyDescent="0.25">
      <c r="S111" s="115" t="s">
        <v>22</v>
      </c>
      <c r="T111" s="115"/>
      <c r="U111" s="112"/>
      <c r="V111" s="112">
        <v>1161</v>
      </c>
      <c r="W111" s="112">
        <v>1145</v>
      </c>
      <c r="X111" s="112">
        <v>1180</v>
      </c>
      <c r="Y111" s="112">
        <v>1350</v>
      </c>
      <c r="Z111" s="112">
        <v>1389</v>
      </c>
      <c r="AB111" s="109" t="str">
        <f>TEXT(Z111,"###,###")</f>
        <v>1,389</v>
      </c>
      <c r="AD111" s="130">
        <f>Z111/($Z$4)*100</f>
        <v>22.585365853658537</v>
      </c>
      <c r="AF111" s="109"/>
    </row>
    <row r="112" spans="1:32" x14ac:dyDescent="0.25">
      <c r="S112" s="118" t="s">
        <v>53</v>
      </c>
      <c r="T112" s="118"/>
      <c r="U112" s="112"/>
      <c r="V112" s="112">
        <v>5192</v>
      </c>
      <c r="W112" s="112">
        <v>5447</v>
      </c>
      <c r="X112" s="112">
        <v>5584</v>
      </c>
      <c r="Y112" s="112">
        <v>6045</v>
      </c>
      <c r="Z112" s="112">
        <v>6148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46.57</v>
      </c>
      <c r="W118" s="131">
        <v>46.85</v>
      </c>
      <c r="X118" s="131">
        <v>47</v>
      </c>
      <c r="Y118" s="131">
        <v>46.77</v>
      </c>
      <c r="Z118" s="131">
        <v>46.48</v>
      </c>
      <c r="AB118" s="109" t="str">
        <f>TEXT(Z118,"##.0")</f>
        <v>46.5</v>
      </c>
    </row>
    <row r="120" spans="19:32" x14ac:dyDescent="0.25">
      <c r="S120" s="101" t="s">
        <v>97</v>
      </c>
      <c r="T120" s="112"/>
      <c r="U120" s="112"/>
      <c r="V120" s="112">
        <v>2288</v>
      </c>
      <c r="W120" s="112">
        <v>2401</v>
      </c>
      <c r="X120" s="112">
        <v>2460</v>
      </c>
      <c r="Y120" s="112">
        <v>2583</v>
      </c>
      <c r="Z120" s="112">
        <v>2662</v>
      </c>
      <c r="AB120" s="109" t="str">
        <f>TEXT(Z120,"###,###")</f>
        <v>2,662</v>
      </c>
    </row>
    <row r="121" spans="19:32" x14ac:dyDescent="0.25">
      <c r="S121" s="101" t="s">
        <v>98</v>
      </c>
      <c r="T121" s="112"/>
      <c r="U121" s="112"/>
      <c r="V121" s="112">
        <v>818</v>
      </c>
      <c r="W121" s="112">
        <v>891</v>
      </c>
      <c r="X121" s="112">
        <v>917</v>
      </c>
      <c r="Y121" s="112">
        <v>905</v>
      </c>
      <c r="Z121" s="112">
        <v>913</v>
      </c>
      <c r="AB121" s="109" t="str">
        <f>TEXT(Z121,"###,###")</f>
        <v>913</v>
      </c>
    </row>
    <row r="122" spans="19:32" x14ac:dyDescent="0.25">
      <c r="S122" s="101" t="s">
        <v>99</v>
      </c>
      <c r="T122" s="112"/>
      <c r="U122" s="112"/>
      <c r="V122" s="112">
        <v>488</v>
      </c>
      <c r="W122" s="112">
        <v>508</v>
      </c>
      <c r="X122" s="112">
        <v>503</v>
      </c>
      <c r="Y122" s="112">
        <v>543</v>
      </c>
      <c r="Z122" s="112">
        <v>521</v>
      </c>
      <c r="AB122" s="109" t="str">
        <f>TEXT(Z122,"###,###")</f>
        <v>521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2776</v>
      </c>
      <c r="W124" s="112">
        <v>2909</v>
      </c>
      <c r="X124" s="112">
        <v>2963</v>
      </c>
      <c r="Y124" s="112">
        <v>3126</v>
      </c>
      <c r="Z124" s="112">
        <v>3183</v>
      </c>
      <c r="AB124" s="109" t="str">
        <f>TEXT(Z124,"###,###")</f>
        <v>3,183</v>
      </c>
      <c r="AD124" s="127">
        <f>Z124/$Z$7*100</f>
        <v>77.690993409812066</v>
      </c>
    </row>
    <row r="125" spans="19:32" x14ac:dyDescent="0.25">
      <c r="S125" s="101" t="s">
        <v>101</v>
      </c>
      <c r="T125" s="112"/>
      <c r="U125" s="112"/>
      <c r="V125" s="112">
        <v>1306</v>
      </c>
      <c r="W125" s="112">
        <v>1399</v>
      </c>
      <c r="X125" s="112">
        <v>1420</v>
      </c>
      <c r="Y125" s="112">
        <v>1448</v>
      </c>
      <c r="Z125" s="112">
        <v>1434</v>
      </c>
      <c r="AB125" s="109" t="str">
        <f>TEXT(Z125,"###,###")</f>
        <v>1,434</v>
      </c>
      <c r="AD125" s="127">
        <f>Z125/$Z$7*100</f>
        <v>35.001220405174514</v>
      </c>
    </row>
    <row r="127" spans="19:32" x14ac:dyDescent="0.25">
      <c r="S127" s="101" t="s">
        <v>102</v>
      </c>
      <c r="T127" s="112"/>
      <c r="U127" s="112"/>
      <c r="V127" s="112">
        <v>1921</v>
      </c>
      <c r="W127" s="112">
        <v>2022</v>
      </c>
      <c r="X127" s="112">
        <v>2065</v>
      </c>
      <c r="Y127" s="112">
        <v>2141</v>
      </c>
      <c r="Z127" s="112">
        <v>2164</v>
      </c>
      <c r="AB127" s="109" t="str">
        <f>TEXT(Z127,"###,###")</f>
        <v>2,164</v>
      </c>
      <c r="AD127" s="127">
        <f>Z127/$Z$7*100</f>
        <v>52.819135953136445</v>
      </c>
    </row>
    <row r="128" spans="19:32" x14ac:dyDescent="0.25">
      <c r="S128" s="101" t="s">
        <v>103</v>
      </c>
      <c r="T128" s="112"/>
      <c r="U128" s="112"/>
      <c r="V128" s="112">
        <v>1676</v>
      </c>
      <c r="W128" s="112">
        <v>1774</v>
      </c>
      <c r="X128" s="112">
        <v>1820</v>
      </c>
      <c r="Y128" s="112">
        <v>1887</v>
      </c>
      <c r="Z128" s="112">
        <v>1930</v>
      </c>
      <c r="AB128" s="109" t="str">
        <f>TEXT(Z128,"###,###")</f>
        <v>1,930</v>
      </c>
      <c r="AD128" s="127">
        <f>Z128/$Z$7*100</f>
        <v>47.107639736392478</v>
      </c>
    </row>
    <row r="130" spans="19:20" x14ac:dyDescent="0.25">
      <c r="S130" s="101" t="s">
        <v>278</v>
      </c>
      <c r="T130" s="127">
        <v>64.97437149133512</v>
      </c>
    </row>
    <row r="131" spans="19:20" x14ac:dyDescent="0.25">
      <c r="S131" s="101" t="s">
        <v>279</v>
      </c>
      <c r="T131" s="127">
        <v>22.284598486697586</v>
      </c>
    </row>
    <row r="132" spans="19:20" x14ac:dyDescent="0.25">
      <c r="S132" s="101" t="s">
        <v>280</v>
      </c>
      <c r="T132" s="127">
        <v>12.716621918476934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1645BE1-C49B-4E1E-95E6-B85539009C7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AA98D4-F535-469D-920E-5626350328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8929E90-5031-43CE-A18B-2640C76F26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636584-FB69-4257-B792-C41CAFEA75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30FDE-9AA5-4CD2-8077-018A29D299DF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203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203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 Ballarat,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81569</v>
      </c>
      <c r="W4" s="108">
        <v>83278</v>
      </c>
      <c r="X4" s="108">
        <v>86465</v>
      </c>
      <c r="Y4" s="108">
        <v>97600</v>
      </c>
      <c r="Z4" s="108">
        <v>100726</v>
      </c>
      <c r="AB4" s="109" t="str">
        <f>TEXT(Z4,"###,###")</f>
        <v>100,726</v>
      </c>
      <c r="AD4" s="110">
        <f>Z4/Y4-1</f>
        <v>3.2028688524590176E-2</v>
      </c>
      <c r="AF4" s="110">
        <f>Z4/V4-1</f>
        <v>0.23485637926172931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40393</v>
      </c>
      <c r="W5" s="108">
        <v>41225</v>
      </c>
      <c r="X5" s="108">
        <v>42489</v>
      </c>
      <c r="Y5" s="108">
        <v>47153</v>
      </c>
      <c r="Z5" s="108">
        <v>48637</v>
      </c>
      <c r="AB5" s="109" t="str">
        <f>TEXT(Z5,"###,###")</f>
        <v>48,637</v>
      </c>
      <c r="AD5" s="110">
        <f t="shared" ref="AD5:AD9" si="0">Z5/Y5-1</f>
        <v>3.1472016626725718E-2</v>
      </c>
      <c r="AF5" s="110">
        <f t="shared" ref="AF5:AF9" si="1">Z5/V5-1</f>
        <v>0.20409476889560074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41178</v>
      </c>
      <c r="W6" s="108">
        <v>42058</v>
      </c>
      <c r="X6" s="108">
        <v>43902</v>
      </c>
      <c r="Y6" s="108">
        <v>50385</v>
      </c>
      <c r="Z6" s="108">
        <v>52024</v>
      </c>
      <c r="AB6" s="109" t="str">
        <f>TEXT(Z6,"###,###")</f>
        <v>52,024</v>
      </c>
      <c r="AD6" s="110">
        <f t="shared" si="0"/>
        <v>3.2529522675399436E-2</v>
      </c>
      <c r="AF6" s="110">
        <f t="shared" si="1"/>
        <v>0.26339307397153822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57450</v>
      </c>
      <c r="W7" s="108">
        <v>59217</v>
      </c>
      <c r="X7" s="108">
        <v>60428</v>
      </c>
      <c r="Y7" s="108">
        <v>63464</v>
      </c>
      <c r="Z7" s="108">
        <v>65703</v>
      </c>
      <c r="AB7" s="109" t="str">
        <f>TEXT(Z7,"###,###")</f>
        <v>65,703</v>
      </c>
      <c r="AD7" s="110">
        <f t="shared" si="0"/>
        <v>3.5279843690911417E-2</v>
      </c>
      <c r="AF7" s="110">
        <f t="shared" si="1"/>
        <v>0.14365535248041783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100,726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65,703</v>
      </c>
      <c r="P8" s="67"/>
      <c r="S8" s="107" t="s">
        <v>82</v>
      </c>
      <c r="T8" s="108"/>
      <c r="U8" s="108"/>
      <c r="V8" s="108">
        <v>40885.1</v>
      </c>
      <c r="W8" s="108">
        <v>41657.870000000003</v>
      </c>
      <c r="X8" s="108">
        <v>44607</v>
      </c>
      <c r="Y8" s="108">
        <v>43876</v>
      </c>
      <c r="Z8" s="108">
        <v>46767</v>
      </c>
      <c r="AB8" s="109" t="str">
        <f>TEXT(Z8,"$###,###")</f>
        <v>$46,767</v>
      </c>
      <c r="AD8" s="110">
        <f t="shared" si="0"/>
        <v>6.5890236119974466E-2</v>
      </c>
      <c r="AF8" s="110">
        <f t="shared" si="1"/>
        <v>0.14386414610701692</v>
      </c>
    </row>
    <row r="9" spans="1:32" x14ac:dyDescent="0.25">
      <c r="A9" s="30" t="s">
        <v>14</v>
      </c>
      <c r="B9" s="71"/>
      <c r="C9" s="72"/>
      <c r="D9" s="73">
        <f>AD104</f>
        <v>75.744097849611819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49.784636926776557</v>
      </c>
      <c r="P9" s="74" t="s">
        <v>83</v>
      </c>
      <c r="S9" s="107" t="s">
        <v>7</v>
      </c>
      <c r="T9" s="108"/>
      <c r="U9" s="108"/>
      <c r="V9" s="108">
        <v>3213455584</v>
      </c>
      <c r="W9" s="108">
        <v>3434178576</v>
      </c>
      <c r="X9" s="108">
        <v>3681092770</v>
      </c>
      <c r="Y9" s="108">
        <v>4008592817</v>
      </c>
      <c r="Z9" s="108">
        <v>4358837673</v>
      </c>
      <c r="AB9" s="109" t="str">
        <f>TEXT(Z9/1000000,"$#,###.0")&amp;" mil"</f>
        <v>$4,358.8 mil</v>
      </c>
      <c r="AD9" s="110">
        <f t="shared" si="0"/>
        <v>8.7373517837643799E-2</v>
      </c>
      <c r="AF9" s="110">
        <f t="shared" si="1"/>
        <v>0.35643314776246804</v>
      </c>
    </row>
    <row r="10" spans="1:32" x14ac:dyDescent="0.25">
      <c r="A10" s="30" t="s">
        <v>17</v>
      </c>
      <c r="B10" s="71"/>
      <c r="C10" s="72"/>
      <c r="D10" s="73">
        <f>AD105</f>
        <v>19.076504576772628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50.13621904631448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86.650533461181382</v>
      </c>
      <c r="P11" s="74" t="s">
        <v>83</v>
      </c>
      <c r="S11" s="107" t="s">
        <v>29</v>
      </c>
      <c r="T11" s="112"/>
      <c r="U11" s="112"/>
      <c r="V11" s="112">
        <v>74147</v>
      </c>
      <c r="W11" s="112">
        <v>75699</v>
      </c>
      <c r="X11" s="112">
        <v>78426</v>
      </c>
      <c r="Y11" s="112">
        <v>89253</v>
      </c>
      <c r="Z11" s="112">
        <v>91951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5.6466219198514533</v>
      </c>
      <c r="P12" s="74" t="s">
        <v>83</v>
      </c>
      <c r="S12" s="107" t="s">
        <v>30</v>
      </c>
      <c r="T12" s="112"/>
      <c r="U12" s="112"/>
      <c r="V12" s="112">
        <v>7424</v>
      </c>
      <c r="W12" s="112">
        <v>7580</v>
      </c>
      <c r="X12" s="112">
        <v>8039</v>
      </c>
      <c r="Y12" s="112">
        <v>8353</v>
      </c>
      <c r="Z12" s="112">
        <v>8768</v>
      </c>
    </row>
    <row r="13" spans="1:32" ht="15" customHeight="1" x14ac:dyDescent="0.25">
      <c r="A13" s="30" t="s">
        <v>19</v>
      </c>
      <c r="B13" s="72"/>
      <c r="C13" s="72"/>
      <c r="D13" s="73">
        <f>AD108</f>
        <v>13.300438814208842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7.6952346163797705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15.102356888985963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23.794253718007266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20.975253401515843</v>
      </c>
      <c r="P15" s="74" t="s">
        <v>83</v>
      </c>
      <c r="S15" s="115" t="s">
        <v>59</v>
      </c>
      <c r="T15" s="115"/>
      <c r="U15" s="116"/>
      <c r="V15" s="116">
        <v>1255</v>
      </c>
      <c r="W15" s="116">
        <v>1254</v>
      </c>
      <c r="X15" s="116">
        <v>1330</v>
      </c>
      <c r="Y15" s="112">
        <v>1493</v>
      </c>
      <c r="Z15" s="112">
        <v>1586</v>
      </c>
      <c r="AB15" s="117">
        <f t="shared" ref="AB15:AB34" si="2">IF(Z15="np",0,Z15/$Z$34)</f>
        <v>1.574584264085381E-2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42.619581835871571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79.024746598484157</v>
      </c>
      <c r="P16" s="37" t="s">
        <v>83</v>
      </c>
      <c r="S16" s="115" t="s">
        <v>60</v>
      </c>
      <c r="T16" s="115"/>
      <c r="U16" s="116"/>
      <c r="V16" s="116">
        <v>483</v>
      </c>
      <c r="W16" s="116">
        <v>466</v>
      </c>
      <c r="X16" s="116">
        <v>572</v>
      </c>
      <c r="Y16" s="112">
        <v>597</v>
      </c>
      <c r="Z16" s="112">
        <v>605</v>
      </c>
      <c r="AB16" s="117">
        <f t="shared" si="2"/>
        <v>6.0064532141970708E-3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5076</v>
      </c>
      <c r="W17" s="116">
        <v>4951</v>
      </c>
      <c r="X17" s="116">
        <v>5257</v>
      </c>
      <c r="Y17" s="112">
        <v>5618</v>
      </c>
      <c r="Z17" s="112">
        <v>5500</v>
      </c>
      <c r="AB17" s="117">
        <f t="shared" si="2"/>
        <v>5.4604120129064286E-2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609</v>
      </c>
      <c r="W18" s="116">
        <v>600</v>
      </c>
      <c r="X18" s="116">
        <v>597</v>
      </c>
      <c r="Y18" s="112">
        <v>650</v>
      </c>
      <c r="Z18" s="112">
        <v>696</v>
      </c>
      <c r="AB18" s="117">
        <f t="shared" si="2"/>
        <v>6.9099032017870439E-3</v>
      </c>
    </row>
    <row r="19" spans="1:28" x14ac:dyDescent="0.25">
      <c r="A19" s="63" t="str">
        <f>$S$1&amp;" ("&amp;$V$2&amp;" to "&amp;$Z$2&amp;")"</f>
        <v>Ballarat (2018-19 to 2022-23)</v>
      </c>
      <c r="B19" s="63"/>
      <c r="C19" s="63"/>
      <c r="D19" s="63"/>
      <c r="E19" s="63"/>
      <c r="F19" s="63"/>
      <c r="G19" s="63" t="str">
        <f>$S$1&amp;" ("&amp;$V$2&amp;" to "&amp;$Z$2&amp;")"</f>
        <v>Ballarat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5943</v>
      </c>
      <c r="W19" s="116">
        <v>6017</v>
      </c>
      <c r="X19" s="116">
        <v>6364</v>
      </c>
      <c r="Y19" s="112">
        <v>6780</v>
      </c>
      <c r="Z19" s="112">
        <v>6849</v>
      </c>
      <c r="AB19" s="117">
        <f t="shared" si="2"/>
        <v>6.7997021593447504E-2</v>
      </c>
    </row>
    <row r="20" spans="1:28" x14ac:dyDescent="0.25">
      <c r="S20" s="115" t="s">
        <v>64</v>
      </c>
      <c r="T20" s="115"/>
      <c r="U20" s="116"/>
      <c r="V20" s="116">
        <v>2041</v>
      </c>
      <c r="W20" s="116">
        <v>2080</v>
      </c>
      <c r="X20" s="116">
        <v>2241</v>
      </c>
      <c r="Y20" s="112">
        <v>2375</v>
      </c>
      <c r="Z20" s="112">
        <v>2381</v>
      </c>
      <c r="AB20" s="117">
        <f t="shared" si="2"/>
        <v>2.3638620004964011E-2</v>
      </c>
    </row>
    <row r="21" spans="1:28" x14ac:dyDescent="0.25">
      <c r="S21" s="115" t="s">
        <v>65</v>
      </c>
      <c r="T21" s="115"/>
      <c r="U21" s="116"/>
      <c r="V21" s="116">
        <v>8271</v>
      </c>
      <c r="W21" s="116">
        <v>8548</v>
      </c>
      <c r="X21" s="116">
        <v>8755</v>
      </c>
      <c r="Y21" s="112">
        <v>10151</v>
      </c>
      <c r="Z21" s="112">
        <v>10566</v>
      </c>
      <c r="AB21" s="117">
        <f t="shared" si="2"/>
        <v>0.10489947877885332</v>
      </c>
    </row>
    <row r="22" spans="1:28" x14ac:dyDescent="0.25">
      <c r="S22" s="115" t="s">
        <v>66</v>
      </c>
      <c r="T22" s="115"/>
      <c r="U22" s="116"/>
      <c r="V22" s="116">
        <v>6565</v>
      </c>
      <c r="W22" s="116">
        <v>6945</v>
      </c>
      <c r="X22" s="116">
        <v>7545</v>
      </c>
      <c r="Y22" s="112">
        <v>9085</v>
      </c>
      <c r="Z22" s="112">
        <v>9284</v>
      </c>
      <c r="AB22" s="117">
        <f t="shared" si="2"/>
        <v>9.2171754777860507E-2</v>
      </c>
    </row>
    <row r="23" spans="1:28" x14ac:dyDescent="0.25">
      <c r="S23" s="115" t="s">
        <v>67</v>
      </c>
      <c r="T23" s="115"/>
      <c r="U23" s="116"/>
      <c r="V23" s="116">
        <v>2416</v>
      </c>
      <c r="W23" s="116">
        <v>2490</v>
      </c>
      <c r="X23" s="116">
        <v>2587</v>
      </c>
      <c r="Y23" s="112">
        <v>2787</v>
      </c>
      <c r="Z23" s="112">
        <v>2910</v>
      </c>
      <c r="AB23" s="117">
        <f t="shared" si="2"/>
        <v>2.889054355919583E-2</v>
      </c>
    </row>
    <row r="24" spans="1:28" x14ac:dyDescent="0.25">
      <c r="S24" s="115" t="s">
        <v>68</v>
      </c>
      <c r="T24" s="115"/>
      <c r="U24" s="116"/>
      <c r="V24" s="116">
        <v>1172</v>
      </c>
      <c r="W24" s="116">
        <v>1261</v>
      </c>
      <c r="X24" s="116">
        <v>1131</v>
      </c>
      <c r="Y24" s="112">
        <v>1142</v>
      </c>
      <c r="Z24" s="112">
        <v>1312</v>
      </c>
      <c r="AB24" s="117">
        <f t="shared" si="2"/>
        <v>1.3025564656242244E-2</v>
      </c>
    </row>
    <row r="25" spans="1:28" x14ac:dyDescent="0.25">
      <c r="S25" s="115" t="s">
        <v>69</v>
      </c>
      <c r="T25" s="115"/>
      <c r="U25" s="116"/>
      <c r="V25" s="116">
        <v>2367</v>
      </c>
      <c r="W25" s="116">
        <v>2420</v>
      </c>
      <c r="X25" s="116">
        <v>2453</v>
      </c>
      <c r="Y25" s="112">
        <v>2793</v>
      </c>
      <c r="Z25" s="112">
        <v>2918</v>
      </c>
      <c r="AB25" s="117">
        <f t="shared" si="2"/>
        <v>2.8969967733929014E-2</v>
      </c>
    </row>
    <row r="26" spans="1:28" x14ac:dyDescent="0.25">
      <c r="S26" s="115" t="s">
        <v>70</v>
      </c>
      <c r="T26" s="115"/>
      <c r="U26" s="116"/>
      <c r="V26" s="116">
        <v>1134</v>
      </c>
      <c r="W26" s="116">
        <v>1090</v>
      </c>
      <c r="X26" s="116">
        <v>1036</v>
      </c>
      <c r="Y26" s="112">
        <v>1221</v>
      </c>
      <c r="Z26" s="112">
        <v>1316</v>
      </c>
      <c r="AB26" s="117">
        <f t="shared" si="2"/>
        <v>1.3065276743608837E-2</v>
      </c>
    </row>
    <row r="27" spans="1:28" x14ac:dyDescent="0.25">
      <c r="S27" s="115" t="s">
        <v>71</v>
      </c>
      <c r="T27" s="115"/>
      <c r="U27" s="116"/>
      <c r="V27" s="116">
        <v>4562</v>
      </c>
      <c r="W27" s="116">
        <v>4788</v>
      </c>
      <c r="X27" s="116">
        <v>4867</v>
      </c>
      <c r="Y27" s="112">
        <v>5278</v>
      </c>
      <c r="Z27" s="112">
        <v>5268</v>
      </c>
      <c r="AB27" s="117">
        <f t="shared" si="2"/>
        <v>5.2300819061801937E-2</v>
      </c>
    </row>
    <row r="28" spans="1:28" x14ac:dyDescent="0.25">
      <c r="S28" s="115" t="s">
        <v>72</v>
      </c>
      <c r="T28" s="115"/>
      <c r="U28" s="116"/>
      <c r="V28" s="116">
        <v>5387</v>
      </c>
      <c r="W28" s="116">
        <v>5896</v>
      </c>
      <c r="X28" s="116">
        <v>6233</v>
      </c>
      <c r="Y28" s="112">
        <v>7882</v>
      </c>
      <c r="Z28" s="112">
        <v>7787</v>
      </c>
      <c r="AB28" s="117">
        <f t="shared" si="2"/>
        <v>7.7309506080913373E-2</v>
      </c>
    </row>
    <row r="29" spans="1:28" x14ac:dyDescent="0.25">
      <c r="S29" s="115" t="s">
        <v>73</v>
      </c>
      <c r="T29" s="115"/>
      <c r="U29" s="116"/>
      <c r="V29" s="116">
        <v>7076</v>
      </c>
      <c r="W29" s="116">
        <v>4758</v>
      </c>
      <c r="X29" s="116">
        <v>4902</v>
      </c>
      <c r="Y29" s="112">
        <v>5894</v>
      </c>
      <c r="Z29" s="112">
        <v>6017</v>
      </c>
      <c r="AB29" s="117">
        <f t="shared" si="2"/>
        <v>5.9736907421196327E-2</v>
      </c>
    </row>
    <row r="30" spans="1:28" x14ac:dyDescent="0.25">
      <c r="S30" s="115" t="s">
        <v>74</v>
      </c>
      <c r="T30" s="115"/>
      <c r="U30" s="116"/>
      <c r="V30" s="116">
        <v>7018</v>
      </c>
      <c r="W30" s="116">
        <v>8825</v>
      </c>
      <c r="X30" s="116">
        <v>8109</v>
      </c>
      <c r="Y30" s="112">
        <v>9419</v>
      </c>
      <c r="Z30" s="112">
        <v>9638</v>
      </c>
      <c r="AB30" s="117">
        <f t="shared" si="2"/>
        <v>9.5686274509803923E-2</v>
      </c>
    </row>
    <row r="31" spans="1:28" x14ac:dyDescent="0.25">
      <c r="S31" s="115" t="s">
        <v>75</v>
      </c>
      <c r="T31" s="115"/>
      <c r="U31" s="116"/>
      <c r="V31" s="116">
        <v>12564</v>
      </c>
      <c r="W31" s="116">
        <v>13441</v>
      </c>
      <c r="X31" s="116">
        <v>15260</v>
      </c>
      <c r="Y31" s="112">
        <v>16726</v>
      </c>
      <c r="Z31" s="112">
        <v>18283</v>
      </c>
      <c r="AB31" s="117">
        <f t="shared" si="2"/>
        <v>0.18151402333085132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2225</v>
      </c>
      <c r="W32" s="116">
        <v>2250</v>
      </c>
      <c r="X32" s="116">
        <v>2229</v>
      </c>
      <c r="Y32" s="112">
        <v>2546</v>
      </c>
      <c r="Z32" s="112">
        <v>2732</v>
      </c>
      <c r="AB32" s="117">
        <f t="shared" si="2"/>
        <v>2.7123355671382476E-2</v>
      </c>
    </row>
    <row r="33" spans="19:32" x14ac:dyDescent="0.25">
      <c r="S33" s="115" t="s">
        <v>77</v>
      </c>
      <c r="T33" s="115"/>
      <c r="U33" s="116"/>
      <c r="V33" s="116">
        <v>2556</v>
      </c>
      <c r="W33" s="116">
        <v>2598</v>
      </c>
      <c r="X33" s="116">
        <v>2843</v>
      </c>
      <c r="Y33" s="112">
        <v>3185</v>
      </c>
      <c r="Z33" s="112">
        <v>3327</v>
      </c>
      <c r="AB33" s="117">
        <f t="shared" si="2"/>
        <v>3.3030528667163064E-2</v>
      </c>
    </row>
    <row r="34" spans="19:32" x14ac:dyDescent="0.25">
      <c r="S34" s="118" t="s">
        <v>53</v>
      </c>
      <c r="T34" s="118"/>
      <c r="U34" s="119"/>
      <c r="V34" s="119">
        <v>81570</v>
      </c>
      <c r="W34" s="119">
        <v>83281</v>
      </c>
      <c r="X34" s="119">
        <v>86465</v>
      </c>
      <c r="Y34" s="120">
        <v>97604</v>
      </c>
      <c r="Z34" s="120">
        <v>100725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47174</v>
      </c>
      <c r="W37" s="112">
        <v>48290</v>
      </c>
      <c r="X37" s="112">
        <v>49615</v>
      </c>
      <c r="Y37" s="112">
        <v>49968</v>
      </c>
      <c r="Z37" s="112">
        <v>51924</v>
      </c>
      <c r="AB37" s="132">
        <f>Z37/Z40*100</f>
        <v>79.024746598484157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10277</v>
      </c>
      <c r="W38" s="112">
        <v>10929</v>
      </c>
      <c r="X38" s="112">
        <v>10817</v>
      </c>
      <c r="Y38" s="112">
        <v>13501</v>
      </c>
      <c r="Z38" s="112">
        <v>13782</v>
      </c>
      <c r="AB38" s="132">
        <f>Z38/Z40*100</f>
        <v>20.975253401515843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57451</v>
      </c>
      <c r="W40" s="112">
        <v>59219</v>
      </c>
      <c r="X40" s="112">
        <v>60432</v>
      </c>
      <c r="Y40" s="112">
        <v>63469</v>
      </c>
      <c r="Z40" s="112">
        <v>65706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32</v>
      </c>
      <c r="W44" s="112">
        <v>38</v>
      </c>
      <c r="X44" s="112">
        <v>32</v>
      </c>
      <c r="Y44" s="112">
        <v>34</v>
      </c>
      <c r="Z44" s="112">
        <v>36</v>
      </c>
    </row>
    <row r="45" spans="19:32" x14ac:dyDescent="0.25">
      <c r="S45" s="115" t="s">
        <v>37</v>
      </c>
      <c r="T45" s="115"/>
      <c r="U45" s="112"/>
      <c r="V45" s="112">
        <v>1044</v>
      </c>
      <c r="W45" s="112">
        <v>1095</v>
      </c>
      <c r="X45" s="112">
        <v>1192</v>
      </c>
      <c r="Y45" s="112">
        <v>1468</v>
      </c>
      <c r="Z45" s="112">
        <v>1560</v>
      </c>
    </row>
    <row r="46" spans="19:32" x14ac:dyDescent="0.25">
      <c r="S46" s="115" t="s">
        <v>38</v>
      </c>
      <c r="T46" s="115"/>
      <c r="U46" s="112"/>
      <c r="V46" s="112">
        <v>2571</v>
      </c>
      <c r="W46" s="112">
        <v>2417</v>
      </c>
      <c r="X46" s="112">
        <v>2490</v>
      </c>
      <c r="Y46" s="112">
        <v>3126</v>
      </c>
      <c r="Z46" s="112">
        <v>3275</v>
      </c>
    </row>
    <row r="47" spans="19:32" x14ac:dyDescent="0.25">
      <c r="S47" s="115" t="s">
        <v>39</v>
      </c>
      <c r="T47" s="115"/>
      <c r="U47" s="112"/>
      <c r="V47" s="112">
        <v>4113</v>
      </c>
      <c r="W47" s="112">
        <v>4048</v>
      </c>
      <c r="X47" s="112">
        <v>4185</v>
      </c>
      <c r="Y47" s="112">
        <v>4649</v>
      </c>
      <c r="Z47" s="112">
        <v>4863</v>
      </c>
    </row>
    <row r="48" spans="19:32" x14ac:dyDescent="0.25">
      <c r="S48" s="115" t="s">
        <v>40</v>
      </c>
      <c r="T48" s="115"/>
      <c r="U48" s="112"/>
      <c r="V48" s="112">
        <v>5208</v>
      </c>
      <c r="W48" s="112">
        <v>5625</v>
      </c>
      <c r="X48" s="112">
        <v>5722</v>
      </c>
      <c r="Y48" s="112">
        <v>6609</v>
      </c>
      <c r="Z48" s="112">
        <v>6555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4522</v>
      </c>
      <c r="W49" s="112">
        <v>4844</v>
      </c>
      <c r="X49" s="112">
        <v>5133</v>
      </c>
      <c r="Y49" s="112">
        <v>5702</v>
      </c>
      <c r="Z49" s="112">
        <v>6061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Ballarat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3998</v>
      </c>
      <c r="W50" s="112">
        <v>4118</v>
      </c>
      <c r="X50" s="112">
        <v>4514</v>
      </c>
      <c r="Y50" s="112">
        <v>4860</v>
      </c>
      <c r="Z50" s="112">
        <v>5105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3651</v>
      </c>
      <c r="W51" s="112">
        <v>3702</v>
      </c>
      <c r="X51" s="112">
        <v>3844</v>
      </c>
      <c r="Y51" s="112">
        <v>4239</v>
      </c>
      <c r="Z51" s="112">
        <v>4459</v>
      </c>
    </row>
    <row r="52" spans="1:26" ht="15" customHeight="1" x14ac:dyDescent="0.25">
      <c r="S52" s="115" t="s">
        <v>44</v>
      </c>
      <c r="T52" s="115"/>
      <c r="U52" s="112"/>
      <c r="V52" s="112">
        <v>3781</v>
      </c>
      <c r="W52" s="112">
        <v>3852</v>
      </c>
      <c r="X52" s="112">
        <v>3807</v>
      </c>
      <c r="Y52" s="112">
        <v>3971</v>
      </c>
      <c r="Z52" s="112">
        <v>3979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3330</v>
      </c>
      <c r="W53" s="112">
        <v>3301</v>
      </c>
      <c r="X53" s="112">
        <v>3452</v>
      </c>
      <c r="Y53" s="112">
        <v>3788</v>
      </c>
      <c r="Z53" s="112">
        <v>3970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3271</v>
      </c>
      <c r="W54" s="112">
        <v>3236</v>
      </c>
      <c r="X54" s="112">
        <v>3218</v>
      </c>
      <c r="Y54" s="112">
        <v>3308</v>
      </c>
      <c r="Z54" s="112">
        <v>3185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2567</v>
      </c>
      <c r="W55" s="112">
        <v>2549</v>
      </c>
      <c r="X55" s="112">
        <v>2520</v>
      </c>
      <c r="Y55" s="112">
        <v>2765</v>
      </c>
      <c r="Z55" s="112">
        <v>2865</v>
      </c>
    </row>
    <row r="56" spans="1:26" ht="15" customHeight="1" x14ac:dyDescent="0.25">
      <c r="S56" s="115" t="s">
        <v>48</v>
      </c>
      <c r="T56" s="115"/>
      <c r="U56" s="112"/>
      <c r="V56" s="112">
        <v>1332</v>
      </c>
      <c r="W56" s="112">
        <v>1430</v>
      </c>
      <c r="X56" s="112">
        <v>1410</v>
      </c>
      <c r="Y56" s="112">
        <v>1578</v>
      </c>
      <c r="Z56" s="112">
        <v>1656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591</v>
      </c>
      <c r="W57" s="112">
        <v>603</v>
      </c>
      <c r="X57" s="112">
        <v>656</v>
      </c>
      <c r="Y57" s="112">
        <v>675</v>
      </c>
      <c r="Z57" s="112">
        <v>639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216</v>
      </c>
      <c r="W58" s="112">
        <v>210</v>
      </c>
      <c r="X58" s="112">
        <v>179</v>
      </c>
      <c r="Y58" s="112">
        <v>223</v>
      </c>
      <c r="Z58" s="112">
        <v>266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88</v>
      </c>
      <c r="W59" s="112">
        <v>93</v>
      </c>
      <c r="X59" s="112">
        <v>84</v>
      </c>
      <c r="Y59" s="112">
        <v>94</v>
      </c>
      <c r="Z59" s="112">
        <v>101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64</v>
      </c>
      <c r="W60" s="112">
        <v>62</v>
      </c>
      <c r="X60" s="112">
        <v>51</v>
      </c>
      <c r="Y60" s="112">
        <v>56</v>
      </c>
      <c r="Z60" s="112">
        <v>57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40399</v>
      </c>
      <c r="W61" s="112">
        <v>41224</v>
      </c>
      <c r="X61" s="112">
        <v>42489</v>
      </c>
      <c r="Y61" s="112">
        <v>47147</v>
      </c>
      <c r="Z61" s="112">
        <v>48633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25</v>
      </c>
      <c r="X63" s="112">
        <v>23</v>
      </c>
      <c r="Y63" s="112">
        <v>21</v>
      </c>
      <c r="Z63" s="112">
        <v>30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1124</v>
      </c>
      <c r="W64" s="112">
        <v>1163</v>
      </c>
      <c r="X64" s="112">
        <v>1350</v>
      </c>
      <c r="Y64" s="112">
        <v>1814</v>
      </c>
      <c r="Z64" s="112">
        <v>1800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Ballarat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2847</v>
      </c>
      <c r="W65" s="112">
        <v>2690</v>
      </c>
      <c r="X65" s="112">
        <v>2938</v>
      </c>
      <c r="Y65" s="112">
        <v>3559</v>
      </c>
      <c r="Z65" s="112">
        <v>3646</v>
      </c>
    </row>
    <row r="66" spans="1:26" x14ac:dyDescent="0.25">
      <c r="S66" s="115" t="s">
        <v>39</v>
      </c>
      <c r="T66" s="115"/>
      <c r="U66" s="112"/>
      <c r="V66" s="112">
        <v>4357</v>
      </c>
      <c r="W66" s="112">
        <v>4358</v>
      </c>
      <c r="X66" s="112">
        <v>4569</v>
      </c>
      <c r="Y66" s="112">
        <v>5460</v>
      </c>
      <c r="Z66" s="112">
        <v>5405</v>
      </c>
    </row>
    <row r="67" spans="1:26" x14ac:dyDescent="0.25">
      <c r="S67" s="115" t="s">
        <v>40</v>
      </c>
      <c r="T67" s="115"/>
      <c r="U67" s="112"/>
      <c r="V67" s="112">
        <v>4906</v>
      </c>
      <c r="W67" s="112">
        <v>5220</v>
      </c>
      <c r="X67" s="112">
        <v>5445</v>
      </c>
      <c r="Y67" s="112">
        <v>6289</v>
      </c>
      <c r="Z67" s="112">
        <v>6497</v>
      </c>
    </row>
    <row r="68" spans="1:26" x14ac:dyDescent="0.25">
      <c r="S68" s="115" t="s">
        <v>41</v>
      </c>
      <c r="T68" s="115"/>
      <c r="U68" s="112"/>
      <c r="V68" s="112">
        <v>4290</v>
      </c>
      <c r="W68" s="112">
        <v>4569</v>
      </c>
      <c r="X68" s="112">
        <v>4852</v>
      </c>
      <c r="Y68" s="112">
        <v>5615</v>
      </c>
      <c r="Z68" s="112">
        <v>5980</v>
      </c>
    </row>
    <row r="69" spans="1:26" x14ac:dyDescent="0.25">
      <c r="S69" s="115" t="s">
        <v>42</v>
      </c>
      <c r="T69" s="115"/>
      <c r="U69" s="112"/>
      <c r="V69" s="112">
        <v>3953</v>
      </c>
      <c r="W69" s="112">
        <v>4141</v>
      </c>
      <c r="X69" s="112">
        <v>4369</v>
      </c>
      <c r="Y69" s="112">
        <v>5137</v>
      </c>
      <c r="Z69" s="112">
        <v>5619</v>
      </c>
    </row>
    <row r="70" spans="1:26" x14ac:dyDescent="0.25">
      <c r="S70" s="115" t="s">
        <v>43</v>
      </c>
      <c r="T70" s="115"/>
      <c r="U70" s="112"/>
      <c r="V70" s="112">
        <v>3938</v>
      </c>
      <c r="W70" s="112">
        <v>4014</v>
      </c>
      <c r="X70" s="112">
        <v>4280</v>
      </c>
      <c r="Y70" s="112">
        <v>4809</v>
      </c>
      <c r="Z70" s="112">
        <v>4965</v>
      </c>
    </row>
    <row r="71" spans="1:26" x14ac:dyDescent="0.25">
      <c r="S71" s="115" t="s">
        <v>44</v>
      </c>
      <c r="T71" s="115"/>
      <c r="U71" s="112"/>
      <c r="V71" s="112">
        <v>4251</v>
      </c>
      <c r="W71" s="112">
        <v>4237</v>
      </c>
      <c r="X71" s="112">
        <v>4163</v>
      </c>
      <c r="Y71" s="112">
        <v>4594</v>
      </c>
      <c r="Z71" s="112">
        <v>4567</v>
      </c>
    </row>
    <row r="72" spans="1:26" x14ac:dyDescent="0.25">
      <c r="S72" s="115" t="s">
        <v>45</v>
      </c>
      <c r="T72" s="115"/>
      <c r="U72" s="112"/>
      <c r="V72" s="112">
        <v>3625</v>
      </c>
      <c r="W72" s="112">
        <v>3762</v>
      </c>
      <c r="X72" s="112">
        <v>3914</v>
      </c>
      <c r="Y72" s="112">
        <v>4372</v>
      </c>
      <c r="Z72" s="112">
        <v>4568</v>
      </c>
    </row>
    <row r="73" spans="1:26" x14ac:dyDescent="0.25">
      <c r="S73" s="115" t="s">
        <v>46</v>
      </c>
      <c r="T73" s="115"/>
      <c r="U73" s="112"/>
      <c r="V73" s="112">
        <v>3519</v>
      </c>
      <c r="W73" s="112">
        <v>3478</v>
      </c>
      <c r="X73" s="112">
        <v>3437</v>
      </c>
      <c r="Y73" s="112">
        <v>3634</v>
      </c>
      <c r="Z73" s="112">
        <v>3656</v>
      </c>
    </row>
    <row r="74" spans="1:26" x14ac:dyDescent="0.25">
      <c r="S74" s="115" t="s">
        <v>47</v>
      </c>
      <c r="T74" s="115"/>
      <c r="U74" s="112"/>
      <c r="V74" s="112">
        <v>2509</v>
      </c>
      <c r="W74" s="112">
        <v>2522</v>
      </c>
      <c r="X74" s="112">
        <v>2679</v>
      </c>
      <c r="Y74" s="112">
        <v>2942</v>
      </c>
      <c r="Z74" s="112">
        <v>2962</v>
      </c>
    </row>
    <row r="75" spans="1:26" x14ac:dyDescent="0.25">
      <c r="S75" s="115" t="s">
        <v>48</v>
      </c>
      <c r="T75" s="115"/>
      <c r="U75" s="112"/>
      <c r="V75" s="112">
        <v>1150</v>
      </c>
      <c r="W75" s="112">
        <v>1165</v>
      </c>
      <c r="X75" s="112">
        <v>1205</v>
      </c>
      <c r="Y75" s="112">
        <v>1368</v>
      </c>
      <c r="Z75" s="112">
        <v>1527</v>
      </c>
    </row>
    <row r="76" spans="1:26" x14ac:dyDescent="0.25">
      <c r="S76" s="115" t="s">
        <v>49</v>
      </c>
      <c r="T76" s="115"/>
      <c r="U76" s="112"/>
      <c r="V76" s="112">
        <v>372</v>
      </c>
      <c r="W76" s="112">
        <v>394</v>
      </c>
      <c r="X76" s="112">
        <v>397</v>
      </c>
      <c r="Y76" s="112">
        <v>461</v>
      </c>
      <c r="Z76" s="112">
        <v>495</v>
      </c>
    </row>
    <row r="77" spans="1:26" x14ac:dyDescent="0.25">
      <c r="S77" s="115" t="s">
        <v>50</v>
      </c>
      <c r="T77" s="115"/>
      <c r="U77" s="112"/>
      <c r="V77" s="112">
        <v>158</v>
      </c>
      <c r="W77" s="112">
        <v>153</v>
      </c>
      <c r="X77" s="112">
        <v>134</v>
      </c>
      <c r="Y77" s="112">
        <v>155</v>
      </c>
      <c r="Z77" s="112">
        <v>173</v>
      </c>
    </row>
    <row r="78" spans="1:26" x14ac:dyDescent="0.25">
      <c r="S78" s="115" t="s">
        <v>51</v>
      </c>
      <c r="T78" s="115"/>
      <c r="U78" s="112"/>
      <c r="V78" s="112">
        <v>66</v>
      </c>
      <c r="W78" s="112">
        <v>81</v>
      </c>
      <c r="X78" s="112">
        <v>73</v>
      </c>
      <c r="Y78" s="112">
        <v>72</v>
      </c>
      <c r="Z78" s="112">
        <v>77</v>
      </c>
    </row>
    <row r="79" spans="1:26" x14ac:dyDescent="0.25">
      <c r="S79" s="115" t="s">
        <v>52</v>
      </c>
      <c r="T79" s="115"/>
      <c r="U79" s="112"/>
      <c r="V79" s="112">
        <v>87</v>
      </c>
      <c r="W79" s="112">
        <v>88</v>
      </c>
      <c r="X79" s="112">
        <v>74</v>
      </c>
      <c r="Y79" s="112">
        <v>75</v>
      </c>
      <c r="Z79" s="112">
        <v>63</v>
      </c>
    </row>
    <row r="80" spans="1:26" x14ac:dyDescent="0.25">
      <c r="S80" s="118" t="s">
        <v>53</v>
      </c>
      <c r="T80" s="118"/>
      <c r="U80" s="112"/>
      <c r="V80" s="112">
        <v>41175</v>
      </c>
      <c r="W80" s="112">
        <v>42058</v>
      </c>
      <c r="X80" s="112">
        <v>43902</v>
      </c>
      <c r="Y80" s="112">
        <v>50386</v>
      </c>
      <c r="Z80" s="112">
        <v>52020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Ballarat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3522</v>
      </c>
      <c r="W83" s="112">
        <v>3659</v>
      </c>
      <c r="X83" s="112">
        <v>3717</v>
      </c>
      <c r="Y83" s="112">
        <v>3787</v>
      </c>
      <c r="Z83" s="112">
        <v>3925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4443</v>
      </c>
      <c r="W84" s="112">
        <v>4591</v>
      </c>
      <c r="X84" s="112">
        <v>4701</v>
      </c>
      <c r="Y84" s="112">
        <v>4952</v>
      </c>
      <c r="Z84" s="112">
        <v>5112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5441</v>
      </c>
      <c r="W85" s="112">
        <v>5542</v>
      </c>
      <c r="X85" s="112">
        <v>5701</v>
      </c>
      <c r="Y85" s="112">
        <v>5902</v>
      </c>
      <c r="Z85" s="112">
        <v>5965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100,726</v>
      </c>
      <c r="D86" s="96">
        <f t="shared" ref="D86:D91" si="4">AD4</f>
        <v>3.2028688524590176E-2</v>
      </c>
      <c r="E86" s="97">
        <f t="shared" ref="E86:E91" si="5">AD4</f>
        <v>3.2028688524590176E-2</v>
      </c>
      <c r="F86" s="96">
        <f t="shared" ref="F86:F91" si="6">AF4</f>
        <v>0.23485637926172931</v>
      </c>
      <c r="G86" s="97">
        <f t="shared" ref="G86:G91" si="7">AF4</f>
        <v>0.23485637926172931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1970</v>
      </c>
      <c r="W86" s="112">
        <v>2130</v>
      </c>
      <c r="X86" s="112">
        <v>2171</v>
      </c>
      <c r="Y86" s="112">
        <v>2368</v>
      </c>
      <c r="Z86" s="112">
        <v>2472</v>
      </c>
    </row>
    <row r="87" spans="1:30" ht="15" customHeight="1" x14ac:dyDescent="0.25">
      <c r="A87" s="98" t="s">
        <v>4</v>
      </c>
      <c r="B87" s="49"/>
      <c r="C87" s="57" t="str">
        <f t="shared" si="3"/>
        <v>48,637</v>
      </c>
      <c r="D87" s="96">
        <f t="shared" si="4"/>
        <v>3.1472016626725718E-2</v>
      </c>
      <c r="E87" s="97">
        <f t="shared" si="5"/>
        <v>3.1472016626725718E-2</v>
      </c>
      <c r="F87" s="96">
        <f t="shared" si="6"/>
        <v>0.20409476889560074</v>
      </c>
      <c r="G87" s="97">
        <f t="shared" si="7"/>
        <v>0.20409476889560074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1376</v>
      </c>
      <c r="W87" s="112">
        <v>1397</v>
      </c>
      <c r="X87" s="112">
        <v>1392</v>
      </c>
      <c r="Y87" s="112">
        <v>1500</v>
      </c>
      <c r="Z87" s="112">
        <v>1583</v>
      </c>
    </row>
    <row r="88" spans="1:30" ht="15" customHeight="1" x14ac:dyDescent="0.25">
      <c r="A88" s="98" t="s">
        <v>5</v>
      </c>
      <c r="B88" s="49"/>
      <c r="C88" s="57" t="str">
        <f t="shared" si="3"/>
        <v>52,024</v>
      </c>
      <c r="D88" s="96">
        <f t="shared" si="4"/>
        <v>3.2529522675399436E-2</v>
      </c>
      <c r="E88" s="97">
        <f t="shared" si="5"/>
        <v>3.2529522675399436E-2</v>
      </c>
      <c r="F88" s="96">
        <f t="shared" si="6"/>
        <v>0.26339307397153822</v>
      </c>
      <c r="G88" s="97">
        <f t="shared" si="7"/>
        <v>0.26339307397153822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1755</v>
      </c>
      <c r="W88" s="112">
        <v>1790</v>
      </c>
      <c r="X88" s="112">
        <v>1809</v>
      </c>
      <c r="Y88" s="112">
        <v>1909</v>
      </c>
      <c r="Z88" s="112">
        <v>2041</v>
      </c>
    </row>
    <row r="89" spans="1:30" ht="15" customHeight="1" x14ac:dyDescent="0.25">
      <c r="A89" s="49" t="s">
        <v>6</v>
      </c>
      <c r="B89" s="49"/>
      <c r="C89" s="57" t="str">
        <f t="shared" si="3"/>
        <v>65,703</v>
      </c>
      <c r="D89" s="96">
        <f t="shared" si="4"/>
        <v>3.5279843690911417E-2</v>
      </c>
      <c r="E89" s="97">
        <f t="shared" si="5"/>
        <v>3.5279843690911417E-2</v>
      </c>
      <c r="F89" s="96">
        <f t="shared" si="6"/>
        <v>0.14365535248041783</v>
      </c>
      <c r="G89" s="97">
        <f t="shared" si="7"/>
        <v>0.14365535248041783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2106</v>
      </c>
      <c r="W89" s="112">
        <v>2202</v>
      </c>
      <c r="X89" s="112">
        <v>2201</v>
      </c>
      <c r="Y89" s="112">
        <v>2295</v>
      </c>
      <c r="Z89" s="112">
        <v>2412</v>
      </c>
    </row>
    <row r="90" spans="1:30" ht="15" customHeight="1" x14ac:dyDescent="0.25">
      <c r="A90" s="49" t="s">
        <v>95</v>
      </c>
      <c r="B90" s="49"/>
      <c r="C90" s="57" t="str">
        <f t="shared" si="3"/>
        <v>$46,767</v>
      </c>
      <c r="D90" s="96">
        <f t="shared" si="4"/>
        <v>6.5890236119974466E-2</v>
      </c>
      <c r="E90" s="97">
        <f t="shared" si="5"/>
        <v>6.5890236119974466E-2</v>
      </c>
      <c r="F90" s="96">
        <f t="shared" si="6"/>
        <v>0.14386414610701692</v>
      </c>
      <c r="G90" s="97">
        <f t="shared" si="7"/>
        <v>0.14386414610701692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3526</v>
      </c>
      <c r="W90" s="112">
        <v>3681</v>
      </c>
      <c r="X90" s="112">
        <v>3700</v>
      </c>
      <c r="Y90" s="112">
        <v>3886</v>
      </c>
      <c r="Z90" s="112">
        <v>3898</v>
      </c>
    </row>
    <row r="91" spans="1:30" ht="15" customHeight="1" x14ac:dyDescent="0.25">
      <c r="A91" s="49" t="s">
        <v>7</v>
      </c>
      <c r="B91" s="49"/>
      <c r="C91" s="57" t="str">
        <f t="shared" si="3"/>
        <v>$4,358.8 mil</v>
      </c>
      <c r="D91" s="96">
        <f t="shared" si="4"/>
        <v>8.7373517837643799E-2</v>
      </c>
      <c r="E91" s="97">
        <f t="shared" si="5"/>
        <v>8.7373517837643799E-2</v>
      </c>
      <c r="F91" s="96">
        <f t="shared" si="6"/>
        <v>0.35643314776246804</v>
      </c>
      <c r="G91" s="97">
        <f t="shared" si="7"/>
        <v>0.35643314776246804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28957</v>
      </c>
      <c r="W91" s="112">
        <v>29918</v>
      </c>
      <c r="X91" s="112">
        <v>30253</v>
      </c>
      <c r="Y91" s="112">
        <v>31599</v>
      </c>
      <c r="Z91" s="112">
        <v>32707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2482</v>
      </c>
      <c r="W93" s="112">
        <v>2626</v>
      </c>
      <c r="X93" s="112">
        <v>2742</v>
      </c>
      <c r="Y93" s="112">
        <v>2882</v>
      </c>
      <c r="Z93" s="112">
        <v>3047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6893</v>
      </c>
      <c r="W94" s="112">
        <v>7055</v>
      </c>
      <c r="X94" s="112">
        <v>7284</v>
      </c>
      <c r="Y94" s="112">
        <v>7702</v>
      </c>
      <c r="Z94" s="112">
        <v>8075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976</v>
      </c>
      <c r="W95" s="112">
        <v>1022</v>
      </c>
      <c r="X95" s="112">
        <v>1039</v>
      </c>
      <c r="Y95" s="112">
        <v>1115</v>
      </c>
      <c r="Z95" s="112">
        <v>1191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4532</v>
      </c>
      <c r="W96" s="112">
        <v>4827</v>
      </c>
      <c r="X96" s="112">
        <v>5055</v>
      </c>
      <c r="Y96" s="112">
        <v>5465</v>
      </c>
      <c r="Z96" s="112">
        <v>5797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4730</v>
      </c>
      <c r="W97" s="112">
        <v>4773</v>
      </c>
      <c r="X97" s="112">
        <v>4827</v>
      </c>
      <c r="Y97" s="112">
        <v>5049</v>
      </c>
      <c r="Z97" s="112">
        <v>5030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3011</v>
      </c>
      <c r="W98" s="112">
        <v>3005</v>
      </c>
      <c r="X98" s="112">
        <v>3078</v>
      </c>
      <c r="Y98" s="112">
        <v>3205</v>
      </c>
      <c r="Z98" s="112">
        <v>3261</v>
      </c>
    </row>
    <row r="99" spans="1:32" ht="15" customHeight="1" x14ac:dyDescent="0.25">
      <c r="S99" s="115" t="s">
        <v>195</v>
      </c>
      <c r="T99" s="115"/>
      <c r="U99" s="112"/>
      <c r="V99" s="112">
        <v>186</v>
      </c>
      <c r="W99" s="112">
        <v>206</v>
      </c>
      <c r="X99" s="112">
        <v>227</v>
      </c>
      <c r="Y99" s="112">
        <v>256</v>
      </c>
      <c r="Z99" s="112">
        <v>273</v>
      </c>
    </row>
    <row r="100" spans="1:32" ht="15" customHeight="1" x14ac:dyDescent="0.25">
      <c r="S100" s="115" t="s">
        <v>58</v>
      </c>
      <c r="T100" s="115"/>
      <c r="U100" s="112"/>
      <c r="V100" s="112">
        <v>1739</v>
      </c>
      <c r="W100" s="112">
        <v>1883</v>
      </c>
      <c r="X100" s="112">
        <v>1946</v>
      </c>
      <c r="Y100" s="112">
        <v>2087</v>
      </c>
      <c r="Z100" s="112">
        <v>2101</v>
      </c>
    </row>
    <row r="101" spans="1:32" x14ac:dyDescent="0.25">
      <c r="A101" s="18"/>
      <c r="S101" s="118" t="s">
        <v>53</v>
      </c>
      <c r="T101" s="118"/>
      <c r="U101" s="112"/>
      <c r="V101" s="112">
        <v>28488</v>
      </c>
      <c r="W101" s="112">
        <v>29304</v>
      </c>
      <c r="X101" s="112">
        <v>30115</v>
      </c>
      <c r="Y101" s="112">
        <v>31808</v>
      </c>
      <c r="Z101" s="112">
        <v>32942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58886</v>
      </c>
      <c r="W104" s="112">
        <v>63084</v>
      </c>
      <c r="X104" s="112">
        <v>63652</v>
      </c>
      <c r="Y104" s="112">
        <v>73477</v>
      </c>
      <c r="Z104" s="112">
        <v>76294</v>
      </c>
      <c r="AB104" s="109" t="str">
        <f>TEXT(Z104,"###,###")</f>
        <v>76,294</v>
      </c>
      <c r="AD104" s="130">
        <f>Z104/($Z$4)*100</f>
        <v>75.744097849611819</v>
      </c>
      <c r="AF104" s="109"/>
    </row>
    <row r="105" spans="1:32" x14ac:dyDescent="0.25">
      <c r="S105" s="115" t="s">
        <v>17</v>
      </c>
      <c r="T105" s="115"/>
      <c r="U105" s="112"/>
      <c r="V105" s="112">
        <v>18397</v>
      </c>
      <c r="W105" s="112">
        <v>17789</v>
      </c>
      <c r="X105" s="112">
        <v>17745</v>
      </c>
      <c r="Y105" s="112">
        <v>19053</v>
      </c>
      <c r="Z105" s="112">
        <v>19215</v>
      </c>
      <c r="AB105" s="109" t="str">
        <f>TEXT(Z105,"###,###")</f>
        <v>19,215</v>
      </c>
      <c r="AD105" s="130">
        <f>Z105/($Z$4)*100</f>
        <v>19.076504576772628</v>
      </c>
      <c r="AF105" s="109"/>
    </row>
    <row r="106" spans="1:32" x14ac:dyDescent="0.25">
      <c r="S106" s="118" t="s">
        <v>53</v>
      </c>
      <c r="T106" s="118"/>
      <c r="U106" s="120"/>
      <c r="V106" s="120">
        <v>77283</v>
      </c>
      <c r="W106" s="120">
        <v>80873</v>
      </c>
      <c r="X106" s="120">
        <v>81397</v>
      </c>
      <c r="Y106" s="120">
        <v>92530</v>
      </c>
      <c r="Z106" s="120">
        <v>95509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11611</v>
      </c>
      <c r="W108" s="112">
        <v>11383</v>
      </c>
      <c r="X108" s="112">
        <v>11715</v>
      </c>
      <c r="Y108" s="112">
        <v>13818</v>
      </c>
      <c r="Z108" s="112">
        <v>13397</v>
      </c>
      <c r="AB108" s="109" t="str">
        <f>TEXT(Z108,"###,###")</f>
        <v>13,397</v>
      </c>
      <c r="AD108" s="130">
        <f>Z108/($Z$4)*100</f>
        <v>13.300438814208842</v>
      </c>
      <c r="AF108" s="109"/>
    </row>
    <row r="109" spans="1:32" x14ac:dyDescent="0.25">
      <c r="S109" s="115" t="s">
        <v>20</v>
      </c>
      <c r="T109" s="115"/>
      <c r="U109" s="112"/>
      <c r="V109" s="112">
        <v>11974</v>
      </c>
      <c r="W109" s="112">
        <v>12693</v>
      </c>
      <c r="X109" s="112">
        <v>13794</v>
      </c>
      <c r="Y109" s="112">
        <v>15228</v>
      </c>
      <c r="Z109" s="112">
        <v>15212</v>
      </c>
      <c r="AB109" s="109" t="str">
        <f>TEXT(Z109,"###,###")</f>
        <v>15,212</v>
      </c>
      <c r="AD109" s="130">
        <f>Z109/($Z$4)*100</f>
        <v>15.102356888985963</v>
      </c>
      <c r="AF109" s="109"/>
    </row>
    <row r="110" spans="1:32" x14ac:dyDescent="0.25">
      <c r="S110" s="115" t="s">
        <v>21</v>
      </c>
      <c r="T110" s="115"/>
      <c r="U110" s="112"/>
      <c r="V110" s="112">
        <v>19991</v>
      </c>
      <c r="W110" s="112">
        <v>19574</v>
      </c>
      <c r="X110" s="112">
        <v>21064</v>
      </c>
      <c r="Y110" s="112">
        <v>23493</v>
      </c>
      <c r="Z110" s="112">
        <v>23967</v>
      </c>
      <c r="AB110" s="109" t="str">
        <f>TEXT(Z110,"###,###")</f>
        <v>23,967</v>
      </c>
      <c r="AD110" s="130">
        <f>Z110/($Z$4)*100</f>
        <v>23.794253718007266</v>
      </c>
      <c r="AF110" s="109"/>
    </row>
    <row r="111" spans="1:32" x14ac:dyDescent="0.25">
      <c r="S111" s="115" t="s">
        <v>22</v>
      </c>
      <c r="T111" s="115"/>
      <c r="U111" s="112"/>
      <c r="V111" s="112">
        <v>32858</v>
      </c>
      <c r="W111" s="112">
        <v>34423</v>
      </c>
      <c r="X111" s="112">
        <v>34824</v>
      </c>
      <c r="Y111" s="112">
        <v>39989</v>
      </c>
      <c r="Z111" s="112">
        <v>42929</v>
      </c>
      <c r="AB111" s="109" t="str">
        <f>TEXT(Z111,"###,###")</f>
        <v>42,929</v>
      </c>
      <c r="AD111" s="130">
        <f>Z111/($Z$4)*100</f>
        <v>42.619581835871571</v>
      </c>
      <c r="AF111" s="109"/>
    </row>
    <row r="112" spans="1:32" x14ac:dyDescent="0.25">
      <c r="S112" s="118" t="s">
        <v>53</v>
      </c>
      <c r="T112" s="118"/>
      <c r="U112" s="112"/>
      <c r="V112" s="112">
        <v>81569</v>
      </c>
      <c r="W112" s="112">
        <v>83278</v>
      </c>
      <c r="X112" s="112">
        <v>86465</v>
      </c>
      <c r="Y112" s="112">
        <v>97601</v>
      </c>
      <c r="Z112" s="112">
        <v>100721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40.75</v>
      </c>
      <c r="W118" s="131">
        <v>40.729999999999997</v>
      </c>
      <c r="X118" s="131">
        <v>40.630000000000003</v>
      </c>
      <c r="Y118" s="131">
        <v>40.46</v>
      </c>
      <c r="Z118" s="131">
        <v>40.42</v>
      </c>
      <c r="AB118" s="109" t="str">
        <f>TEXT(Z118,"##.0")</f>
        <v>40.4</v>
      </c>
    </row>
    <row r="120" spans="19:32" x14ac:dyDescent="0.25">
      <c r="S120" s="101" t="s">
        <v>97</v>
      </c>
      <c r="T120" s="112"/>
      <c r="U120" s="112"/>
      <c r="V120" s="112">
        <v>50029</v>
      </c>
      <c r="W120" s="112">
        <v>51638</v>
      </c>
      <c r="X120" s="112">
        <v>52390</v>
      </c>
      <c r="Y120" s="112">
        <v>55116</v>
      </c>
      <c r="Z120" s="112">
        <v>56932</v>
      </c>
      <c r="AB120" s="109" t="str">
        <f>TEXT(Z120,"###,###")</f>
        <v>56,932</v>
      </c>
    </row>
    <row r="121" spans="19:32" x14ac:dyDescent="0.25">
      <c r="S121" s="101" t="s">
        <v>98</v>
      </c>
      <c r="T121" s="112"/>
      <c r="U121" s="112"/>
      <c r="V121" s="112">
        <v>3521</v>
      </c>
      <c r="W121" s="112">
        <v>3627</v>
      </c>
      <c r="X121" s="112">
        <v>3654</v>
      </c>
      <c r="Y121" s="112">
        <v>3618</v>
      </c>
      <c r="Z121" s="112">
        <v>3710</v>
      </c>
      <c r="AB121" s="109" t="str">
        <f>TEXT(Z121,"###,###")</f>
        <v>3,710</v>
      </c>
    </row>
    <row r="122" spans="19:32" x14ac:dyDescent="0.25">
      <c r="S122" s="101" t="s">
        <v>99</v>
      </c>
      <c r="T122" s="112"/>
      <c r="U122" s="112"/>
      <c r="V122" s="112">
        <v>3903</v>
      </c>
      <c r="W122" s="112">
        <v>3951</v>
      </c>
      <c r="X122" s="112">
        <v>4385</v>
      </c>
      <c r="Y122" s="112">
        <v>4735</v>
      </c>
      <c r="Z122" s="112">
        <v>5056</v>
      </c>
      <c r="AB122" s="109" t="str">
        <f>TEXT(Z122,"###,###")</f>
        <v>5,056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53932</v>
      </c>
      <c r="W124" s="112">
        <v>55589</v>
      </c>
      <c r="X124" s="112">
        <v>56775</v>
      </c>
      <c r="Y124" s="112">
        <v>59851</v>
      </c>
      <c r="Z124" s="112">
        <v>61988</v>
      </c>
      <c r="AB124" s="109" t="str">
        <f>TEXT(Z124,"###,###")</f>
        <v>61,988</v>
      </c>
      <c r="AD124" s="127">
        <f>Z124/$Z$7*100</f>
        <v>94.345768077561146</v>
      </c>
    </row>
    <row r="125" spans="19:32" x14ac:dyDescent="0.25">
      <c r="S125" s="101" t="s">
        <v>101</v>
      </c>
      <c r="T125" s="112"/>
      <c r="U125" s="112"/>
      <c r="V125" s="112">
        <v>7424</v>
      </c>
      <c r="W125" s="112">
        <v>7578</v>
      </c>
      <c r="X125" s="112">
        <v>8039</v>
      </c>
      <c r="Y125" s="112">
        <v>8353</v>
      </c>
      <c r="Z125" s="112">
        <v>8766</v>
      </c>
      <c r="AB125" s="109" t="str">
        <f>TEXT(Z125,"###,###")</f>
        <v>8,766</v>
      </c>
      <c r="AD125" s="127">
        <f>Z125/$Z$7*100</f>
        <v>13.341856536231223</v>
      </c>
    </row>
    <row r="127" spans="19:32" x14ac:dyDescent="0.25">
      <c r="S127" s="101" t="s">
        <v>102</v>
      </c>
      <c r="T127" s="112"/>
      <c r="U127" s="112"/>
      <c r="V127" s="112">
        <v>28954</v>
      </c>
      <c r="W127" s="112">
        <v>29915</v>
      </c>
      <c r="X127" s="112">
        <v>30252</v>
      </c>
      <c r="Y127" s="112">
        <v>31596</v>
      </c>
      <c r="Z127" s="112">
        <v>32710</v>
      </c>
      <c r="AB127" s="109" t="str">
        <f>TEXT(Z127,"###,###")</f>
        <v>32,710</v>
      </c>
      <c r="AD127" s="127">
        <f>Z127/$Z$7*100</f>
        <v>49.784636926776557</v>
      </c>
    </row>
    <row r="128" spans="19:32" x14ac:dyDescent="0.25">
      <c r="S128" s="101" t="s">
        <v>103</v>
      </c>
      <c r="T128" s="112"/>
      <c r="U128" s="112"/>
      <c r="V128" s="112">
        <v>28490</v>
      </c>
      <c r="W128" s="112">
        <v>29304</v>
      </c>
      <c r="X128" s="112">
        <v>30114</v>
      </c>
      <c r="Y128" s="112">
        <v>31813</v>
      </c>
      <c r="Z128" s="112">
        <v>32941</v>
      </c>
      <c r="AB128" s="109" t="str">
        <f>TEXT(Z128,"###,###")</f>
        <v>32,941</v>
      </c>
      <c r="AD128" s="127">
        <f>Z128/$Z$7*100</f>
        <v>50.13621904631448</v>
      </c>
    </row>
    <row r="130" spans="19:20" x14ac:dyDescent="0.25">
      <c r="S130" s="101" t="s">
        <v>278</v>
      </c>
      <c r="T130" s="127">
        <v>86.650533461181382</v>
      </c>
    </row>
    <row r="131" spans="19:20" x14ac:dyDescent="0.25">
      <c r="S131" s="101" t="s">
        <v>279</v>
      </c>
      <c r="T131" s="127">
        <v>5.6466219198514533</v>
      </c>
    </row>
    <row r="132" spans="19:20" x14ac:dyDescent="0.25">
      <c r="S132" s="101" t="s">
        <v>280</v>
      </c>
      <c r="T132" s="127">
        <v>7.6952346163797705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A4948E-98C4-4C9B-B657-C6E8AA2F28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97A7E0-C64A-4D69-BD99-8C7EDC0CFE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BF0FFCA-6E20-4432-A6CF-97C1534A48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297D5D-1815-4426-B03C-F8DEACA2EED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DE5B-F9F3-45D2-B4CA-42EE92C5AA92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8.39 Macedon Ranges,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38920</v>
      </c>
      <c r="W4" s="108">
        <v>39278</v>
      </c>
      <c r="X4" s="108">
        <v>40798</v>
      </c>
      <c r="Y4" s="108">
        <v>43423</v>
      </c>
      <c r="Z4" s="108">
        <v>44296</v>
      </c>
      <c r="AB4" s="109" t="str">
        <f>TEXT(Z4,"###,###")</f>
        <v>44,296</v>
      </c>
      <c r="AD4" s="110">
        <f>Z4/Y4-1</f>
        <v>2.0104552886718974E-2</v>
      </c>
      <c r="AF4" s="110">
        <f>Z4/V4-1</f>
        <v>0.13812949640287764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19307</v>
      </c>
      <c r="W5" s="108">
        <v>19448</v>
      </c>
      <c r="X5" s="108">
        <v>20102</v>
      </c>
      <c r="Y5" s="108">
        <v>21018</v>
      </c>
      <c r="Z5" s="108">
        <v>21597</v>
      </c>
      <c r="AB5" s="109" t="str">
        <f>TEXT(Z5,"###,###")</f>
        <v>21,597</v>
      </c>
      <c r="AD5" s="110">
        <f t="shared" ref="AD5:AD9" si="0">Z5/Y5-1</f>
        <v>2.7547816157579286E-2</v>
      </c>
      <c r="AF5" s="110">
        <f t="shared" ref="AF5:AF9" si="1">Z5/V5-1</f>
        <v>0.1186098306313772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19613</v>
      </c>
      <c r="W6" s="108">
        <v>19833</v>
      </c>
      <c r="X6" s="108">
        <v>20674</v>
      </c>
      <c r="Y6" s="108">
        <v>22367</v>
      </c>
      <c r="Z6" s="108">
        <v>22670</v>
      </c>
      <c r="AB6" s="109" t="str">
        <f>TEXT(Z6,"###,###")</f>
        <v>22,670</v>
      </c>
      <c r="AD6" s="110">
        <f t="shared" si="0"/>
        <v>1.3546742969553272E-2</v>
      </c>
      <c r="AF6" s="110">
        <f t="shared" si="1"/>
        <v>0.15586600724009592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27820</v>
      </c>
      <c r="W7" s="108">
        <v>28688</v>
      </c>
      <c r="X7" s="108">
        <v>29112</v>
      </c>
      <c r="Y7" s="108">
        <v>29899</v>
      </c>
      <c r="Z7" s="108">
        <v>30452</v>
      </c>
      <c r="AB7" s="109" t="str">
        <f>TEXT(Z7,"###,###")</f>
        <v>30,452</v>
      </c>
      <c r="AD7" s="110">
        <f t="shared" si="0"/>
        <v>1.8495601859593869E-2</v>
      </c>
      <c r="AF7" s="110">
        <f t="shared" si="1"/>
        <v>9.4608195542774887E-2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44,296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30,452</v>
      </c>
      <c r="P8" s="67"/>
      <c r="S8" s="107" t="s">
        <v>82</v>
      </c>
      <c r="T8" s="108"/>
      <c r="U8" s="108"/>
      <c r="V8" s="108">
        <v>47473.24</v>
      </c>
      <c r="W8" s="108">
        <v>48404.15</v>
      </c>
      <c r="X8" s="108">
        <v>50051</v>
      </c>
      <c r="Y8" s="108">
        <v>50613.33</v>
      </c>
      <c r="Z8" s="108">
        <v>53967</v>
      </c>
      <c r="AB8" s="109" t="str">
        <f>TEXT(Z8,"$###,###")</f>
        <v>$53,967</v>
      </c>
      <c r="AD8" s="110">
        <f t="shared" si="0"/>
        <v>6.6260607630440393E-2</v>
      </c>
      <c r="AF8" s="110">
        <f t="shared" si="1"/>
        <v>0.13678779876831659</v>
      </c>
    </row>
    <row r="9" spans="1:32" x14ac:dyDescent="0.25">
      <c r="A9" s="30" t="s">
        <v>14</v>
      </c>
      <c r="B9" s="71"/>
      <c r="C9" s="72"/>
      <c r="D9" s="73">
        <f>AD104</f>
        <v>75.038378183131655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50.725732300013135</v>
      </c>
      <c r="P9" s="74" t="s">
        <v>83</v>
      </c>
      <c r="S9" s="107" t="s">
        <v>7</v>
      </c>
      <c r="T9" s="108"/>
      <c r="U9" s="108"/>
      <c r="V9" s="108">
        <v>1840640581</v>
      </c>
      <c r="W9" s="108">
        <v>1947575413</v>
      </c>
      <c r="X9" s="108">
        <v>2091247675</v>
      </c>
      <c r="Y9" s="108">
        <v>2238776488</v>
      </c>
      <c r="Z9" s="108">
        <v>2384003239</v>
      </c>
      <c r="AB9" s="109" t="str">
        <f>TEXT(Z9/1000000,"$#,###.0")&amp;" mil"</f>
        <v>$2,384.0 mil</v>
      </c>
      <c r="AD9" s="110">
        <f t="shared" si="0"/>
        <v>6.4868803017373855E-2</v>
      </c>
      <c r="AF9" s="110">
        <f t="shared" si="1"/>
        <v>0.29520301986648412</v>
      </c>
    </row>
    <row r="10" spans="1:32" x14ac:dyDescent="0.25">
      <c r="A10" s="30" t="s">
        <v>17</v>
      </c>
      <c r="B10" s="71"/>
      <c r="C10" s="72"/>
      <c r="D10" s="73">
        <f>AD105</f>
        <v>18.439588224670402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49.172468146591356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82.181794299225004</v>
      </c>
      <c r="P11" s="74" t="s">
        <v>83</v>
      </c>
      <c r="S11" s="107" t="s">
        <v>29</v>
      </c>
      <c r="T11" s="112"/>
      <c r="U11" s="112"/>
      <c r="V11" s="112">
        <v>33958</v>
      </c>
      <c r="W11" s="112">
        <v>34079</v>
      </c>
      <c r="X11" s="112">
        <v>35444</v>
      </c>
      <c r="Y11" s="112">
        <v>38032</v>
      </c>
      <c r="Z11" s="112">
        <v>38869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8.800735583869697</v>
      </c>
      <c r="P12" s="74" t="s">
        <v>83</v>
      </c>
      <c r="S12" s="107" t="s">
        <v>30</v>
      </c>
      <c r="T12" s="112"/>
      <c r="U12" s="112"/>
      <c r="V12" s="112">
        <v>4962</v>
      </c>
      <c r="W12" s="112">
        <v>5196</v>
      </c>
      <c r="X12" s="112">
        <v>5354</v>
      </c>
      <c r="Y12" s="112">
        <v>5395</v>
      </c>
      <c r="Z12" s="112">
        <v>5428</v>
      </c>
    </row>
    <row r="13" spans="1:32" ht="15" customHeight="1" x14ac:dyDescent="0.25">
      <c r="A13" s="30" t="s">
        <v>19</v>
      </c>
      <c r="B13" s="72"/>
      <c r="C13" s="72"/>
      <c r="D13" s="73">
        <f>AD108</f>
        <v>17.471103485642043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9.0174701169052938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16.22945638432364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23.530341340075854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17.779967159277504</v>
      </c>
      <c r="P15" s="74" t="s">
        <v>83</v>
      </c>
      <c r="S15" s="115" t="s">
        <v>59</v>
      </c>
      <c r="T15" s="115"/>
      <c r="U15" s="116"/>
      <c r="V15" s="116">
        <v>918</v>
      </c>
      <c r="W15" s="116">
        <v>954</v>
      </c>
      <c r="X15" s="116">
        <v>985</v>
      </c>
      <c r="Y15" s="112">
        <v>991</v>
      </c>
      <c r="Z15" s="112">
        <v>984</v>
      </c>
      <c r="AB15" s="117">
        <f t="shared" ref="AB15:AB34" si="2">IF(Z15="np",0,Z15/$Z$34)</f>
        <v>2.2214195412678345E-2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36.238035037023657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82.220032840722496</v>
      </c>
      <c r="P16" s="37" t="s">
        <v>83</v>
      </c>
      <c r="S16" s="115" t="s">
        <v>60</v>
      </c>
      <c r="T16" s="115"/>
      <c r="U16" s="116"/>
      <c r="V16" s="116">
        <v>94</v>
      </c>
      <c r="W16" s="116">
        <v>91</v>
      </c>
      <c r="X16" s="116">
        <v>99</v>
      </c>
      <c r="Y16" s="112">
        <v>121</v>
      </c>
      <c r="Z16" s="112">
        <v>123</v>
      </c>
      <c r="AB16" s="117">
        <f t="shared" si="2"/>
        <v>2.7767744265847932E-3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2057</v>
      </c>
      <c r="W17" s="116">
        <v>2015</v>
      </c>
      <c r="X17" s="116">
        <v>2279</v>
      </c>
      <c r="Y17" s="112">
        <v>2449</v>
      </c>
      <c r="Z17" s="112">
        <v>2617</v>
      </c>
      <c r="AB17" s="117">
        <f t="shared" si="2"/>
        <v>5.907982662091385E-2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299</v>
      </c>
      <c r="W18" s="116">
        <v>283</v>
      </c>
      <c r="X18" s="116">
        <v>311</v>
      </c>
      <c r="Y18" s="112">
        <v>346</v>
      </c>
      <c r="Z18" s="112">
        <v>348</v>
      </c>
      <c r="AB18" s="117">
        <f t="shared" si="2"/>
        <v>7.8562398410691719E-3</v>
      </c>
    </row>
    <row r="19" spans="1:28" x14ac:dyDescent="0.25">
      <c r="A19" s="63" t="str">
        <f>$S$1&amp;" ("&amp;$V$2&amp;" to "&amp;$Z$2&amp;")"</f>
        <v>Macedon Ranges (2018-19 to 2022-23)</v>
      </c>
      <c r="B19" s="63"/>
      <c r="C19" s="63"/>
      <c r="D19" s="63"/>
      <c r="E19" s="63"/>
      <c r="F19" s="63"/>
      <c r="G19" s="63" t="str">
        <f>$S$1&amp;" ("&amp;$V$2&amp;" to "&amp;$Z$2&amp;")"</f>
        <v>Macedon Ranges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3618</v>
      </c>
      <c r="W19" s="116">
        <v>3775</v>
      </c>
      <c r="X19" s="116">
        <v>3900</v>
      </c>
      <c r="Y19" s="112">
        <v>4143</v>
      </c>
      <c r="Z19" s="112">
        <v>4266</v>
      </c>
      <c r="AB19" s="117">
        <f t="shared" si="2"/>
        <v>9.6306664258623803E-2</v>
      </c>
    </row>
    <row r="20" spans="1:28" x14ac:dyDescent="0.25">
      <c r="S20" s="115" t="s">
        <v>64</v>
      </c>
      <c r="T20" s="115"/>
      <c r="U20" s="116"/>
      <c r="V20" s="116">
        <v>1254</v>
      </c>
      <c r="W20" s="116">
        <v>1201</v>
      </c>
      <c r="X20" s="116">
        <v>1342</v>
      </c>
      <c r="Y20" s="112">
        <v>1400</v>
      </c>
      <c r="Z20" s="112">
        <v>1394</v>
      </c>
      <c r="AB20" s="117">
        <f t="shared" si="2"/>
        <v>3.1470110167960988E-2</v>
      </c>
    </row>
    <row r="21" spans="1:28" x14ac:dyDescent="0.25">
      <c r="S21" s="115" t="s">
        <v>65</v>
      </c>
      <c r="T21" s="115"/>
      <c r="U21" s="116"/>
      <c r="V21" s="116">
        <v>2830</v>
      </c>
      <c r="W21" s="116">
        <v>2929</v>
      </c>
      <c r="X21" s="116">
        <v>3115</v>
      </c>
      <c r="Y21" s="112">
        <v>3364</v>
      </c>
      <c r="Z21" s="112">
        <v>3398</v>
      </c>
      <c r="AB21" s="117">
        <f t="shared" si="2"/>
        <v>7.6711215459635176E-2</v>
      </c>
    </row>
    <row r="22" spans="1:28" x14ac:dyDescent="0.25">
      <c r="S22" s="115" t="s">
        <v>66</v>
      </c>
      <c r="T22" s="115"/>
      <c r="U22" s="116"/>
      <c r="V22" s="116">
        <v>2104</v>
      </c>
      <c r="W22" s="116">
        <v>2160</v>
      </c>
      <c r="X22" s="116">
        <v>2354</v>
      </c>
      <c r="Y22" s="112">
        <v>2864</v>
      </c>
      <c r="Z22" s="112">
        <v>3172</v>
      </c>
      <c r="AB22" s="117">
        <f t="shared" si="2"/>
        <v>7.1609174643308654E-2</v>
      </c>
    </row>
    <row r="23" spans="1:28" x14ac:dyDescent="0.25">
      <c r="S23" s="115" t="s">
        <v>67</v>
      </c>
      <c r="T23" s="115"/>
      <c r="U23" s="116"/>
      <c r="V23" s="116">
        <v>1954</v>
      </c>
      <c r="W23" s="116">
        <v>1956</v>
      </c>
      <c r="X23" s="116">
        <v>2007</v>
      </c>
      <c r="Y23" s="112">
        <v>1970</v>
      </c>
      <c r="Z23" s="112">
        <v>1982</v>
      </c>
      <c r="AB23" s="117">
        <f t="shared" si="2"/>
        <v>4.4744446451146828E-2</v>
      </c>
    </row>
    <row r="24" spans="1:28" x14ac:dyDescent="0.25">
      <c r="S24" s="115" t="s">
        <v>68</v>
      </c>
      <c r="T24" s="115"/>
      <c r="U24" s="116"/>
      <c r="V24" s="116">
        <v>683</v>
      </c>
      <c r="W24" s="116">
        <v>613</v>
      </c>
      <c r="X24" s="116">
        <v>596</v>
      </c>
      <c r="Y24" s="112">
        <v>694</v>
      </c>
      <c r="Z24" s="112">
        <v>760</v>
      </c>
      <c r="AB24" s="117">
        <f t="shared" si="2"/>
        <v>1.715730540003612E-2</v>
      </c>
    </row>
    <row r="25" spans="1:28" x14ac:dyDescent="0.25">
      <c r="S25" s="115" t="s">
        <v>69</v>
      </c>
      <c r="T25" s="115"/>
      <c r="U25" s="116"/>
      <c r="V25" s="116">
        <v>1506</v>
      </c>
      <c r="W25" s="116">
        <v>1626</v>
      </c>
      <c r="X25" s="116">
        <v>1603</v>
      </c>
      <c r="Y25" s="112">
        <v>1785</v>
      </c>
      <c r="Z25" s="112">
        <v>1834</v>
      </c>
      <c r="AB25" s="117">
        <f t="shared" si="2"/>
        <v>4.1403286978508216E-2</v>
      </c>
    </row>
    <row r="26" spans="1:28" x14ac:dyDescent="0.25">
      <c r="S26" s="115" t="s">
        <v>70</v>
      </c>
      <c r="T26" s="115"/>
      <c r="U26" s="116"/>
      <c r="V26" s="116">
        <v>761</v>
      </c>
      <c r="W26" s="116">
        <v>762</v>
      </c>
      <c r="X26" s="116">
        <v>769</v>
      </c>
      <c r="Y26" s="112">
        <v>795</v>
      </c>
      <c r="Z26" s="112">
        <v>822</v>
      </c>
      <c r="AB26" s="117">
        <f t="shared" si="2"/>
        <v>1.8556980314249592E-2</v>
      </c>
    </row>
    <row r="27" spans="1:28" x14ac:dyDescent="0.25">
      <c r="S27" s="115" t="s">
        <v>71</v>
      </c>
      <c r="T27" s="115"/>
      <c r="U27" s="116"/>
      <c r="V27" s="116">
        <v>3024</v>
      </c>
      <c r="W27" s="116">
        <v>3084</v>
      </c>
      <c r="X27" s="116">
        <v>3315</v>
      </c>
      <c r="Y27" s="112">
        <v>3598</v>
      </c>
      <c r="Z27" s="112">
        <v>3469</v>
      </c>
      <c r="AB27" s="117">
        <f t="shared" si="2"/>
        <v>7.8314068990428032E-2</v>
      </c>
    </row>
    <row r="28" spans="1:28" x14ac:dyDescent="0.25">
      <c r="S28" s="115" t="s">
        <v>72</v>
      </c>
      <c r="T28" s="115"/>
      <c r="U28" s="116"/>
      <c r="V28" s="116">
        <v>3038</v>
      </c>
      <c r="W28" s="116">
        <v>3037</v>
      </c>
      <c r="X28" s="116">
        <v>2932</v>
      </c>
      <c r="Y28" s="112">
        <v>2716</v>
      </c>
      <c r="Z28" s="112">
        <v>2724</v>
      </c>
      <c r="AB28" s="117">
        <f t="shared" si="2"/>
        <v>6.1495394618024203E-2</v>
      </c>
    </row>
    <row r="29" spans="1:28" x14ac:dyDescent="0.25">
      <c r="S29" s="115" t="s">
        <v>73</v>
      </c>
      <c r="T29" s="115"/>
      <c r="U29" s="116"/>
      <c r="V29" s="116">
        <v>3899</v>
      </c>
      <c r="W29" s="116">
        <v>2630</v>
      </c>
      <c r="X29" s="116">
        <v>2842</v>
      </c>
      <c r="Y29" s="112">
        <v>3182</v>
      </c>
      <c r="Z29" s="112">
        <v>3177</v>
      </c>
      <c r="AB29" s="117">
        <f t="shared" si="2"/>
        <v>7.1722051652519409E-2</v>
      </c>
    </row>
    <row r="30" spans="1:28" x14ac:dyDescent="0.25">
      <c r="S30" s="115" t="s">
        <v>74</v>
      </c>
      <c r="T30" s="115"/>
      <c r="U30" s="116"/>
      <c r="V30" s="116">
        <v>2647</v>
      </c>
      <c r="W30" s="116">
        <v>3581</v>
      </c>
      <c r="X30" s="116">
        <v>3618</v>
      </c>
      <c r="Y30" s="112">
        <v>3881</v>
      </c>
      <c r="Z30" s="112">
        <v>4182</v>
      </c>
      <c r="AB30" s="117">
        <f t="shared" si="2"/>
        <v>9.4410330503882964E-2</v>
      </c>
    </row>
    <row r="31" spans="1:28" x14ac:dyDescent="0.25">
      <c r="S31" s="115" t="s">
        <v>75</v>
      </c>
      <c r="T31" s="115"/>
      <c r="U31" s="116"/>
      <c r="V31" s="116">
        <v>4172</v>
      </c>
      <c r="W31" s="116">
        <v>4341</v>
      </c>
      <c r="X31" s="116">
        <v>4693</v>
      </c>
      <c r="Y31" s="112">
        <v>4995</v>
      </c>
      <c r="Z31" s="112">
        <v>5049</v>
      </c>
      <c r="AB31" s="117">
        <f t="shared" si="2"/>
        <v>0.11398320390102944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1004</v>
      </c>
      <c r="W32" s="116">
        <v>1143</v>
      </c>
      <c r="X32" s="116">
        <v>1149</v>
      </c>
      <c r="Y32" s="112">
        <v>1266</v>
      </c>
      <c r="Z32" s="112">
        <v>1258</v>
      </c>
      <c r="AB32" s="117">
        <f t="shared" si="2"/>
        <v>2.839985551742821E-2</v>
      </c>
    </row>
    <row r="33" spans="19:32" x14ac:dyDescent="0.25">
      <c r="S33" s="115" t="s">
        <v>77</v>
      </c>
      <c r="T33" s="115"/>
      <c r="U33" s="116"/>
      <c r="V33" s="116">
        <v>1235</v>
      </c>
      <c r="W33" s="116">
        <v>1305</v>
      </c>
      <c r="X33" s="116">
        <v>1450</v>
      </c>
      <c r="Y33" s="112">
        <v>1516</v>
      </c>
      <c r="Z33" s="112">
        <v>1544</v>
      </c>
      <c r="AB33" s="117">
        <f t="shared" si="2"/>
        <v>3.4856420444283907E-2</v>
      </c>
    </row>
    <row r="34" spans="19:32" x14ac:dyDescent="0.25">
      <c r="S34" s="118" t="s">
        <v>53</v>
      </c>
      <c r="T34" s="118"/>
      <c r="U34" s="119"/>
      <c r="V34" s="119">
        <v>38918</v>
      </c>
      <c r="W34" s="119">
        <v>39275</v>
      </c>
      <c r="X34" s="119">
        <v>40798</v>
      </c>
      <c r="Y34" s="120">
        <v>43423</v>
      </c>
      <c r="Z34" s="120">
        <v>44296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23405</v>
      </c>
      <c r="W37" s="112">
        <v>24263</v>
      </c>
      <c r="X37" s="112">
        <v>24237</v>
      </c>
      <c r="Y37" s="112">
        <v>24662</v>
      </c>
      <c r="Z37" s="112">
        <v>25036</v>
      </c>
      <c r="AB37" s="132">
        <f>Z37/Z40*100</f>
        <v>82.220032840722496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4411</v>
      </c>
      <c r="W38" s="112">
        <v>4426</v>
      </c>
      <c r="X38" s="112">
        <v>4871</v>
      </c>
      <c r="Y38" s="112">
        <v>5236</v>
      </c>
      <c r="Z38" s="112">
        <v>5414</v>
      </c>
      <c r="AB38" s="132">
        <f>Z38/Z40*100</f>
        <v>17.779967159277504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27816</v>
      </c>
      <c r="W40" s="112">
        <v>28689</v>
      </c>
      <c r="X40" s="112">
        <v>29108</v>
      </c>
      <c r="Y40" s="112">
        <v>29898</v>
      </c>
      <c r="Z40" s="112">
        <v>30450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10</v>
      </c>
      <c r="X44" s="112">
        <v>12</v>
      </c>
      <c r="Y44" s="112">
        <v>6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404</v>
      </c>
      <c r="W45" s="112">
        <v>433</v>
      </c>
      <c r="X45" s="112">
        <v>499</v>
      </c>
      <c r="Y45" s="112">
        <v>678</v>
      </c>
      <c r="Z45" s="112">
        <v>710</v>
      </c>
    </row>
    <row r="46" spans="19:32" x14ac:dyDescent="0.25">
      <c r="S46" s="115" t="s">
        <v>38</v>
      </c>
      <c r="T46" s="115"/>
      <c r="U46" s="112"/>
      <c r="V46" s="112">
        <v>1169</v>
      </c>
      <c r="W46" s="112">
        <v>1098</v>
      </c>
      <c r="X46" s="112">
        <v>1232</v>
      </c>
      <c r="Y46" s="112">
        <v>1344</v>
      </c>
      <c r="Z46" s="112">
        <v>1544</v>
      </c>
    </row>
    <row r="47" spans="19:32" x14ac:dyDescent="0.25">
      <c r="S47" s="115" t="s">
        <v>39</v>
      </c>
      <c r="T47" s="115"/>
      <c r="U47" s="112"/>
      <c r="V47" s="112">
        <v>1617</v>
      </c>
      <c r="W47" s="112">
        <v>1543</v>
      </c>
      <c r="X47" s="112">
        <v>1561</v>
      </c>
      <c r="Y47" s="112">
        <v>1669</v>
      </c>
      <c r="Z47" s="112">
        <v>1749</v>
      </c>
    </row>
    <row r="48" spans="19:32" x14ac:dyDescent="0.25">
      <c r="S48" s="115" t="s">
        <v>40</v>
      </c>
      <c r="T48" s="115"/>
      <c r="U48" s="112"/>
      <c r="V48" s="112">
        <v>1646</v>
      </c>
      <c r="W48" s="112">
        <v>1688</v>
      </c>
      <c r="X48" s="112">
        <v>1703</v>
      </c>
      <c r="Y48" s="112">
        <v>1723</v>
      </c>
      <c r="Z48" s="112">
        <v>1785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1692</v>
      </c>
      <c r="W49" s="112">
        <v>1650</v>
      </c>
      <c r="X49" s="112">
        <v>1668</v>
      </c>
      <c r="Y49" s="112">
        <v>1785</v>
      </c>
      <c r="Z49" s="112">
        <v>1811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Macedon Ranges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1759</v>
      </c>
      <c r="W50" s="112">
        <v>1826</v>
      </c>
      <c r="X50" s="112">
        <v>1878</v>
      </c>
      <c r="Y50" s="112">
        <v>2021</v>
      </c>
      <c r="Z50" s="112">
        <v>1997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1986</v>
      </c>
      <c r="W51" s="112">
        <v>1958</v>
      </c>
      <c r="X51" s="112">
        <v>2106</v>
      </c>
      <c r="Y51" s="112">
        <v>2098</v>
      </c>
      <c r="Z51" s="112">
        <v>2158</v>
      </c>
    </row>
    <row r="52" spans="1:26" ht="15" customHeight="1" x14ac:dyDescent="0.25">
      <c r="S52" s="115" t="s">
        <v>44</v>
      </c>
      <c r="T52" s="115"/>
      <c r="U52" s="112"/>
      <c r="V52" s="112">
        <v>2282</v>
      </c>
      <c r="W52" s="112">
        <v>2258</v>
      </c>
      <c r="X52" s="112">
        <v>2258</v>
      </c>
      <c r="Y52" s="112">
        <v>2257</v>
      </c>
      <c r="Z52" s="112">
        <v>2187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1914</v>
      </c>
      <c r="W53" s="112">
        <v>1995</v>
      </c>
      <c r="X53" s="112">
        <v>2158</v>
      </c>
      <c r="Y53" s="112">
        <v>2202</v>
      </c>
      <c r="Z53" s="112">
        <v>2267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1902</v>
      </c>
      <c r="W54" s="112">
        <v>1921</v>
      </c>
      <c r="X54" s="112">
        <v>1885</v>
      </c>
      <c r="Y54" s="112">
        <v>1886</v>
      </c>
      <c r="Z54" s="112">
        <v>1920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1443</v>
      </c>
      <c r="W55" s="112">
        <v>1521</v>
      </c>
      <c r="X55" s="112">
        <v>1613</v>
      </c>
      <c r="Y55" s="112">
        <v>1661</v>
      </c>
      <c r="Z55" s="112">
        <v>1674</v>
      </c>
    </row>
    <row r="56" spans="1:26" ht="15" customHeight="1" x14ac:dyDescent="0.25">
      <c r="S56" s="115" t="s">
        <v>48</v>
      </c>
      <c r="T56" s="115"/>
      <c r="U56" s="112"/>
      <c r="V56" s="112">
        <v>789</v>
      </c>
      <c r="W56" s="112">
        <v>822</v>
      </c>
      <c r="X56" s="112">
        <v>803</v>
      </c>
      <c r="Y56" s="112">
        <v>921</v>
      </c>
      <c r="Z56" s="112">
        <v>994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436</v>
      </c>
      <c r="W57" s="112">
        <v>472</v>
      </c>
      <c r="X57" s="112">
        <v>455</v>
      </c>
      <c r="Y57" s="112">
        <v>424</v>
      </c>
      <c r="Z57" s="112">
        <v>445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152</v>
      </c>
      <c r="W58" s="112">
        <v>159</v>
      </c>
      <c r="X58" s="112">
        <v>171</v>
      </c>
      <c r="Y58" s="112">
        <v>223</v>
      </c>
      <c r="Z58" s="112">
        <v>228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67</v>
      </c>
      <c r="W59" s="112">
        <v>66</v>
      </c>
      <c r="X59" s="112">
        <v>64</v>
      </c>
      <c r="Y59" s="112">
        <v>79</v>
      </c>
      <c r="Z59" s="112">
        <v>75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29</v>
      </c>
      <c r="W60" s="112">
        <v>32</v>
      </c>
      <c r="X60" s="112">
        <v>36</v>
      </c>
      <c r="Y60" s="112">
        <v>42</v>
      </c>
      <c r="Z60" s="112">
        <v>36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19306</v>
      </c>
      <c r="W61" s="112">
        <v>19445</v>
      </c>
      <c r="X61" s="112">
        <v>20102</v>
      </c>
      <c r="Y61" s="112">
        <v>21018</v>
      </c>
      <c r="Z61" s="112">
        <v>21595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16</v>
      </c>
      <c r="X63" s="112">
        <v>14</v>
      </c>
      <c r="Y63" s="112">
        <v>19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424</v>
      </c>
      <c r="W64" s="112">
        <v>458</v>
      </c>
      <c r="X64" s="112">
        <v>590</v>
      </c>
      <c r="Y64" s="112">
        <v>776</v>
      </c>
      <c r="Z64" s="112">
        <v>796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Macedon Ranges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1175</v>
      </c>
      <c r="W65" s="112">
        <v>1147</v>
      </c>
      <c r="X65" s="112">
        <v>1270</v>
      </c>
      <c r="Y65" s="112">
        <v>1584</v>
      </c>
      <c r="Z65" s="112">
        <v>1699</v>
      </c>
    </row>
    <row r="66" spans="1:26" x14ac:dyDescent="0.25">
      <c r="S66" s="115" t="s">
        <v>39</v>
      </c>
      <c r="T66" s="115"/>
      <c r="U66" s="112"/>
      <c r="V66" s="112">
        <v>1711</v>
      </c>
      <c r="W66" s="112">
        <v>1644</v>
      </c>
      <c r="X66" s="112">
        <v>1616</v>
      </c>
      <c r="Y66" s="112">
        <v>1761</v>
      </c>
      <c r="Z66" s="112">
        <v>1769</v>
      </c>
    </row>
    <row r="67" spans="1:26" x14ac:dyDescent="0.25">
      <c r="S67" s="115" t="s">
        <v>40</v>
      </c>
      <c r="T67" s="115"/>
      <c r="U67" s="112"/>
      <c r="V67" s="112">
        <v>1663</v>
      </c>
      <c r="W67" s="112">
        <v>1682</v>
      </c>
      <c r="X67" s="112">
        <v>1712</v>
      </c>
      <c r="Y67" s="112">
        <v>1762</v>
      </c>
      <c r="Z67" s="112">
        <v>1721</v>
      </c>
    </row>
    <row r="68" spans="1:26" x14ac:dyDescent="0.25">
      <c r="S68" s="115" t="s">
        <v>41</v>
      </c>
      <c r="T68" s="115"/>
      <c r="U68" s="112"/>
      <c r="V68" s="112">
        <v>1597</v>
      </c>
      <c r="W68" s="112">
        <v>1500</v>
      </c>
      <c r="X68" s="112">
        <v>1671</v>
      </c>
      <c r="Y68" s="112">
        <v>1882</v>
      </c>
      <c r="Z68" s="112">
        <v>1848</v>
      </c>
    </row>
    <row r="69" spans="1:26" x14ac:dyDescent="0.25">
      <c r="S69" s="115" t="s">
        <v>42</v>
      </c>
      <c r="T69" s="115"/>
      <c r="U69" s="112"/>
      <c r="V69" s="112">
        <v>1994</v>
      </c>
      <c r="W69" s="112">
        <v>2045</v>
      </c>
      <c r="X69" s="112">
        <v>2081</v>
      </c>
      <c r="Y69" s="112">
        <v>2157</v>
      </c>
      <c r="Z69" s="112">
        <v>2210</v>
      </c>
    </row>
    <row r="70" spans="1:26" x14ac:dyDescent="0.25">
      <c r="S70" s="115" t="s">
        <v>43</v>
      </c>
      <c r="T70" s="115"/>
      <c r="U70" s="112"/>
      <c r="V70" s="112">
        <v>2173</v>
      </c>
      <c r="W70" s="112">
        <v>2188</v>
      </c>
      <c r="X70" s="112">
        <v>2313</v>
      </c>
      <c r="Y70" s="112">
        <v>2428</v>
      </c>
      <c r="Z70" s="112">
        <v>2467</v>
      </c>
    </row>
    <row r="71" spans="1:26" x14ac:dyDescent="0.25">
      <c r="S71" s="115" t="s">
        <v>44</v>
      </c>
      <c r="T71" s="115"/>
      <c r="U71" s="112"/>
      <c r="V71" s="112">
        <v>2403</v>
      </c>
      <c r="W71" s="112">
        <v>2442</v>
      </c>
      <c r="X71" s="112">
        <v>2487</v>
      </c>
      <c r="Y71" s="112">
        <v>2568</v>
      </c>
      <c r="Z71" s="112">
        <v>2557</v>
      </c>
    </row>
    <row r="72" spans="1:26" x14ac:dyDescent="0.25">
      <c r="S72" s="115" t="s">
        <v>45</v>
      </c>
      <c r="T72" s="115"/>
      <c r="U72" s="112"/>
      <c r="V72" s="112">
        <v>2163</v>
      </c>
      <c r="W72" s="112">
        <v>2276</v>
      </c>
      <c r="X72" s="112">
        <v>2395</v>
      </c>
      <c r="Y72" s="112">
        <v>2534</v>
      </c>
      <c r="Z72" s="112">
        <v>2610</v>
      </c>
    </row>
    <row r="73" spans="1:26" x14ac:dyDescent="0.25">
      <c r="S73" s="115" t="s">
        <v>46</v>
      </c>
      <c r="T73" s="115"/>
      <c r="U73" s="112"/>
      <c r="V73" s="112">
        <v>1900</v>
      </c>
      <c r="W73" s="112">
        <v>1944</v>
      </c>
      <c r="X73" s="112">
        <v>1968</v>
      </c>
      <c r="Y73" s="112">
        <v>2080</v>
      </c>
      <c r="Z73" s="112">
        <v>2095</v>
      </c>
    </row>
    <row r="74" spans="1:26" x14ac:dyDescent="0.25">
      <c r="S74" s="115" t="s">
        <v>47</v>
      </c>
      <c r="T74" s="115"/>
      <c r="U74" s="112"/>
      <c r="V74" s="112">
        <v>1376</v>
      </c>
      <c r="W74" s="112">
        <v>1336</v>
      </c>
      <c r="X74" s="112">
        <v>1420</v>
      </c>
      <c r="Y74" s="112">
        <v>1497</v>
      </c>
      <c r="Z74" s="112">
        <v>1469</v>
      </c>
    </row>
    <row r="75" spans="1:26" x14ac:dyDescent="0.25">
      <c r="S75" s="115" t="s">
        <v>48</v>
      </c>
      <c r="T75" s="115"/>
      <c r="U75" s="112"/>
      <c r="V75" s="112">
        <v>632</v>
      </c>
      <c r="W75" s="112">
        <v>696</v>
      </c>
      <c r="X75" s="112">
        <v>684</v>
      </c>
      <c r="Y75" s="112">
        <v>825</v>
      </c>
      <c r="Z75" s="112">
        <v>880</v>
      </c>
    </row>
    <row r="76" spans="1:26" x14ac:dyDescent="0.25">
      <c r="S76" s="115" t="s">
        <v>49</v>
      </c>
      <c r="T76" s="115"/>
      <c r="U76" s="112"/>
      <c r="V76" s="112">
        <v>255</v>
      </c>
      <c r="W76" s="112">
        <v>294</v>
      </c>
      <c r="X76" s="112">
        <v>289</v>
      </c>
      <c r="Y76" s="112">
        <v>318</v>
      </c>
      <c r="Z76" s="112">
        <v>322</v>
      </c>
    </row>
    <row r="77" spans="1:26" x14ac:dyDescent="0.25">
      <c r="S77" s="115" t="s">
        <v>50</v>
      </c>
      <c r="T77" s="115"/>
      <c r="U77" s="112"/>
      <c r="V77" s="112">
        <v>80</v>
      </c>
      <c r="W77" s="112">
        <v>99</v>
      </c>
      <c r="X77" s="112">
        <v>90</v>
      </c>
      <c r="Y77" s="112">
        <v>102</v>
      </c>
      <c r="Z77" s="112">
        <v>130</v>
      </c>
    </row>
    <row r="78" spans="1:26" x14ac:dyDescent="0.25">
      <c r="S78" s="115" t="s">
        <v>51</v>
      </c>
      <c r="T78" s="115"/>
      <c r="U78" s="112"/>
      <c r="V78" s="112">
        <v>32</v>
      </c>
      <c r="W78" s="112">
        <v>40</v>
      </c>
      <c r="X78" s="112">
        <v>38</v>
      </c>
      <c r="Y78" s="112">
        <v>39</v>
      </c>
      <c r="Z78" s="112">
        <v>35</v>
      </c>
    </row>
    <row r="79" spans="1:26" x14ac:dyDescent="0.25">
      <c r="S79" s="115" t="s">
        <v>52</v>
      </c>
      <c r="T79" s="115"/>
      <c r="U79" s="112"/>
      <c r="V79" s="112">
        <v>32</v>
      </c>
      <c r="W79" s="112">
        <v>36</v>
      </c>
      <c r="X79" s="112">
        <v>36</v>
      </c>
      <c r="Y79" s="112">
        <v>38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19614</v>
      </c>
      <c r="W80" s="112">
        <v>19836</v>
      </c>
      <c r="X80" s="112">
        <v>20674</v>
      </c>
      <c r="Y80" s="112">
        <v>22367</v>
      </c>
      <c r="Z80" s="112">
        <v>22670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Macedon Ranges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2119</v>
      </c>
      <c r="W83" s="112">
        <v>2218</v>
      </c>
      <c r="X83" s="112">
        <v>2276</v>
      </c>
      <c r="Y83" s="112">
        <v>2293</v>
      </c>
      <c r="Z83" s="112">
        <v>2332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2185</v>
      </c>
      <c r="W84" s="112">
        <v>2262</v>
      </c>
      <c r="X84" s="112">
        <v>2294</v>
      </c>
      <c r="Y84" s="112">
        <v>2366</v>
      </c>
      <c r="Z84" s="112">
        <v>2381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2782</v>
      </c>
      <c r="W85" s="112">
        <v>2845</v>
      </c>
      <c r="X85" s="112">
        <v>2904</v>
      </c>
      <c r="Y85" s="112">
        <v>3011</v>
      </c>
      <c r="Z85" s="112">
        <v>2996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44,296</v>
      </c>
      <c r="D86" s="96">
        <f t="shared" ref="D86:D91" si="4">AD4</f>
        <v>2.0104552886718974E-2</v>
      </c>
      <c r="E86" s="97">
        <f t="shared" ref="E86:E91" si="5">AD4</f>
        <v>2.0104552886718974E-2</v>
      </c>
      <c r="F86" s="96">
        <f t="shared" ref="F86:F91" si="6">AF4</f>
        <v>0.13812949640287764</v>
      </c>
      <c r="G86" s="97">
        <f t="shared" ref="G86:G91" si="7">AF4</f>
        <v>0.13812949640287764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866</v>
      </c>
      <c r="W86" s="112">
        <v>869</v>
      </c>
      <c r="X86" s="112">
        <v>894</v>
      </c>
      <c r="Y86" s="112">
        <v>953</v>
      </c>
      <c r="Z86" s="112">
        <v>989</v>
      </c>
    </row>
    <row r="87" spans="1:30" ht="15" customHeight="1" x14ac:dyDescent="0.25">
      <c r="A87" s="98" t="s">
        <v>4</v>
      </c>
      <c r="B87" s="49"/>
      <c r="C87" s="57" t="str">
        <f t="shared" si="3"/>
        <v>21,597</v>
      </c>
      <c r="D87" s="96">
        <f t="shared" si="4"/>
        <v>2.7547816157579286E-2</v>
      </c>
      <c r="E87" s="97">
        <f t="shared" si="5"/>
        <v>2.7547816157579286E-2</v>
      </c>
      <c r="F87" s="96">
        <f t="shared" si="6"/>
        <v>0.1186098306313772</v>
      </c>
      <c r="G87" s="97">
        <f t="shared" si="7"/>
        <v>0.1186098306313772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674</v>
      </c>
      <c r="W87" s="112">
        <v>664</v>
      </c>
      <c r="X87" s="112">
        <v>667</v>
      </c>
      <c r="Y87" s="112">
        <v>675</v>
      </c>
      <c r="Z87" s="112">
        <v>676</v>
      </c>
    </row>
    <row r="88" spans="1:30" ht="15" customHeight="1" x14ac:dyDescent="0.25">
      <c r="A88" s="98" t="s">
        <v>5</v>
      </c>
      <c r="B88" s="49"/>
      <c r="C88" s="57" t="str">
        <f t="shared" si="3"/>
        <v>22,670</v>
      </c>
      <c r="D88" s="96">
        <f t="shared" si="4"/>
        <v>1.3546742969553272E-2</v>
      </c>
      <c r="E88" s="97">
        <f t="shared" si="5"/>
        <v>1.3546742969553272E-2</v>
      </c>
      <c r="F88" s="96">
        <f t="shared" si="6"/>
        <v>0.15586600724009592</v>
      </c>
      <c r="G88" s="97">
        <f t="shared" si="7"/>
        <v>0.15586600724009592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580</v>
      </c>
      <c r="W88" s="112">
        <v>573</v>
      </c>
      <c r="X88" s="112">
        <v>569</v>
      </c>
      <c r="Y88" s="112">
        <v>595</v>
      </c>
      <c r="Z88" s="112">
        <v>660</v>
      </c>
    </row>
    <row r="89" spans="1:30" ht="15" customHeight="1" x14ac:dyDescent="0.25">
      <c r="A89" s="49" t="s">
        <v>6</v>
      </c>
      <c r="B89" s="49"/>
      <c r="C89" s="57" t="str">
        <f t="shared" si="3"/>
        <v>30,452</v>
      </c>
      <c r="D89" s="96">
        <f t="shared" si="4"/>
        <v>1.8495601859593869E-2</v>
      </c>
      <c r="E89" s="97">
        <f t="shared" si="5"/>
        <v>1.8495601859593869E-2</v>
      </c>
      <c r="F89" s="96">
        <f t="shared" si="6"/>
        <v>9.4608195542774887E-2</v>
      </c>
      <c r="G89" s="97">
        <f t="shared" si="7"/>
        <v>9.4608195542774887E-2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1030</v>
      </c>
      <c r="W89" s="112">
        <v>1043</v>
      </c>
      <c r="X89" s="112">
        <v>993</v>
      </c>
      <c r="Y89" s="112">
        <v>978</v>
      </c>
      <c r="Z89" s="112">
        <v>966</v>
      </c>
    </row>
    <row r="90" spans="1:30" ht="15" customHeight="1" x14ac:dyDescent="0.25">
      <c r="A90" s="49" t="s">
        <v>95</v>
      </c>
      <c r="B90" s="49"/>
      <c r="C90" s="57" t="str">
        <f t="shared" si="3"/>
        <v>$53,967</v>
      </c>
      <c r="D90" s="96">
        <f t="shared" si="4"/>
        <v>6.6260607630440393E-2</v>
      </c>
      <c r="E90" s="97">
        <f t="shared" si="5"/>
        <v>6.6260607630440393E-2</v>
      </c>
      <c r="F90" s="96">
        <f t="shared" si="6"/>
        <v>0.13678779876831659</v>
      </c>
      <c r="G90" s="97">
        <f t="shared" si="7"/>
        <v>0.13678779876831659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1256</v>
      </c>
      <c r="W90" s="112">
        <v>1290</v>
      </c>
      <c r="X90" s="112">
        <v>1269</v>
      </c>
      <c r="Y90" s="112">
        <v>1282</v>
      </c>
      <c r="Z90" s="112">
        <v>1369</v>
      </c>
    </row>
    <row r="91" spans="1:30" ht="15" customHeight="1" x14ac:dyDescent="0.25">
      <c r="A91" s="49" t="s">
        <v>7</v>
      </c>
      <c r="B91" s="49"/>
      <c r="C91" s="57" t="str">
        <f t="shared" si="3"/>
        <v>$2,384.0 mil</v>
      </c>
      <c r="D91" s="96">
        <f t="shared" si="4"/>
        <v>6.4868803017373855E-2</v>
      </c>
      <c r="E91" s="97">
        <f t="shared" si="5"/>
        <v>6.4868803017373855E-2</v>
      </c>
      <c r="F91" s="96">
        <f t="shared" si="6"/>
        <v>0.29520301986648412</v>
      </c>
      <c r="G91" s="97">
        <f t="shared" si="7"/>
        <v>0.29520301986648412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14310</v>
      </c>
      <c r="W91" s="112">
        <v>14691</v>
      </c>
      <c r="X91" s="112">
        <v>14820</v>
      </c>
      <c r="Y91" s="112">
        <v>15148</v>
      </c>
      <c r="Z91" s="112">
        <v>15447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1350</v>
      </c>
      <c r="W93" s="112">
        <v>1465</v>
      </c>
      <c r="X93" s="112">
        <v>1496</v>
      </c>
      <c r="Y93" s="112">
        <v>1584</v>
      </c>
      <c r="Z93" s="112">
        <v>1599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3216</v>
      </c>
      <c r="W94" s="112">
        <v>3361</v>
      </c>
      <c r="X94" s="112">
        <v>3478</v>
      </c>
      <c r="Y94" s="112">
        <v>3587</v>
      </c>
      <c r="Z94" s="112">
        <v>3685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442</v>
      </c>
      <c r="W95" s="112">
        <v>498</v>
      </c>
      <c r="X95" s="112">
        <v>536</v>
      </c>
      <c r="Y95" s="112">
        <v>546</v>
      </c>
      <c r="Z95" s="112">
        <v>563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1804</v>
      </c>
      <c r="W96" s="112">
        <v>1805</v>
      </c>
      <c r="X96" s="112">
        <v>1854</v>
      </c>
      <c r="Y96" s="112">
        <v>1901</v>
      </c>
      <c r="Z96" s="112">
        <v>2003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2465</v>
      </c>
      <c r="W97" s="112">
        <v>2465</v>
      </c>
      <c r="X97" s="112">
        <v>2469</v>
      </c>
      <c r="Y97" s="112">
        <v>2496</v>
      </c>
      <c r="Z97" s="112">
        <v>2441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1103</v>
      </c>
      <c r="W98" s="112">
        <v>1124</v>
      </c>
      <c r="X98" s="112">
        <v>1126</v>
      </c>
      <c r="Y98" s="112">
        <v>1150</v>
      </c>
      <c r="Z98" s="112">
        <v>1198</v>
      </c>
    </row>
    <row r="99" spans="1:32" ht="15" customHeight="1" x14ac:dyDescent="0.25">
      <c r="S99" s="115" t="s">
        <v>195</v>
      </c>
      <c r="T99" s="115"/>
      <c r="U99" s="112"/>
      <c r="V99" s="112">
        <v>101</v>
      </c>
      <c r="W99" s="112">
        <v>93</v>
      </c>
      <c r="X99" s="112">
        <v>100</v>
      </c>
      <c r="Y99" s="112">
        <v>99</v>
      </c>
      <c r="Z99" s="112">
        <v>126</v>
      </c>
    </row>
    <row r="100" spans="1:32" ht="15" customHeight="1" x14ac:dyDescent="0.25">
      <c r="S100" s="115" t="s">
        <v>58</v>
      </c>
      <c r="T100" s="115"/>
      <c r="U100" s="112"/>
      <c r="V100" s="112">
        <v>620</v>
      </c>
      <c r="W100" s="112">
        <v>624</v>
      </c>
      <c r="X100" s="112">
        <v>611</v>
      </c>
      <c r="Y100" s="112">
        <v>629</v>
      </c>
      <c r="Z100" s="112">
        <v>658</v>
      </c>
    </row>
    <row r="101" spans="1:32" x14ac:dyDescent="0.25">
      <c r="A101" s="18"/>
      <c r="S101" s="118" t="s">
        <v>53</v>
      </c>
      <c r="T101" s="118"/>
      <c r="U101" s="112"/>
      <c r="V101" s="112">
        <v>13503</v>
      </c>
      <c r="W101" s="112">
        <v>13995</v>
      </c>
      <c r="X101" s="112">
        <v>14265</v>
      </c>
      <c r="Y101" s="112">
        <v>14723</v>
      </c>
      <c r="Z101" s="112">
        <v>14976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28580</v>
      </c>
      <c r="W104" s="112">
        <v>29533</v>
      </c>
      <c r="X104" s="112">
        <v>30206</v>
      </c>
      <c r="Y104" s="112">
        <v>32262</v>
      </c>
      <c r="Z104" s="112">
        <v>33239</v>
      </c>
      <c r="AB104" s="109" t="str">
        <f>TEXT(Z104,"###,###")</f>
        <v>33,239</v>
      </c>
      <c r="AD104" s="130">
        <f>Z104/($Z$4)*100</f>
        <v>75.038378183131655</v>
      </c>
      <c r="AF104" s="109"/>
    </row>
    <row r="105" spans="1:32" x14ac:dyDescent="0.25">
      <c r="S105" s="115" t="s">
        <v>17</v>
      </c>
      <c r="T105" s="115"/>
      <c r="U105" s="112"/>
      <c r="V105" s="112">
        <v>7468</v>
      </c>
      <c r="W105" s="112">
        <v>7239</v>
      </c>
      <c r="X105" s="112">
        <v>7513</v>
      </c>
      <c r="Y105" s="112">
        <v>8152</v>
      </c>
      <c r="Z105" s="112">
        <v>8168</v>
      </c>
      <c r="AB105" s="109" t="str">
        <f>TEXT(Z105,"###,###")</f>
        <v>8,168</v>
      </c>
      <c r="AD105" s="130">
        <f>Z105/($Z$4)*100</f>
        <v>18.439588224670402</v>
      </c>
      <c r="AF105" s="109"/>
    </row>
    <row r="106" spans="1:32" x14ac:dyDescent="0.25">
      <c r="S106" s="118" t="s">
        <v>53</v>
      </c>
      <c r="T106" s="118"/>
      <c r="U106" s="120"/>
      <c r="V106" s="120">
        <v>36048</v>
      </c>
      <c r="W106" s="120">
        <v>36772</v>
      </c>
      <c r="X106" s="120">
        <v>37719</v>
      </c>
      <c r="Y106" s="120">
        <v>40414</v>
      </c>
      <c r="Z106" s="120">
        <v>41407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6875</v>
      </c>
      <c r="W108" s="112">
        <v>7294</v>
      </c>
      <c r="X108" s="112">
        <v>7702</v>
      </c>
      <c r="Y108" s="112">
        <v>7834</v>
      </c>
      <c r="Z108" s="112">
        <v>7739</v>
      </c>
      <c r="AB108" s="109" t="str">
        <f>TEXT(Z108,"###,###")</f>
        <v>7,739</v>
      </c>
      <c r="AD108" s="130">
        <f>Z108/($Z$4)*100</f>
        <v>17.471103485642043</v>
      </c>
      <c r="AF108" s="109"/>
    </row>
    <row r="109" spans="1:32" x14ac:dyDescent="0.25">
      <c r="S109" s="115" t="s">
        <v>20</v>
      </c>
      <c r="T109" s="115"/>
      <c r="U109" s="112"/>
      <c r="V109" s="112">
        <v>5569</v>
      </c>
      <c r="W109" s="112">
        <v>5728</v>
      </c>
      <c r="X109" s="112">
        <v>6294</v>
      </c>
      <c r="Y109" s="112">
        <v>7135</v>
      </c>
      <c r="Z109" s="112">
        <v>7189</v>
      </c>
      <c r="AB109" s="109" t="str">
        <f>TEXT(Z109,"###,###")</f>
        <v>7,189</v>
      </c>
      <c r="AD109" s="130">
        <f>Z109/($Z$4)*100</f>
        <v>16.22945638432364</v>
      </c>
      <c r="AF109" s="109"/>
    </row>
    <row r="110" spans="1:32" x14ac:dyDescent="0.25">
      <c r="S110" s="115" t="s">
        <v>21</v>
      </c>
      <c r="T110" s="115"/>
      <c r="U110" s="112"/>
      <c r="V110" s="112">
        <v>9532</v>
      </c>
      <c r="W110" s="112">
        <v>9072</v>
      </c>
      <c r="X110" s="112">
        <v>9510</v>
      </c>
      <c r="Y110" s="112">
        <v>9966</v>
      </c>
      <c r="Z110" s="112">
        <v>10423</v>
      </c>
      <c r="AB110" s="109" t="str">
        <f>TEXT(Z110,"###,###")</f>
        <v>10,423</v>
      </c>
      <c r="AD110" s="130">
        <f>Z110/($Z$4)*100</f>
        <v>23.530341340075854</v>
      </c>
      <c r="AF110" s="109"/>
    </row>
    <row r="111" spans="1:32" x14ac:dyDescent="0.25">
      <c r="S111" s="115" t="s">
        <v>22</v>
      </c>
      <c r="T111" s="115"/>
      <c r="U111" s="112"/>
      <c r="V111" s="112">
        <v>13718</v>
      </c>
      <c r="W111" s="112">
        <v>13776</v>
      </c>
      <c r="X111" s="112">
        <v>14213</v>
      </c>
      <c r="Y111" s="112">
        <v>15478</v>
      </c>
      <c r="Z111" s="112">
        <v>16052</v>
      </c>
      <c r="AB111" s="109" t="str">
        <f>TEXT(Z111,"###,###")</f>
        <v>16,052</v>
      </c>
      <c r="AD111" s="130">
        <f>Z111/($Z$4)*100</f>
        <v>36.238035037023657</v>
      </c>
      <c r="AF111" s="109"/>
    </row>
    <row r="112" spans="1:32" x14ac:dyDescent="0.25">
      <c r="S112" s="118" t="s">
        <v>53</v>
      </c>
      <c r="T112" s="118"/>
      <c r="U112" s="112"/>
      <c r="V112" s="112">
        <v>38921</v>
      </c>
      <c r="W112" s="112">
        <v>39279</v>
      </c>
      <c r="X112" s="112">
        <v>40798</v>
      </c>
      <c r="Y112" s="112">
        <v>43426</v>
      </c>
      <c r="Z112" s="112">
        <v>44292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43.23</v>
      </c>
      <c r="W118" s="131">
        <v>43.5</v>
      </c>
      <c r="X118" s="131">
        <v>43.53</v>
      </c>
      <c r="Y118" s="131">
        <v>43.4</v>
      </c>
      <c r="Z118" s="131">
        <v>43.28</v>
      </c>
      <c r="AB118" s="109" t="str">
        <f>TEXT(Z118,"##.0")</f>
        <v>43.3</v>
      </c>
    </row>
    <row r="120" spans="19:32" x14ac:dyDescent="0.25">
      <c r="S120" s="101" t="s">
        <v>97</v>
      </c>
      <c r="T120" s="112"/>
      <c r="U120" s="112"/>
      <c r="V120" s="112">
        <v>22855</v>
      </c>
      <c r="W120" s="112">
        <v>23493</v>
      </c>
      <c r="X120" s="112">
        <v>23758</v>
      </c>
      <c r="Y120" s="112">
        <v>24507</v>
      </c>
      <c r="Z120" s="112">
        <v>25026</v>
      </c>
      <c r="AB120" s="109" t="str">
        <f>TEXT(Z120,"###,###")</f>
        <v>25,026</v>
      </c>
    </row>
    <row r="121" spans="19:32" x14ac:dyDescent="0.25">
      <c r="S121" s="101" t="s">
        <v>98</v>
      </c>
      <c r="T121" s="112"/>
      <c r="U121" s="112"/>
      <c r="V121" s="112">
        <v>2581</v>
      </c>
      <c r="W121" s="112">
        <v>2676</v>
      </c>
      <c r="X121" s="112">
        <v>2752</v>
      </c>
      <c r="Y121" s="112">
        <v>2661</v>
      </c>
      <c r="Z121" s="112">
        <v>2680</v>
      </c>
      <c r="AB121" s="109" t="str">
        <f>TEXT(Z121,"###,###")</f>
        <v>2,680</v>
      </c>
    </row>
    <row r="122" spans="19:32" x14ac:dyDescent="0.25">
      <c r="S122" s="101" t="s">
        <v>99</v>
      </c>
      <c r="T122" s="112"/>
      <c r="U122" s="112"/>
      <c r="V122" s="112">
        <v>2383</v>
      </c>
      <c r="W122" s="112">
        <v>2522</v>
      </c>
      <c r="X122" s="112">
        <v>2604</v>
      </c>
      <c r="Y122" s="112">
        <v>2737</v>
      </c>
      <c r="Z122" s="112">
        <v>2746</v>
      </c>
      <c r="AB122" s="109" t="str">
        <f>TEXT(Z122,"###,###")</f>
        <v>2,746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25238</v>
      </c>
      <c r="W124" s="112">
        <v>26015</v>
      </c>
      <c r="X124" s="112">
        <v>26362</v>
      </c>
      <c r="Y124" s="112">
        <v>27244</v>
      </c>
      <c r="Z124" s="112">
        <v>27772</v>
      </c>
      <c r="AB124" s="109" t="str">
        <f>TEXT(Z124,"###,###")</f>
        <v>27,772</v>
      </c>
      <c r="AD124" s="127">
        <f>Z124/$Z$7*100</f>
        <v>91.199264416130305</v>
      </c>
    </row>
    <row r="125" spans="19:32" x14ac:dyDescent="0.25">
      <c r="S125" s="101" t="s">
        <v>101</v>
      </c>
      <c r="T125" s="112"/>
      <c r="U125" s="112"/>
      <c r="V125" s="112">
        <v>4964</v>
      </c>
      <c r="W125" s="112">
        <v>5198</v>
      </c>
      <c r="X125" s="112">
        <v>5356</v>
      </c>
      <c r="Y125" s="112">
        <v>5398</v>
      </c>
      <c r="Z125" s="112">
        <v>5426</v>
      </c>
      <c r="AB125" s="109" t="str">
        <f>TEXT(Z125,"###,###")</f>
        <v>5,426</v>
      </c>
      <c r="AD125" s="127">
        <f>Z125/$Z$7*100</f>
        <v>17.818205700774989</v>
      </c>
    </row>
    <row r="127" spans="19:32" x14ac:dyDescent="0.25">
      <c r="S127" s="101" t="s">
        <v>102</v>
      </c>
      <c r="T127" s="112"/>
      <c r="U127" s="112"/>
      <c r="V127" s="112">
        <v>14313</v>
      </c>
      <c r="W127" s="112">
        <v>14694</v>
      </c>
      <c r="X127" s="112">
        <v>14820</v>
      </c>
      <c r="Y127" s="112">
        <v>15149</v>
      </c>
      <c r="Z127" s="112">
        <v>15447</v>
      </c>
      <c r="AB127" s="109" t="str">
        <f>TEXT(Z127,"###,###")</f>
        <v>15,447</v>
      </c>
      <c r="AD127" s="127">
        <f>Z127/$Z$7*100</f>
        <v>50.725732300013135</v>
      </c>
    </row>
    <row r="128" spans="19:32" x14ac:dyDescent="0.25">
      <c r="S128" s="101" t="s">
        <v>103</v>
      </c>
      <c r="T128" s="112"/>
      <c r="U128" s="112"/>
      <c r="V128" s="112">
        <v>13508</v>
      </c>
      <c r="W128" s="112">
        <v>14000</v>
      </c>
      <c r="X128" s="112">
        <v>14269</v>
      </c>
      <c r="Y128" s="112">
        <v>14722</v>
      </c>
      <c r="Z128" s="112">
        <v>14974</v>
      </c>
      <c r="AB128" s="109" t="str">
        <f>TEXT(Z128,"###,###")</f>
        <v>14,974</v>
      </c>
      <c r="AD128" s="127">
        <f>Z128/$Z$7*100</f>
        <v>49.172468146591356</v>
      </c>
    </row>
    <row r="130" spans="19:20" x14ac:dyDescent="0.25">
      <c r="S130" s="101" t="s">
        <v>278</v>
      </c>
      <c r="T130" s="127">
        <v>82.181794299225004</v>
      </c>
    </row>
    <row r="131" spans="19:20" x14ac:dyDescent="0.25">
      <c r="S131" s="101" t="s">
        <v>279</v>
      </c>
      <c r="T131" s="127">
        <v>8.800735583869697</v>
      </c>
    </row>
    <row r="132" spans="19:20" x14ac:dyDescent="0.25">
      <c r="S132" s="101" t="s">
        <v>280</v>
      </c>
      <c r="T132" s="127">
        <v>9.0174701169052938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24D0B-4EFB-43B0-AB65-8B2AB87D11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5BD0802-F6E6-463F-9C9F-24F4E7A1A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641F121-33B7-4764-9184-0B8624C7BB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DF1F74D-4824-4859-9241-67FC8988DB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C0D7C-F925-495C-B6DD-67E4F8040989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147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147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8.40 Manningham,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91519</v>
      </c>
      <c r="W4" s="108">
        <v>91481</v>
      </c>
      <c r="X4" s="108">
        <v>92094</v>
      </c>
      <c r="Y4" s="108">
        <v>101265</v>
      </c>
      <c r="Z4" s="108">
        <v>102873</v>
      </c>
      <c r="AB4" s="109" t="str">
        <f>TEXT(Z4,"###,###")</f>
        <v>102,873</v>
      </c>
      <c r="AD4" s="110">
        <f>Z4/Y4-1</f>
        <v>1.587912901792321E-2</v>
      </c>
      <c r="AF4" s="110">
        <f>Z4/V4-1</f>
        <v>0.12406167025426407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45445</v>
      </c>
      <c r="W5" s="108">
        <v>45487</v>
      </c>
      <c r="X5" s="108">
        <v>45658</v>
      </c>
      <c r="Y5" s="108">
        <v>49720</v>
      </c>
      <c r="Z5" s="108">
        <v>50040</v>
      </c>
      <c r="AB5" s="109" t="str">
        <f>TEXT(Z5,"###,###")</f>
        <v>50,040</v>
      </c>
      <c r="AD5" s="110">
        <f t="shared" ref="AD5:AD9" si="0">Z5/Y5-1</f>
        <v>6.4360418342719328E-3</v>
      </c>
      <c r="AF5" s="110">
        <f t="shared" ref="AF5:AF9" si="1">Z5/V5-1</f>
        <v>0.1011112333590054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46075</v>
      </c>
      <c r="W6" s="108">
        <v>45998</v>
      </c>
      <c r="X6" s="108">
        <v>46404</v>
      </c>
      <c r="Y6" s="108">
        <v>51515</v>
      </c>
      <c r="Z6" s="108">
        <v>52795</v>
      </c>
      <c r="AB6" s="109" t="str">
        <f>TEXT(Z6,"###,###")</f>
        <v>52,795</v>
      </c>
      <c r="AD6" s="110">
        <f t="shared" si="0"/>
        <v>2.4847131903329212E-2</v>
      </c>
      <c r="AF6" s="110">
        <f t="shared" si="1"/>
        <v>0.14584915897992401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66082</v>
      </c>
      <c r="W7" s="108">
        <v>67421</v>
      </c>
      <c r="X7" s="108">
        <v>67276</v>
      </c>
      <c r="Y7" s="108">
        <v>69026</v>
      </c>
      <c r="Z7" s="108">
        <v>70393</v>
      </c>
      <c r="AB7" s="109" t="str">
        <f>TEXT(Z7,"###,###")</f>
        <v>70,393</v>
      </c>
      <c r="AD7" s="110">
        <f t="shared" si="0"/>
        <v>1.9804131776432143E-2</v>
      </c>
      <c r="AF7" s="110">
        <f t="shared" si="1"/>
        <v>6.5237129626827262E-2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102,873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70,393</v>
      </c>
      <c r="P8" s="67"/>
      <c r="S8" s="107" t="s">
        <v>82</v>
      </c>
      <c r="T8" s="108"/>
      <c r="U8" s="108"/>
      <c r="V8" s="108">
        <v>43921.2</v>
      </c>
      <c r="W8" s="108">
        <v>45222.84</v>
      </c>
      <c r="X8" s="108">
        <v>47734</v>
      </c>
      <c r="Y8" s="108">
        <v>47358.75</v>
      </c>
      <c r="Z8" s="108">
        <v>51082</v>
      </c>
      <c r="AB8" s="109" t="str">
        <f>TEXT(Z8,"$###,###")</f>
        <v>$51,082</v>
      </c>
      <c r="AD8" s="110">
        <f t="shared" si="0"/>
        <v>7.8617995618549985E-2</v>
      </c>
      <c r="AF8" s="110">
        <f t="shared" si="1"/>
        <v>0.16303743977851259</v>
      </c>
    </row>
    <row r="9" spans="1:32" x14ac:dyDescent="0.25">
      <c r="A9" s="30" t="s">
        <v>14</v>
      </c>
      <c r="B9" s="71"/>
      <c r="C9" s="72"/>
      <c r="D9" s="73">
        <f>AD104</f>
        <v>79.574815549269488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50.260679328910541</v>
      </c>
      <c r="P9" s="74" t="s">
        <v>83</v>
      </c>
      <c r="S9" s="107" t="s">
        <v>7</v>
      </c>
      <c r="T9" s="108"/>
      <c r="U9" s="108"/>
      <c r="V9" s="108">
        <v>4353504175</v>
      </c>
      <c r="W9" s="108">
        <v>4567150072</v>
      </c>
      <c r="X9" s="108">
        <v>4821604346</v>
      </c>
      <c r="Y9" s="108">
        <v>5128459032</v>
      </c>
      <c r="Z9" s="108">
        <v>5538991771</v>
      </c>
      <c r="AB9" s="109" t="str">
        <f>TEXT(Z9/1000000,"$#,###.0")&amp;" mil"</f>
        <v>$5,539.0 mil</v>
      </c>
      <c r="AD9" s="110">
        <f t="shared" si="0"/>
        <v>8.0049920734162505E-2</v>
      </c>
      <c r="AF9" s="110">
        <f t="shared" si="1"/>
        <v>0.27230652558177448</v>
      </c>
    </row>
    <row r="10" spans="1:32" x14ac:dyDescent="0.25">
      <c r="A10" s="30" t="s">
        <v>17</v>
      </c>
      <c r="B10" s="71"/>
      <c r="C10" s="72"/>
      <c r="D10" s="73">
        <f>AD105</f>
        <v>13.598320258960078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49.699543988748879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84.011194294887275</v>
      </c>
      <c r="P11" s="74" t="s">
        <v>83</v>
      </c>
      <c r="S11" s="107" t="s">
        <v>29</v>
      </c>
      <c r="T11" s="112"/>
      <c r="U11" s="112"/>
      <c r="V11" s="112">
        <v>81266</v>
      </c>
      <c r="W11" s="112">
        <v>80988</v>
      </c>
      <c r="X11" s="112">
        <v>81376</v>
      </c>
      <c r="Y11" s="112">
        <v>90228</v>
      </c>
      <c r="Z11" s="112">
        <v>91623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7.9610188513062381</v>
      </c>
      <c r="P12" s="74" t="s">
        <v>83</v>
      </c>
      <c r="S12" s="107" t="s">
        <v>30</v>
      </c>
      <c r="T12" s="112"/>
      <c r="U12" s="112"/>
      <c r="V12" s="112">
        <v>10257</v>
      </c>
      <c r="W12" s="112">
        <v>10499</v>
      </c>
      <c r="X12" s="112">
        <v>10718</v>
      </c>
      <c r="Y12" s="112">
        <v>11032</v>
      </c>
      <c r="Z12" s="112">
        <v>11255</v>
      </c>
    </row>
    <row r="13" spans="1:32" ht="15" customHeight="1" x14ac:dyDescent="0.25">
      <c r="A13" s="30" t="s">
        <v>19</v>
      </c>
      <c r="B13" s="72"/>
      <c r="C13" s="72"/>
      <c r="D13" s="73">
        <f>AD108</f>
        <v>16.850874379088779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8.0249456622107314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14.808550348487943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20.372692543232919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18.953932695995569</v>
      </c>
      <c r="P15" s="74" t="s">
        <v>83</v>
      </c>
      <c r="S15" s="115" t="s">
        <v>59</v>
      </c>
      <c r="T15" s="115"/>
      <c r="U15" s="116"/>
      <c r="V15" s="116">
        <v>350</v>
      </c>
      <c r="W15" s="116">
        <v>312</v>
      </c>
      <c r="X15" s="116">
        <v>321</v>
      </c>
      <c r="Y15" s="112">
        <v>308</v>
      </c>
      <c r="Z15" s="112">
        <v>302</v>
      </c>
      <c r="AB15" s="117">
        <f t="shared" ref="AB15:AB34" si="2">IF(Z15="np",0,Z15/$Z$34)</f>
        <v>2.9356870674235942E-3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41.149767188669522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81.046067304004438</v>
      </c>
      <c r="P16" s="37" t="s">
        <v>83</v>
      </c>
      <c r="S16" s="115" t="s">
        <v>60</v>
      </c>
      <c r="T16" s="115"/>
      <c r="U16" s="116"/>
      <c r="V16" s="116">
        <v>97</v>
      </c>
      <c r="W16" s="116">
        <v>116</v>
      </c>
      <c r="X16" s="116">
        <v>99</v>
      </c>
      <c r="Y16" s="112">
        <v>87</v>
      </c>
      <c r="Z16" s="112">
        <v>100</v>
      </c>
      <c r="AB16" s="117">
        <f t="shared" si="2"/>
        <v>9.7208181040516373E-4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3999</v>
      </c>
      <c r="W17" s="116">
        <v>3799</v>
      </c>
      <c r="X17" s="116">
        <v>3771</v>
      </c>
      <c r="Y17" s="112">
        <v>4043</v>
      </c>
      <c r="Z17" s="112">
        <v>4093</v>
      </c>
      <c r="AB17" s="117">
        <f t="shared" si="2"/>
        <v>3.978730849988335E-2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438</v>
      </c>
      <c r="W18" s="116">
        <v>421</v>
      </c>
      <c r="X18" s="116">
        <v>466</v>
      </c>
      <c r="Y18" s="112">
        <v>473</v>
      </c>
      <c r="Z18" s="112">
        <v>525</v>
      </c>
      <c r="AB18" s="117">
        <f t="shared" si="2"/>
        <v>5.1034295046271097E-3</v>
      </c>
    </row>
    <row r="19" spans="1:28" x14ac:dyDescent="0.25">
      <c r="A19" s="63" t="str">
        <f>$S$1&amp;" ("&amp;$V$2&amp;" to "&amp;$Z$2&amp;")"</f>
        <v>Manningham (2018-19 to 2022-23)</v>
      </c>
      <c r="B19" s="63"/>
      <c r="C19" s="63"/>
      <c r="D19" s="63"/>
      <c r="E19" s="63"/>
      <c r="F19" s="63"/>
      <c r="G19" s="63" t="str">
        <f>$S$1&amp;" ("&amp;$V$2&amp;" to "&amp;$Z$2&amp;")"</f>
        <v>Manningham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5562</v>
      </c>
      <c r="W19" s="116">
        <v>5545</v>
      </c>
      <c r="X19" s="116">
        <v>5704</v>
      </c>
      <c r="Y19" s="112">
        <v>6133</v>
      </c>
      <c r="Z19" s="112">
        <v>6192</v>
      </c>
      <c r="AB19" s="117">
        <f t="shared" si="2"/>
        <v>6.0191305700287738E-2</v>
      </c>
    </row>
    <row r="20" spans="1:28" x14ac:dyDescent="0.25">
      <c r="S20" s="115" t="s">
        <v>64</v>
      </c>
      <c r="T20" s="115"/>
      <c r="U20" s="116"/>
      <c r="V20" s="116">
        <v>4481</v>
      </c>
      <c r="W20" s="116">
        <v>4365</v>
      </c>
      <c r="X20" s="116">
        <v>4396</v>
      </c>
      <c r="Y20" s="112">
        <v>4377</v>
      </c>
      <c r="Z20" s="112">
        <v>4233</v>
      </c>
      <c r="AB20" s="117">
        <f t="shared" si="2"/>
        <v>4.1148223034450579E-2</v>
      </c>
    </row>
    <row r="21" spans="1:28" x14ac:dyDescent="0.25">
      <c r="S21" s="115" t="s">
        <v>65</v>
      </c>
      <c r="T21" s="115"/>
      <c r="U21" s="116"/>
      <c r="V21" s="116">
        <v>9714</v>
      </c>
      <c r="W21" s="116">
        <v>10041</v>
      </c>
      <c r="X21" s="116">
        <v>10155</v>
      </c>
      <c r="Y21" s="112">
        <v>11616</v>
      </c>
      <c r="Z21" s="112">
        <v>11537</v>
      </c>
      <c r="AB21" s="117">
        <f t="shared" si="2"/>
        <v>0.11214907846644373</v>
      </c>
    </row>
    <row r="22" spans="1:28" x14ac:dyDescent="0.25">
      <c r="S22" s="115" t="s">
        <v>66</v>
      </c>
      <c r="T22" s="115"/>
      <c r="U22" s="116"/>
      <c r="V22" s="116">
        <v>5903</v>
      </c>
      <c r="W22" s="116">
        <v>6150</v>
      </c>
      <c r="X22" s="116">
        <v>6369</v>
      </c>
      <c r="Y22" s="112">
        <v>7686</v>
      </c>
      <c r="Z22" s="112">
        <v>8008</v>
      </c>
      <c r="AB22" s="117">
        <f t="shared" si="2"/>
        <v>7.7844311377245512E-2</v>
      </c>
    </row>
    <row r="23" spans="1:28" x14ac:dyDescent="0.25">
      <c r="S23" s="115" t="s">
        <v>67</v>
      </c>
      <c r="T23" s="115"/>
      <c r="U23" s="116"/>
      <c r="V23" s="116">
        <v>2406</v>
      </c>
      <c r="W23" s="116">
        <v>2339</v>
      </c>
      <c r="X23" s="116">
        <v>2433</v>
      </c>
      <c r="Y23" s="112">
        <v>2746</v>
      </c>
      <c r="Z23" s="112">
        <v>2872</v>
      </c>
      <c r="AB23" s="117">
        <f t="shared" si="2"/>
        <v>2.7918189594836301E-2</v>
      </c>
    </row>
    <row r="24" spans="1:28" x14ac:dyDescent="0.25">
      <c r="S24" s="115" t="s">
        <v>68</v>
      </c>
      <c r="T24" s="115"/>
      <c r="U24" s="116"/>
      <c r="V24" s="116">
        <v>1903</v>
      </c>
      <c r="W24" s="116">
        <v>1725</v>
      </c>
      <c r="X24" s="116">
        <v>1636</v>
      </c>
      <c r="Y24" s="112">
        <v>1893</v>
      </c>
      <c r="Z24" s="112">
        <v>2225</v>
      </c>
      <c r="AB24" s="117">
        <f t="shared" si="2"/>
        <v>2.1628820281514891E-2</v>
      </c>
    </row>
    <row r="25" spans="1:28" x14ac:dyDescent="0.25">
      <c r="S25" s="115" t="s">
        <v>69</v>
      </c>
      <c r="T25" s="115"/>
      <c r="U25" s="116"/>
      <c r="V25" s="116">
        <v>4999</v>
      </c>
      <c r="W25" s="116">
        <v>5109</v>
      </c>
      <c r="X25" s="116">
        <v>5243</v>
      </c>
      <c r="Y25" s="112">
        <v>6023</v>
      </c>
      <c r="Z25" s="112">
        <v>5902</v>
      </c>
      <c r="AB25" s="117">
        <f t="shared" si="2"/>
        <v>5.7372268450112764E-2</v>
      </c>
    </row>
    <row r="26" spans="1:28" x14ac:dyDescent="0.25">
      <c r="S26" s="115" t="s">
        <v>70</v>
      </c>
      <c r="T26" s="115"/>
      <c r="U26" s="116"/>
      <c r="V26" s="116">
        <v>2101</v>
      </c>
      <c r="W26" s="116">
        <v>2169</v>
      </c>
      <c r="X26" s="116">
        <v>2138</v>
      </c>
      <c r="Y26" s="112">
        <v>2241</v>
      </c>
      <c r="Z26" s="112">
        <v>2209</v>
      </c>
      <c r="AB26" s="117">
        <f t="shared" si="2"/>
        <v>2.1473287191850068E-2</v>
      </c>
    </row>
    <row r="27" spans="1:28" x14ac:dyDescent="0.25">
      <c r="S27" s="115" t="s">
        <v>71</v>
      </c>
      <c r="T27" s="115"/>
      <c r="U27" s="116"/>
      <c r="V27" s="116">
        <v>10129</v>
      </c>
      <c r="W27" s="116">
        <v>10045</v>
      </c>
      <c r="X27" s="116">
        <v>10448</v>
      </c>
      <c r="Y27" s="112">
        <v>11397</v>
      </c>
      <c r="Z27" s="112">
        <v>11453</v>
      </c>
      <c r="AB27" s="117">
        <f t="shared" si="2"/>
        <v>0.1113325297457034</v>
      </c>
    </row>
    <row r="28" spans="1:28" x14ac:dyDescent="0.25">
      <c r="S28" s="115" t="s">
        <v>72</v>
      </c>
      <c r="T28" s="115"/>
      <c r="U28" s="116"/>
      <c r="V28" s="116">
        <v>6839</v>
      </c>
      <c r="W28" s="116">
        <v>6950</v>
      </c>
      <c r="X28" s="116">
        <v>6659</v>
      </c>
      <c r="Y28" s="112">
        <v>7200</v>
      </c>
      <c r="Z28" s="112">
        <v>7029</v>
      </c>
      <c r="AB28" s="117">
        <f t="shared" si="2"/>
        <v>6.832763045337896E-2</v>
      </c>
    </row>
    <row r="29" spans="1:28" x14ac:dyDescent="0.25">
      <c r="S29" s="115" t="s">
        <v>73</v>
      </c>
      <c r="T29" s="115"/>
      <c r="U29" s="116"/>
      <c r="V29" s="116">
        <v>5455</v>
      </c>
      <c r="W29" s="116">
        <v>3394</v>
      </c>
      <c r="X29" s="116">
        <v>3481</v>
      </c>
      <c r="Y29" s="112">
        <v>4144</v>
      </c>
      <c r="Z29" s="112">
        <v>4059</v>
      </c>
      <c r="AB29" s="117">
        <f t="shared" si="2"/>
        <v>3.9456800684345594E-2</v>
      </c>
    </row>
    <row r="30" spans="1:28" x14ac:dyDescent="0.25">
      <c r="S30" s="115" t="s">
        <v>74</v>
      </c>
      <c r="T30" s="115"/>
      <c r="U30" s="116"/>
      <c r="V30" s="116">
        <v>6554</v>
      </c>
      <c r="W30" s="116">
        <v>7941</v>
      </c>
      <c r="X30" s="116">
        <v>7485</v>
      </c>
      <c r="Y30" s="112">
        <v>8224</v>
      </c>
      <c r="Z30" s="112">
        <v>8837</v>
      </c>
      <c r="AB30" s="117">
        <f t="shared" si="2"/>
        <v>8.5902869585504318E-2</v>
      </c>
    </row>
    <row r="31" spans="1:28" x14ac:dyDescent="0.25">
      <c r="S31" s="115" t="s">
        <v>75</v>
      </c>
      <c r="T31" s="115"/>
      <c r="U31" s="116"/>
      <c r="V31" s="116">
        <v>10927</v>
      </c>
      <c r="W31" s="116">
        <v>11540</v>
      </c>
      <c r="X31" s="116">
        <v>12369</v>
      </c>
      <c r="Y31" s="112">
        <v>13740</v>
      </c>
      <c r="Z31" s="112">
        <v>14489</v>
      </c>
      <c r="AB31" s="117">
        <f t="shared" si="2"/>
        <v>0.14084493350960417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2045</v>
      </c>
      <c r="W32" s="116">
        <v>2135</v>
      </c>
      <c r="X32" s="116">
        <v>2024</v>
      </c>
      <c r="Y32" s="112">
        <v>2207</v>
      </c>
      <c r="Z32" s="112">
        <v>2360</v>
      </c>
      <c r="AB32" s="117">
        <f t="shared" si="2"/>
        <v>2.2941130725561865E-2</v>
      </c>
    </row>
    <row r="33" spans="19:32" x14ac:dyDescent="0.25">
      <c r="S33" s="115" t="s">
        <v>77</v>
      </c>
      <c r="T33" s="115"/>
      <c r="U33" s="116"/>
      <c r="V33" s="116">
        <v>3131</v>
      </c>
      <c r="W33" s="116">
        <v>3322</v>
      </c>
      <c r="X33" s="116">
        <v>3366</v>
      </c>
      <c r="Y33" s="112">
        <v>3507</v>
      </c>
      <c r="Z33" s="112">
        <v>3523</v>
      </c>
      <c r="AB33" s="117">
        <f t="shared" si="2"/>
        <v>3.4246442180573919E-2</v>
      </c>
    </row>
    <row r="34" spans="19:32" x14ac:dyDescent="0.25">
      <c r="S34" s="118" t="s">
        <v>53</v>
      </c>
      <c r="T34" s="118"/>
      <c r="U34" s="119"/>
      <c r="V34" s="119">
        <v>91523</v>
      </c>
      <c r="W34" s="119">
        <v>91487</v>
      </c>
      <c r="X34" s="119">
        <v>92094</v>
      </c>
      <c r="Y34" s="120">
        <v>101262</v>
      </c>
      <c r="Z34" s="120">
        <v>102872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55449</v>
      </c>
      <c r="W37" s="112">
        <v>57020</v>
      </c>
      <c r="X37" s="112">
        <v>56807</v>
      </c>
      <c r="Y37" s="112">
        <v>56183</v>
      </c>
      <c r="Z37" s="112">
        <v>57054</v>
      </c>
      <c r="AB37" s="132">
        <f>Z37/Z40*100</f>
        <v>81.046067304004438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10633</v>
      </c>
      <c r="W38" s="112">
        <v>10398</v>
      </c>
      <c r="X38" s="112">
        <v>10463</v>
      </c>
      <c r="Y38" s="112">
        <v>12840</v>
      </c>
      <c r="Z38" s="112">
        <v>13343</v>
      </c>
      <c r="AB38" s="132">
        <f>Z38/Z40*100</f>
        <v>18.953932695995569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66082</v>
      </c>
      <c r="W40" s="112">
        <v>67418</v>
      </c>
      <c r="X40" s="112">
        <v>67270</v>
      </c>
      <c r="Y40" s="112">
        <v>69023</v>
      </c>
      <c r="Z40" s="112">
        <v>70397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18</v>
      </c>
      <c r="X44" s="112">
        <v>14</v>
      </c>
      <c r="Y44" s="112">
        <v>17</v>
      </c>
      <c r="Z44" s="112">
        <v>30</v>
      </c>
    </row>
    <row r="45" spans="19:32" x14ac:dyDescent="0.25">
      <c r="S45" s="115" t="s">
        <v>37</v>
      </c>
      <c r="T45" s="115"/>
      <c r="U45" s="112"/>
      <c r="V45" s="112">
        <v>591</v>
      </c>
      <c r="W45" s="112">
        <v>628</v>
      </c>
      <c r="X45" s="112">
        <v>752</v>
      </c>
      <c r="Y45" s="112">
        <v>1020</v>
      </c>
      <c r="Z45" s="112">
        <v>1030</v>
      </c>
    </row>
    <row r="46" spans="19:32" x14ac:dyDescent="0.25">
      <c r="S46" s="115" t="s">
        <v>38</v>
      </c>
      <c r="T46" s="115"/>
      <c r="U46" s="112"/>
      <c r="V46" s="112">
        <v>2595</v>
      </c>
      <c r="W46" s="112">
        <v>2339</v>
      </c>
      <c r="X46" s="112">
        <v>2370</v>
      </c>
      <c r="Y46" s="112">
        <v>3074</v>
      </c>
      <c r="Z46" s="112">
        <v>3332</v>
      </c>
    </row>
    <row r="47" spans="19:32" x14ac:dyDescent="0.25">
      <c r="S47" s="115" t="s">
        <v>39</v>
      </c>
      <c r="T47" s="115"/>
      <c r="U47" s="112"/>
      <c r="V47" s="112">
        <v>4575</v>
      </c>
      <c r="W47" s="112">
        <v>4415</v>
      </c>
      <c r="X47" s="112">
        <v>4343</v>
      </c>
      <c r="Y47" s="112">
        <v>5057</v>
      </c>
      <c r="Z47" s="112">
        <v>4987</v>
      </c>
    </row>
    <row r="48" spans="19:32" x14ac:dyDescent="0.25">
      <c r="S48" s="115" t="s">
        <v>40</v>
      </c>
      <c r="T48" s="115"/>
      <c r="U48" s="112"/>
      <c r="V48" s="112">
        <v>5221</v>
      </c>
      <c r="W48" s="112">
        <v>5169</v>
      </c>
      <c r="X48" s="112">
        <v>5077</v>
      </c>
      <c r="Y48" s="112">
        <v>5439</v>
      </c>
      <c r="Z48" s="112">
        <v>5481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4568</v>
      </c>
      <c r="W49" s="112">
        <v>4746</v>
      </c>
      <c r="X49" s="112">
        <v>4853</v>
      </c>
      <c r="Y49" s="112">
        <v>4986</v>
      </c>
      <c r="Z49" s="112">
        <v>4893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Manningham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4668</v>
      </c>
      <c r="W50" s="112">
        <v>4767</v>
      </c>
      <c r="X50" s="112">
        <v>4768</v>
      </c>
      <c r="Y50" s="112">
        <v>4950</v>
      </c>
      <c r="Z50" s="112">
        <v>5047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4252</v>
      </c>
      <c r="W51" s="112">
        <v>4408</v>
      </c>
      <c r="X51" s="112">
        <v>4568</v>
      </c>
      <c r="Y51" s="112">
        <v>4959</v>
      </c>
      <c r="Z51" s="112">
        <v>5181</v>
      </c>
    </row>
    <row r="52" spans="1:26" ht="15" customHeight="1" x14ac:dyDescent="0.25">
      <c r="S52" s="115" t="s">
        <v>44</v>
      </c>
      <c r="T52" s="115"/>
      <c r="U52" s="112"/>
      <c r="V52" s="112">
        <v>4369</v>
      </c>
      <c r="W52" s="112">
        <v>4362</v>
      </c>
      <c r="X52" s="112">
        <v>4160</v>
      </c>
      <c r="Y52" s="112">
        <v>4571</v>
      </c>
      <c r="Z52" s="112">
        <v>4468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4126</v>
      </c>
      <c r="W53" s="112">
        <v>4171</v>
      </c>
      <c r="X53" s="112">
        <v>4317</v>
      </c>
      <c r="Y53" s="112">
        <v>4598</v>
      </c>
      <c r="Z53" s="112">
        <v>4536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3903</v>
      </c>
      <c r="W54" s="112">
        <v>3851</v>
      </c>
      <c r="X54" s="112">
        <v>3827</v>
      </c>
      <c r="Y54" s="112">
        <v>4040</v>
      </c>
      <c r="Z54" s="112">
        <v>3946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2972</v>
      </c>
      <c r="W55" s="112">
        <v>3091</v>
      </c>
      <c r="X55" s="112">
        <v>3066</v>
      </c>
      <c r="Y55" s="112">
        <v>3183</v>
      </c>
      <c r="Z55" s="112">
        <v>3261</v>
      </c>
    </row>
    <row r="56" spans="1:26" ht="15" customHeight="1" x14ac:dyDescent="0.25">
      <c r="S56" s="115" t="s">
        <v>48</v>
      </c>
      <c r="T56" s="115"/>
      <c r="U56" s="112"/>
      <c r="V56" s="112">
        <v>1754</v>
      </c>
      <c r="W56" s="112">
        <v>1760</v>
      </c>
      <c r="X56" s="112">
        <v>1755</v>
      </c>
      <c r="Y56" s="112">
        <v>1942</v>
      </c>
      <c r="Z56" s="112">
        <v>1970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939</v>
      </c>
      <c r="W57" s="112">
        <v>918</v>
      </c>
      <c r="X57" s="112">
        <v>921</v>
      </c>
      <c r="Y57" s="112">
        <v>983</v>
      </c>
      <c r="Z57" s="112">
        <v>995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493</v>
      </c>
      <c r="W58" s="112">
        <v>478</v>
      </c>
      <c r="X58" s="112">
        <v>476</v>
      </c>
      <c r="Y58" s="112">
        <v>492</v>
      </c>
      <c r="Z58" s="112">
        <v>484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254</v>
      </c>
      <c r="W59" s="112">
        <v>225</v>
      </c>
      <c r="X59" s="112">
        <v>238</v>
      </c>
      <c r="Y59" s="112">
        <v>255</v>
      </c>
      <c r="Z59" s="112">
        <v>261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131</v>
      </c>
      <c r="W60" s="112">
        <v>138</v>
      </c>
      <c r="X60" s="112">
        <v>153</v>
      </c>
      <c r="Y60" s="112">
        <v>153</v>
      </c>
      <c r="Z60" s="112">
        <v>161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45441</v>
      </c>
      <c r="W61" s="112">
        <v>45492</v>
      </c>
      <c r="X61" s="112">
        <v>45658</v>
      </c>
      <c r="Y61" s="112">
        <v>49718</v>
      </c>
      <c r="Z61" s="112">
        <v>50040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26</v>
      </c>
      <c r="X63" s="112">
        <v>25</v>
      </c>
      <c r="Y63" s="112">
        <v>21</v>
      </c>
      <c r="Z63" s="112">
        <v>43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772</v>
      </c>
      <c r="W64" s="112">
        <v>795</v>
      </c>
      <c r="X64" s="112">
        <v>901</v>
      </c>
      <c r="Y64" s="112">
        <v>1250</v>
      </c>
      <c r="Z64" s="112">
        <v>1300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Manningham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2673</v>
      </c>
      <c r="W65" s="112">
        <v>2443</v>
      </c>
      <c r="X65" s="112">
        <v>2610</v>
      </c>
      <c r="Y65" s="112">
        <v>3417</v>
      </c>
      <c r="Z65" s="112">
        <v>3494</v>
      </c>
    </row>
    <row r="66" spans="1:26" x14ac:dyDescent="0.25">
      <c r="S66" s="115" t="s">
        <v>39</v>
      </c>
      <c r="T66" s="115"/>
      <c r="U66" s="112"/>
      <c r="V66" s="112">
        <v>4957</v>
      </c>
      <c r="W66" s="112">
        <v>4734</v>
      </c>
      <c r="X66" s="112">
        <v>4697</v>
      </c>
      <c r="Y66" s="112">
        <v>5315</v>
      </c>
      <c r="Z66" s="112">
        <v>5268</v>
      </c>
    </row>
    <row r="67" spans="1:26" x14ac:dyDescent="0.25">
      <c r="S67" s="115" t="s">
        <v>40</v>
      </c>
      <c r="T67" s="115"/>
      <c r="U67" s="112"/>
      <c r="V67" s="112">
        <v>5170</v>
      </c>
      <c r="W67" s="112">
        <v>5240</v>
      </c>
      <c r="X67" s="112">
        <v>5064</v>
      </c>
      <c r="Y67" s="112">
        <v>5519</v>
      </c>
      <c r="Z67" s="112">
        <v>5511</v>
      </c>
    </row>
    <row r="68" spans="1:26" x14ac:dyDescent="0.25">
      <c r="S68" s="115" t="s">
        <v>41</v>
      </c>
      <c r="T68" s="115"/>
      <c r="U68" s="112"/>
      <c r="V68" s="112">
        <v>4578</v>
      </c>
      <c r="W68" s="112">
        <v>4645</v>
      </c>
      <c r="X68" s="112">
        <v>4681</v>
      </c>
      <c r="Y68" s="112">
        <v>5156</v>
      </c>
      <c r="Z68" s="112">
        <v>5223</v>
      </c>
    </row>
    <row r="69" spans="1:26" x14ac:dyDescent="0.25">
      <c r="S69" s="115" t="s">
        <v>42</v>
      </c>
      <c r="T69" s="115"/>
      <c r="U69" s="112"/>
      <c r="V69" s="112">
        <v>4492</v>
      </c>
      <c r="W69" s="112">
        <v>4730</v>
      </c>
      <c r="X69" s="112">
        <v>4860</v>
      </c>
      <c r="Y69" s="112">
        <v>5277</v>
      </c>
      <c r="Z69" s="112">
        <v>5545</v>
      </c>
    </row>
    <row r="70" spans="1:26" x14ac:dyDescent="0.25">
      <c r="S70" s="115" t="s">
        <v>43</v>
      </c>
      <c r="T70" s="115"/>
      <c r="U70" s="112"/>
      <c r="V70" s="112">
        <v>4154</v>
      </c>
      <c r="W70" s="112">
        <v>4204</v>
      </c>
      <c r="X70" s="112">
        <v>4394</v>
      </c>
      <c r="Y70" s="112">
        <v>4989</v>
      </c>
      <c r="Z70" s="112">
        <v>5385</v>
      </c>
    </row>
    <row r="71" spans="1:26" x14ac:dyDescent="0.25">
      <c r="S71" s="115" t="s">
        <v>44</v>
      </c>
      <c r="T71" s="115"/>
      <c r="U71" s="112"/>
      <c r="V71" s="112">
        <v>4817</v>
      </c>
      <c r="W71" s="112">
        <v>4737</v>
      </c>
      <c r="X71" s="112">
        <v>4539</v>
      </c>
      <c r="Y71" s="112">
        <v>4850</v>
      </c>
      <c r="Z71" s="112">
        <v>4919</v>
      </c>
    </row>
    <row r="72" spans="1:26" x14ac:dyDescent="0.25">
      <c r="S72" s="115" t="s">
        <v>45</v>
      </c>
      <c r="T72" s="115"/>
      <c r="U72" s="112"/>
      <c r="V72" s="112">
        <v>4618</v>
      </c>
      <c r="W72" s="112">
        <v>4592</v>
      </c>
      <c r="X72" s="112">
        <v>4746</v>
      </c>
      <c r="Y72" s="112">
        <v>5101</v>
      </c>
      <c r="Z72" s="112">
        <v>5254</v>
      </c>
    </row>
    <row r="73" spans="1:26" x14ac:dyDescent="0.25">
      <c r="S73" s="115" t="s">
        <v>46</v>
      </c>
      <c r="T73" s="115"/>
      <c r="U73" s="112"/>
      <c r="V73" s="112">
        <v>4051</v>
      </c>
      <c r="W73" s="112">
        <v>4057</v>
      </c>
      <c r="X73" s="112">
        <v>4094</v>
      </c>
      <c r="Y73" s="112">
        <v>4430</v>
      </c>
      <c r="Z73" s="112">
        <v>4377</v>
      </c>
    </row>
    <row r="74" spans="1:26" x14ac:dyDescent="0.25">
      <c r="S74" s="115" t="s">
        <v>47</v>
      </c>
      <c r="T74" s="115"/>
      <c r="U74" s="112"/>
      <c r="V74" s="112">
        <v>2782</v>
      </c>
      <c r="W74" s="112">
        <v>2831</v>
      </c>
      <c r="X74" s="112">
        <v>2840</v>
      </c>
      <c r="Y74" s="112">
        <v>3086</v>
      </c>
      <c r="Z74" s="112">
        <v>3253</v>
      </c>
    </row>
    <row r="75" spans="1:26" x14ac:dyDescent="0.25">
      <c r="S75" s="115" t="s">
        <v>48</v>
      </c>
      <c r="T75" s="115"/>
      <c r="U75" s="112"/>
      <c r="V75" s="112">
        <v>1456</v>
      </c>
      <c r="W75" s="112">
        <v>1497</v>
      </c>
      <c r="X75" s="112">
        <v>1540</v>
      </c>
      <c r="Y75" s="112">
        <v>1620</v>
      </c>
      <c r="Z75" s="112">
        <v>1740</v>
      </c>
    </row>
    <row r="76" spans="1:26" x14ac:dyDescent="0.25">
      <c r="S76" s="115" t="s">
        <v>49</v>
      </c>
      <c r="T76" s="115"/>
      <c r="U76" s="112"/>
      <c r="V76" s="112">
        <v>801</v>
      </c>
      <c r="W76" s="112">
        <v>745</v>
      </c>
      <c r="X76" s="112">
        <v>712</v>
      </c>
      <c r="Y76" s="112">
        <v>730</v>
      </c>
      <c r="Z76" s="112">
        <v>750</v>
      </c>
    </row>
    <row r="77" spans="1:26" x14ac:dyDescent="0.25">
      <c r="S77" s="115" t="s">
        <v>50</v>
      </c>
      <c r="T77" s="115"/>
      <c r="U77" s="112"/>
      <c r="V77" s="112">
        <v>368</v>
      </c>
      <c r="W77" s="112">
        <v>347</v>
      </c>
      <c r="X77" s="112">
        <v>327</v>
      </c>
      <c r="Y77" s="112">
        <v>380</v>
      </c>
      <c r="Z77" s="112">
        <v>383</v>
      </c>
    </row>
    <row r="78" spans="1:26" x14ac:dyDescent="0.25">
      <c r="S78" s="115" t="s">
        <v>51</v>
      </c>
      <c r="T78" s="115"/>
      <c r="U78" s="112"/>
      <c r="V78" s="112">
        <v>208</v>
      </c>
      <c r="W78" s="112">
        <v>203</v>
      </c>
      <c r="X78" s="112">
        <v>195</v>
      </c>
      <c r="Y78" s="112">
        <v>188</v>
      </c>
      <c r="Z78" s="112">
        <v>198</v>
      </c>
    </row>
    <row r="79" spans="1:26" x14ac:dyDescent="0.25">
      <c r="S79" s="115" t="s">
        <v>52</v>
      </c>
      <c r="T79" s="115"/>
      <c r="U79" s="112"/>
      <c r="V79" s="112">
        <v>157</v>
      </c>
      <c r="W79" s="112">
        <v>166</v>
      </c>
      <c r="X79" s="112">
        <v>179</v>
      </c>
      <c r="Y79" s="112">
        <v>177</v>
      </c>
      <c r="Z79" s="112">
        <v>165</v>
      </c>
    </row>
    <row r="80" spans="1:26" x14ac:dyDescent="0.25">
      <c r="S80" s="118" t="s">
        <v>53</v>
      </c>
      <c r="T80" s="118"/>
      <c r="U80" s="112"/>
      <c r="V80" s="112">
        <v>46074</v>
      </c>
      <c r="W80" s="112">
        <v>45998</v>
      </c>
      <c r="X80" s="112">
        <v>46404</v>
      </c>
      <c r="Y80" s="112">
        <v>51517</v>
      </c>
      <c r="Z80" s="112">
        <v>52793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Manningham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6064</v>
      </c>
      <c r="W83" s="112">
        <v>6432</v>
      </c>
      <c r="X83" s="112">
        <v>6429</v>
      </c>
      <c r="Y83" s="112">
        <v>6358</v>
      </c>
      <c r="Z83" s="112">
        <v>6340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7781</v>
      </c>
      <c r="W84" s="112">
        <v>7994</v>
      </c>
      <c r="X84" s="112">
        <v>7986</v>
      </c>
      <c r="Y84" s="112">
        <v>8189</v>
      </c>
      <c r="Z84" s="112">
        <v>8503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3797</v>
      </c>
      <c r="W85" s="112">
        <v>3830</v>
      </c>
      <c r="X85" s="112">
        <v>3760</v>
      </c>
      <c r="Y85" s="112">
        <v>3770</v>
      </c>
      <c r="Z85" s="112">
        <v>3743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102,873</v>
      </c>
      <c r="D86" s="96">
        <f t="shared" ref="D86:D91" si="4">AD4</f>
        <v>1.587912901792321E-2</v>
      </c>
      <c r="E86" s="97">
        <f t="shared" ref="E86:E91" si="5">AD4</f>
        <v>1.587912901792321E-2</v>
      </c>
      <c r="F86" s="96">
        <f t="shared" ref="F86:F91" si="6">AF4</f>
        <v>0.12406167025426407</v>
      </c>
      <c r="G86" s="97">
        <f t="shared" ref="G86:G91" si="7">AF4</f>
        <v>0.12406167025426407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1583</v>
      </c>
      <c r="W86" s="112">
        <v>1683</v>
      </c>
      <c r="X86" s="112">
        <v>1676</v>
      </c>
      <c r="Y86" s="112">
        <v>1816</v>
      </c>
      <c r="Z86" s="112">
        <v>1836</v>
      </c>
    </row>
    <row r="87" spans="1:30" ht="15" customHeight="1" x14ac:dyDescent="0.25">
      <c r="A87" s="98" t="s">
        <v>4</v>
      </c>
      <c r="B87" s="49"/>
      <c r="C87" s="57" t="str">
        <f t="shared" si="3"/>
        <v>50,040</v>
      </c>
      <c r="D87" s="96">
        <f t="shared" si="4"/>
        <v>6.4360418342719328E-3</v>
      </c>
      <c r="E87" s="97">
        <f t="shared" si="5"/>
        <v>6.4360418342719328E-3</v>
      </c>
      <c r="F87" s="96">
        <f t="shared" si="6"/>
        <v>0.1011112333590054</v>
      </c>
      <c r="G87" s="97">
        <f t="shared" si="7"/>
        <v>0.1011112333590054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2235</v>
      </c>
      <c r="W87" s="112">
        <v>2223</v>
      </c>
      <c r="X87" s="112">
        <v>2219</v>
      </c>
      <c r="Y87" s="112">
        <v>2317</v>
      </c>
      <c r="Z87" s="112">
        <v>2362</v>
      </c>
    </row>
    <row r="88" spans="1:30" ht="15" customHeight="1" x14ac:dyDescent="0.25">
      <c r="A88" s="98" t="s">
        <v>5</v>
      </c>
      <c r="B88" s="49"/>
      <c r="C88" s="57" t="str">
        <f t="shared" si="3"/>
        <v>52,795</v>
      </c>
      <c r="D88" s="96">
        <f t="shared" si="4"/>
        <v>2.4847131903329212E-2</v>
      </c>
      <c r="E88" s="97">
        <f t="shared" si="5"/>
        <v>2.4847131903329212E-2</v>
      </c>
      <c r="F88" s="96">
        <f t="shared" si="6"/>
        <v>0.14584915897992401</v>
      </c>
      <c r="G88" s="97">
        <f t="shared" si="7"/>
        <v>0.14584915897992401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2381</v>
      </c>
      <c r="W88" s="112">
        <v>2389</v>
      </c>
      <c r="X88" s="112">
        <v>2425</v>
      </c>
      <c r="Y88" s="112">
        <v>2472</v>
      </c>
      <c r="Z88" s="112">
        <v>2517</v>
      </c>
    </row>
    <row r="89" spans="1:30" ht="15" customHeight="1" x14ac:dyDescent="0.25">
      <c r="A89" s="49" t="s">
        <v>6</v>
      </c>
      <c r="B89" s="49"/>
      <c r="C89" s="57" t="str">
        <f t="shared" si="3"/>
        <v>70,393</v>
      </c>
      <c r="D89" s="96">
        <f t="shared" si="4"/>
        <v>1.9804131776432143E-2</v>
      </c>
      <c r="E89" s="97">
        <f t="shared" si="5"/>
        <v>1.9804131776432143E-2</v>
      </c>
      <c r="F89" s="96">
        <f t="shared" si="6"/>
        <v>6.5237129626827262E-2</v>
      </c>
      <c r="G89" s="97">
        <f t="shared" si="7"/>
        <v>6.5237129626827262E-2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1039</v>
      </c>
      <c r="W89" s="112">
        <v>1082</v>
      </c>
      <c r="X89" s="112">
        <v>1060</v>
      </c>
      <c r="Y89" s="112">
        <v>1111</v>
      </c>
      <c r="Z89" s="112">
        <v>1142</v>
      </c>
    </row>
    <row r="90" spans="1:30" ht="15" customHeight="1" x14ac:dyDescent="0.25">
      <c r="A90" s="49" t="s">
        <v>95</v>
      </c>
      <c r="B90" s="49"/>
      <c r="C90" s="57" t="str">
        <f t="shared" si="3"/>
        <v>$51,082</v>
      </c>
      <c r="D90" s="96">
        <f t="shared" si="4"/>
        <v>7.8617995618549985E-2</v>
      </c>
      <c r="E90" s="97">
        <f t="shared" si="5"/>
        <v>7.8617995618549985E-2</v>
      </c>
      <c r="F90" s="96">
        <f t="shared" si="6"/>
        <v>0.16303743977851259</v>
      </c>
      <c r="G90" s="97">
        <f t="shared" si="7"/>
        <v>0.16303743977851259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1723</v>
      </c>
      <c r="W90" s="112">
        <v>1795</v>
      </c>
      <c r="X90" s="112">
        <v>1790</v>
      </c>
      <c r="Y90" s="112">
        <v>1916</v>
      </c>
      <c r="Z90" s="112">
        <v>2009</v>
      </c>
    </row>
    <row r="91" spans="1:30" ht="15" customHeight="1" x14ac:dyDescent="0.25">
      <c r="A91" s="49" t="s">
        <v>7</v>
      </c>
      <c r="B91" s="49"/>
      <c r="C91" s="57" t="str">
        <f t="shared" si="3"/>
        <v>$5,539.0 mil</v>
      </c>
      <c r="D91" s="96">
        <f t="shared" si="4"/>
        <v>8.0049920734162505E-2</v>
      </c>
      <c r="E91" s="97">
        <f t="shared" si="5"/>
        <v>8.0049920734162505E-2</v>
      </c>
      <c r="F91" s="96">
        <f t="shared" si="6"/>
        <v>0.27230652558177448</v>
      </c>
      <c r="G91" s="97">
        <f t="shared" si="7"/>
        <v>0.27230652558177448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33576</v>
      </c>
      <c r="W91" s="112">
        <v>34255</v>
      </c>
      <c r="X91" s="112">
        <v>34045</v>
      </c>
      <c r="Y91" s="112">
        <v>34746</v>
      </c>
      <c r="Z91" s="112">
        <v>35380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3542</v>
      </c>
      <c r="W93" s="112">
        <v>3803</v>
      </c>
      <c r="X93" s="112">
        <v>3916</v>
      </c>
      <c r="Y93" s="112">
        <v>3871</v>
      </c>
      <c r="Z93" s="112">
        <v>3962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8273</v>
      </c>
      <c r="W94" s="112">
        <v>8478</v>
      </c>
      <c r="X94" s="112">
        <v>8652</v>
      </c>
      <c r="Y94" s="112">
        <v>9052</v>
      </c>
      <c r="Z94" s="112">
        <v>9407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851</v>
      </c>
      <c r="W95" s="112">
        <v>877</v>
      </c>
      <c r="X95" s="112">
        <v>849</v>
      </c>
      <c r="Y95" s="112">
        <v>923</v>
      </c>
      <c r="Z95" s="112">
        <v>990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3244</v>
      </c>
      <c r="W96" s="112">
        <v>3409</v>
      </c>
      <c r="X96" s="112">
        <v>3431</v>
      </c>
      <c r="Y96" s="112">
        <v>3658</v>
      </c>
      <c r="Z96" s="112">
        <v>3909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6367</v>
      </c>
      <c r="W97" s="112">
        <v>6318</v>
      </c>
      <c r="X97" s="112">
        <v>6233</v>
      </c>
      <c r="Y97" s="112">
        <v>6165</v>
      </c>
      <c r="Z97" s="112">
        <v>6184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3602</v>
      </c>
      <c r="W98" s="112">
        <v>3594</v>
      </c>
      <c r="X98" s="112">
        <v>3525</v>
      </c>
      <c r="Y98" s="112">
        <v>3589</v>
      </c>
      <c r="Z98" s="112">
        <v>3585</v>
      </c>
    </row>
    <row r="99" spans="1:32" ht="15" customHeight="1" x14ac:dyDescent="0.25">
      <c r="S99" s="115" t="s">
        <v>195</v>
      </c>
      <c r="T99" s="115"/>
      <c r="U99" s="112"/>
      <c r="V99" s="112">
        <v>155</v>
      </c>
      <c r="W99" s="112">
        <v>152</v>
      </c>
      <c r="X99" s="112">
        <v>167</v>
      </c>
      <c r="Y99" s="112">
        <v>175</v>
      </c>
      <c r="Z99" s="112">
        <v>184</v>
      </c>
    </row>
    <row r="100" spans="1:32" ht="15" customHeight="1" x14ac:dyDescent="0.25">
      <c r="S100" s="115" t="s">
        <v>58</v>
      </c>
      <c r="T100" s="115"/>
      <c r="U100" s="112"/>
      <c r="V100" s="112">
        <v>855</v>
      </c>
      <c r="W100" s="112">
        <v>887</v>
      </c>
      <c r="X100" s="112">
        <v>884</v>
      </c>
      <c r="Y100" s="112">
        <v>999</v>
      </c>
      <c r="Z100" s="112">
        <v>1022</v>
      </c>
    </row>
    <row r="101" spans="1:32" x14ac:dyDescent="0.25">
      <c r="A101" s="18"/>
      <c r="S101" s="118" t="s">
        <v>53</v>
      </c>
      <c r="T101" s="118"/>
      <c r="U101" s="112"/>
      <c r="V101" s="112">
        <v>32506</v>
      </c>
      <c r="W101" s="112">
        <v>33166</v>
      </c>
      <c r="X101" s="112">
        <v>33203</v>
      </c>
      <c r="Y101" s="112">
        <v>34250</v>
      </c>
      <c r="Z101" s="112">
        <v>34988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70648</v>
      </c>
      <c r="W104" s="112">
        <v>72467</v>
      </c>
      <c r="X104" s="112">
        <v>72169</v>
      </c>
      <c r="Y104" s="112">
        <v>80141</v>
      </c>
      <c r="Z104" s="112">
        <v>81861</v>
      </c>
      <c r="AB104" s="109" t="str">
        <f>TEXT(Z104,"###,###")</f>
        <v>81,861</v>
      </c>
      <c r="AD104" s="130">
        <f>Z104/($Z$4)*100</f>
        <v>79.574815549269488</v>
      </c>
      <c r="AF104" s="109"/>
    </row>
    <row r="105" spans="1:32" x14ac:dyDescent="0.25">
      <c r="S105" s="115" t="s">
        <v>17</v>
      </c>
      <c r="T105" s="115"/>
      <c r="U105" s="112"/>
      <c r="V105" s="112">
        <v>13694</v>
      </c>
      <c r="W105" s="112">
        <v>12931</v>
      </c>
      <c r="X105" s="112">
        <v>12816</v>
      </c>
      <c r="Y105" s="112">
        <v>14121</v>
      </c>
      <c r="Z105" s="112">
        <v>13989</v>
      </c>
      <c r="AB105" s="109" t="str">
        <f>TEXT(Z105,"###,###")</f>
        <v>13,989</v>
      </c>
      <c r="AD105" s="130">
        <f>Z105/($Z$4)*100</f>
        <v>13.598320258960078</v>
      </c>
      <c r="AF105" s="109"/>
    </row>
    <row r="106" spans="1:32" x14ac:dyDescent="0.25">
      <c r="S106" s="118" t="s">
        <v>53</v>
      </c>
      <c r="T106" s="118"/>
      <c r="U106" s="120"/>
      <c r="V106" s="120">
        <v>84342</v>
      </c>
      <c r="W106" s="120">
        <v>85398</v>
      </c>
      <c r="X106" s="120">
        <v>84985</v>
      </c>
      <c r="Y106" s="120">
        <v>94262</v>
      </c>
      <c r="Z106" s="120">
        <v>95850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16584</v>
      </c>
      <c r="W108" s="112">
        <v>17589</v>
      </c>
      <c r="X108" s="112">
        <v>17128</v>
      </c>
      <c r="Y108" s="112">
        <v>18056</v>
      </c>
      <c r="Z108" s="112">
        <v>17335</v>
      </c>
      <c r="AB108" s="109" t="str">
        <f>TEXT(Z108,"###,###")</f>
        <v>17,335</v>
      </c>
      <c r="AD108" s="130">
        <f>Z108/($Z$4)*100</f>
        <v>16.850874379088779</v>
      </c>
      <c r="AF108" s="109"/>
    </row>
    <row r="109" spans="1:32" x14ac:dyDescent="0.25">
      <c r="S109" s="115" t="s">
        <v>20</v>
      </c>
      <c r="T109" s="115"/>
      <c r="U109" s="112"/>
      <c r="V109" s="112">
        <v>12773</v>
      </c>
      <c r="W109" s="112">
        <v>12898</v>
      </c>
      <c r="X109" s="112">
        <v>13963</v>
      </c>
      <c r="Y109" s="112">
        <v>15312</v>
      </c>
      <c r="Z109" s="112">
        <v>15234</v>
      </c>
      <c r="AB109" s="109" t="str">
        <f>TEXT(Z109,"###,###")</f>
        <v>15,234</v>
      </c>
      <c r="AD109" s="130">
        <f>Z109/($Z$4)*100</f>
        <v>14.808550348487943</v>
      </c>
      <c r="AF109" s="109"/>
    </row>
    <row r="110" spans="1:32" x14ac:dyDescent="0.25">
      <c r="S110" s="115" t="s">
        <v>21</v>
      </c>
      <c r="T110" s="115"/>
      <c r="U110" s="112"/>
      <c r="V110" s="112">
        <v>18889</v>
      </c>
      <c r="W110" s="112">
        <v>17561</v>
      </c>
      <c r="X110" s="112">
        <v>17664</v>
      </c>
      <c r="Y110" s="112">
        <v>19521</v>
      </c>
      <c r="Z110" s="112">
        <v>20958</v>
      </c>
      <c r="AB110" s="109" t="str">
        <f>TEXT(Z110,"###,###")</f>
        <v>20,958</v>
      </c>
      <c r="AD110" s="130">
        <f>Z110/($Z$4)*100</f>
        <v>20.372692543232919</v>
      </c>
      <c r="AF110" s="109"/>
    </row>
    <row r="111" spans="1:32" x14ac:dyDescent="0.25">
      <c r="S111" s="115" t="s">
        <v>22</v>
      </c>
      <c r="T111" s="115"/>
      <c r="U111" s="112"/>
      <c r="V111" s="112">
        <v>35806</v>
      </c>
      <c r="W111" s="112">
        <v>35886</v>
      </c>
      <c r="X111" s="112">
        <v>36230</v>
      </c>
      <c r="Y111" s="112">
        <v>41369</v>
      </c>
      <c r="Z111" s="112">
        <v>42332</v>
      </c>
      <c r="AB111" s="109" t="str">
        <f>TEXT(Z111,"###,###")</f>
        <v>42,332</v>
      </c>
      <c r="AD111" s="130">
        <f>Z111/($Z$4)*100</f>
        <v>41.149767188669522</v>
      </c>
      <c r="AF111" s="109"/>
    </row>
    <row r="112" spans="1:32" x14ac:dyDescent="0.25">
      <c r="S112" s="118" t="s">
        <v>53</v>
      </c>
      <c r="T112" s="118"/>
      <c r="U112" s="112"/>
      <c r="V112" s="112">
        <v>91517</v>
      </c>
      <c r="W112" s="112">
        <v>91482</v>
      </c>
      <c r="X112" s="112">
        <v>92094</v>
      </c>
      <c r="Y112" s="112">
        <v>101265</v>
      </c>
      <c r="Z112" s="112">
        <v>102874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42.54</v>
      </c>
      <c r="W118" s="131">
        <v>42.6</v>
      </c>
      <c r="X118" s="131">
        <v>42.72</v>
      </c>
      <c r="Y118" s="131">
        <v>42.57</v>
      </c>
      <c r="Z118" s="131">
        <v>42.47</v>
      </c>
      <c r="AB118" s="109" t="str">
        <f>TEXT(Z118,"##.0")</f>
        <v>42.5</v>
      </c>
    </row>
    <row r="120" spans="19:32" x14ac:dyDescent="0.25">
      <c r="S120" s="101" t="s">
        <v>97</v>
      </c>
      <c r="T120" s="112"/>
      <c r="U120" s="112"/>
      <c r="V120" s="112">
        <v>55829</v>
      </c>
      <c r="W120" s="112">
        <v>56921</v>
      </c>
      <c r="X120" s="112">
        <v>56553</v>
      </c>
      <c r="Y120" s="112">
        <v>57993</v>
      </c>
      <c r="Z120" s="112">
        <v>59138</v>
      </c>
      <c r="AB120" s="109" t="str">
        <f>TEXT(Z120,"###,###")</f>
        <v>59,138</v>
      </c>
    </row>
    <row r="121" spans="19:32" x14ac:dyDescent="0.25">
      <c r="S121" s="101" t="s">
        <v>98</v>
      </c>
      <c r="T121" s="112"/>
      <c r="U121" s="112"/>
      <c r="V121" s="112">
        <v>5499</v>
      </c>
      <c r="W121" s="112">
        <v>5445</v>
      </c>
      <c r="X121" s="112">
        <v>5473</v>
      </c>
      <c r="Y121" s="112">
        <v>5442</v>
      </c>
      <c r="Z121" s="112">
        <v>5604</v>
      </c>
      <c r="AB121" s="109" t="str">
        <f>TEXT(Z121,"###,###")</f>
        <v>5,604</v>
      </c>
    </row>
    <row r="122" spans="19:32" x14ac:dyDescent="0.25">
      <c r="S122" s="101" t="s">
        <v>99</v>
      </c>
      <c r="T122" s="112"/>
      <c r="U122" s="112"/>
      <c r="V122" s="112">
        <v>4760</v>
      </c>
      <c r="W122" s="112">
        <v>5052</v>
      </c>
      <c r="X122" s="112">
        <v>5241</v>
      </c>
      <c r="Y122" s="112">
        <v>5590</v>
      </c>
      <c r="Z122" s="112">
        <v>5649</v>
      </c>
      <c r="AB122" s="109" t="str">
        <f>TEXT(Z122,"###,###")</f>
        <v>5,649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60589</v>
      </c>
      <c r="W124" s="112">
        <v>61973</v>
      </c>
      <c r="X124" s="112">
        <v>61794</v>
      </c>
      <c r="Y124" s="112">
        <v>63583</v>
      </c>
      <c r="Z124" s="112">
        <v>64787</v>
      </c>
      <c r="AB124" s="109" t="str">
        <f>TEXT(Z124,"###,###")</f>
        <v>64,787</v>
      </c>
      <c r="AD124" s="127">
        <f>Z124/$Z$7*100</f>
        <v>92.036139957098001</v>
      </c>
    </row>
    <row r="125" spans="19:32" x14ac:dyDescent="0.25">
      <c r="S125" s="101" t="s">
        <v>101</v>
      </c>
      <c r="T125" s="112"/>
      <c r="U125" s="112"/>
      <c r="V125" s="112">
        <v>10259</v>
      </c>
      <c r="W125" s="112">
        <v>10497</v>
      </c>
      <c r="X125" s="112">
        <v>10714</v>
      </c>
      <c r="Y125" s="112">
        <v>11032</v>
      </c>
      <c r="Z125" s="112">
        <v>11253</v>
      </c>
      <c r="AB125" s="109" t="str">
        <f>TEXT(Z125,"###,###")</f>
        <v>11,253</v>
      </c>
      <c r="AD125" s="127">
        <f>Z125/$Z$7*100</f>
        <v>15.98596451351697</v>
      </c>
    </row>
    <row r="127" spans="19:32" x14ac:dyDescent="0.25">
      <c r="S127" s="101" t="s">
        <v>102</v>
      </c>
      <c r="T127" s="112"/>
      <c r="U127" s="112"/>
      <c r="V127" s="112">
        <v>33579</v>
      </c>
      <c r="W127" s="112">
        <v>34260</v>
      </c>
      <c r="X127" s="112">
        <v>34043</v>
      </c>
      <c r="Y127" s="112">
        <v>34751</v>
      </c>
      <c r="Z127" s="112">
        <v>35380</v>
      </c>
      <c r="AB127" s="109" t="str">
        <f>TEXT(Z127,"###,###")</f>
        <v>35,380</v>
      </c>
      <c r="AD127" s="127">
        <f>Z127/$Z$7*100</f>
        <v>50.260679328910541</v>
      </c>
    </row>
    <row r="128" spans="19:32" x14ac:dyDescent="0.25">
      <c r="S128" s="101" t="s">
        <v>103</v>
      </c>
      <c r="T128" s="112"/>
      <c r="U128" s="112"/>
      <c r="V128" s="112">
        <v>32506</v>
      </c>
      <c r="W128" s="112">
        <v>33163</v>
      </c>
      <c r="X128" s="112">
        <v>33202</v>
      </c>
      <c r="Y128" s="112">
        <v>34251</v>
      </c>
      <c r="Z128" s="112">
        <v>34985</v>
      </c>
      <c r="AB128" s="109" t="str">
        <f>TEXT(Z128,"###,###")</f>
        <v>34,985</v>
      </c>
      <c r="AD128" s="127">
        <f>Z128/$Z$7*100</f>
        <v>49.699543988748879</v>
      </c>
    </row>
    <row r="130" spans="19:20" x14ac:dyDescent="0.25">
      <c r="S130" s="101" t="s">
        <v>278</v>
      </c>
      <c r="T130" s="127">
        <v>84.011194294887275</v>
      </c>
    </row>
    <row r="131" spans="19:20" x14ac:dyDescent="0.25">
      <c r="S131" s="101" t="s">
        <v>279</v>
      </c>
      <c r="T131" s="127">
        <v>7.9610188513062381</v>
      </c>
    </row>
    <row r="132" spans="19:20" x14ac:dyDescent="0.25">
      <c r="S132" s="101" t="s">
        <v>280</v>
      </c>
      <c r="T132" s="127">
        <v>8.0249456622107314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000E3A7-8107-4B6E-8E6B-B70BBCE44D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7DF81BB-454B-47A5-85C7-5BFC28B4C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0745E20-2680-428D-A9D6-F8902CFAD5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9B9046C-822C-4020-B055-9D0076EDC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055D2-ECB1-4064-8AF0-B2AD5F000106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148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148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8.41 Mansfield,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7433</v>
      </c>
      <c r="W4" s="108">
        <v>7647</v>
      </c>
      <c r="X4" s="108">
        <v>8042</v>
      </c>
      <c r="Y4" s="108">
        <v>8884</v>
      </c>
      <c r="Z4" s="108">
        <v>9015</v>
      </c>
      <c r="AB4" s="109" t="str">
        <f>TEXT(Z4,"###,###")</f>
        <v>9,015</v>
      </c>
      <c r="AD4" s="110">
        <f>Z4/Y4-1</f>
        <v>1.4745610085546978E-2</v>
      </c>
      <c r="AF4" s="110">
        <f>Z4/V4-1</f>
        <v>0.21283465626261266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3593</v>
      </c>
      <c r="W5" s="108">
        <v>3708</v>
      </c>
      <c r="X5" s="108">
        <v>3864</v>
      </c>
      <c r="Y5" s="108">
        <v>4285</v>
      </c>
      <c r="Z5" s="108">
        <v>4284</v>
      </c>
      <c r="AB5" s="109" t="str">
        <f>TEXT(Z5,"###,###")</f>
        <v>4,284</v>
      </c>
      <c r="AD5" s="110">
        <f t="shared" ref="AD5:AD9" si="0">Z5/Y5-1</f>
        <v>-2.333722287047868E-4</v>
      </c>
      <c r="AF5" s="110">
        <f t="shared" ref="AF5:AF9" si="1">Z5/V5-1</f>
        <v>0.1923183968828277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3843</v>
      </c>
      <c r="W6" s="108">
        <v>3943</v>
      </c>
      <c r="X6" s="108">
        <v>4173</v>
      </c>
      <c r="Y6" s="108">
        <v>4588</v>
      </c>
      <c r="Z6" s="108">
        <v>4719</v>
      </c>
      <c r="AB6" s="109" t="str">
        <f>TEXT(Z6,"###,###")</f>
        <v>4,719</v>
      </c>
      <c r="AD6" s="110">
        <f t="shared" si="0"/>
        <v>2.8552746294681741E-2</v>
      </c>
      <c r="AF6" s="110">
        <f t="shared" si="1"/>
        <v>0.22794691647150667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5011</v>
      </c>
      <c r="W7" s="108">
        <v>5225</v>
      </c>
      <c r="X7" s="108">
        <v>5408</v>
      </c>
      <c r="Y7" s="108">
        <v>5709</v>
      </c>
      <c r="Z7" s="108">
        <v>5768</v>
      </c>
      <c r="AB7" s="109" t="str">
        <f>TEXT(Z7,"###,###")</f>
        <v>5,768</v>
      </c>
      <c r="AD7" s="110">
        <f t="shared" si="0"/>
        <v>1.0334559467507498E-2</v>
      </c>
      <c r="AF7" s="110">
        <f t="shared" si="1"/>
        <v>0.15106765116743159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9,015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5,768</v>
      </c>
      <c r="P8" s="67"/>
      <c r="S8" s="107" t="s">
        <v>82</v>
      </c>
      <c r="T8" s="108"/>
      <c r="U8" s="108"/>
      <c r="V8" s="108">
        <v>30830</v>
      </c>
      <c r="W8" s="108">
        <v>33373.699999999997</v>
      </c>
      <c r="X8" s="108">
        <v>37247</v>
      </c>
      <c r="Y8" s="108">
        <v>34930.699999999997</v>
      </c>
      <c r="Z8" s="108">
        <v>36208</v>
      </c>
      <c r="AB8" s="109" t="str">
        <f>TEXT(Z8,"$###,###")</f>
        <v>$36,208</v>
      </c>
      <c r="AD8" s="110">
        <f t="shared" si="0"/>
        <v>3.656668775604266E-2</v>
      </c>
      <c r="AF8" s="110">
        <f t="shared" si="1"/>
        <v>0.1744404800518975</v>
      </c>
    </row>
    <row r="9" spans="1:32" x14ac:dyDescent="0.25">
      <c r="A9" s="30" t="s">
        <v>14</v>
      </c>
      <c r="B9" s="71"/>
      <c r="C9" s="72"/>
      <c r="D9" s="73">
        <f>AD104</f>
        <v>74.764281752634503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50.728155339805824</v>
      </c>
      <c r="P9" s="74" t="s">
        <v>83</v>
      </c>
      <c r="S9" s="107" t="s">
        <v>7</v>
      </c>
      <c r="T9" s="108"/>
      <c r="U9" s="108"/>
      <c r="V9" s="108">
        <v>220115395</v>
      </c>
      <c r="W9" s="108">
        <v>241874727</v>
      </c>
      <c r="X9" s="108">
        <v>267861974</v>
      </c>
      <c r="Y9" s="108">
        <v>292186903</v>
      </c>
      <c r="Z9" s="108">
        <v>308893148</v>
      </c>
      <c r="AB9" s="109" t="str">
        <f>TEXT(Z9/1000000,"$#,###.0")&amp;" mil"</f>
        <v>$308.9 mil</v>
      </c>
      <c r="AD9" s="110">
        <f t="shared" si="0"/>
        <v>5.7176570299593443E-2</v>
      </c>
      <c r="AF9" s="110">
        <f t="shared" si="1"/>
        <v>0.40332368846804201</v>
      </c>
    </row>
    <row r="10" spans="1:32" x14ac:dyDescent="0.25">
      <c r="A10" s="30" t="s">
        <v>17</v>
      </c>
      <c r="B10" s="71"/>
      <c r="C10" s="72"/>
      <c r="D10" s="73">
        <f>AD105</f>
        <v>15.507487520798669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49.133148404993065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73.283633841886271</v>
      </c>
      <c r="P11" s="74" t="s">
        <v>83</v>
      </c>
      <c r="S11" s="107" t="s">
        <v>29</v>
      </c>
      <c r="T11" s="112"/>
      <c r="U11" s="112"/>
      <c r="V11" s="112">
        <v>6038</v>
      </c>
      <c r="W11" s="112">
        <v>6178</v>
      </c>
      <c r="X11" s="112">
        <v>6546</v>
      </c>
      <c r="Y11" s="112">
        <v>7312</v>
      </c>
      <c r="Z11" s="112">
        <v>7471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13.696255201109569</v>
      </c>
      <c r="P12" s="74" t="s">
        <v>83</v>
      </c>
      <c r="S12" s="107" t="s">
        <v>30</v>
      </c>
      <c r="T12" s="112"/>
      <c r="U12" s="112"/>
      <c r="V12" s="112">
        <v>1401</v>
      </c>
      <c r="W12" s="112">
        <v>1475</v>
      </c>
      <c r="X12" s="112">
        <v>1496</v>
      </c>
      <c r="Y12" s="112">
        <v>1566</v>
      </c>
      <c r="Z12" s="112">
        <v>1537</v>
      </c>
    </row>
    <row r="13" spans="1:32" ht="15" customHeight="1" x14ac:dyDescent="0.25">
      <c r="A13" s="30" t="s">
        <v>19</v>
      </c>
      <c r="B13" s="72"/>
      <c r="C13" s="72"/>
      <c r="D13" s="73">
        <f>AD108</f>
        <v>21.331114808652245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12.881414701803051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17.870216306156404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26.688851913477535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22.174063800277395</v>
      </c>
      <c r="P15" s="74" t="s">
        <v>83</v>
      </c>
      <c r="S15" s="115" t="s">
        <v>59</v>
      </c>
      <c r="T15" s="115"/>
      <c r="U15" s="116"/>
      <c r="V15" s="116">
        <v>533</v>
      </c>
      <c r="W15" s="116">
        <v>512</v>
      </c>
      <c r="X15" s="116">
        <v>542</v>
      </c>
      <c r="Y15" s="112">
        <v>544</v>
      </c>
      <c r="Z15" s="112">
        <v>527</v>
      </c>
      <c r="AB15" s="117">
        <f t="shared" ref="AB15:AB34" si="2">IF(Z15="np",0,Z15/$Z$34)</f>
        <v>5.8458125346644484E-2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24.403771491957848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77.825936199722605</v>
      </c>
      <c r="P16" s="37" t="s">
        <v>83</v>
      </c>
      <c r="S16" s="115" t="s">
        <v>60</v>
      </c>
      <c r="T16" s="115"/>
      <c r="U16" s="116"/>
      <c r="V16" s="116">
        <v>71</v>
      </c>
      <c r="W16" s="116">
        <v>103</v>
      </c>
      <c r="X16" s="116">
        <v>117</v>
      </c>
      <c r="Y16" s="112">
        <v>104</v>
      </c>
      <c r="Z16" s="112">
        <v>114</v>
      </c>
      <c r="AB16" s="117">
        <f t="shared" si="2"/>
        <v>1.2645590682196339E-2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234</v>
      </c>
      <c r="W17" s="116">
        <v>200</v>
      </c>
      <c r="X17" s="116">
        <v>195</v>
      </c>
      <c r="Y17" s="112">
        <v>196</v>
      </c>
      <c r="Z17" s="112">
        <v>222</v>
      </c>
      <c r="AB17" s="117">
        <f t="shared" si="2"/>
        <v>2.4625623960066557E-2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37</v>
      </c>
      <c r="W18" s="116">
        <v>31</v>
      </c>
      <c r="X18" s="116">
        <v>28</v>
      </c>
      <c r="Y18" s="112">
        <v>26</v>
      </c>
      <c r="Z18" s="112">
        <v>41</v>
      </c>
      <c r="AB18" s="117">
        <f t="shared" si="2"/>
        <v>4.5479755962285076E-3</v>
      </c>
    </row>
    <row r="19" spans="1:28" x14ac:dyDescent="0.25">
      <c r="A19" s="63" t="str">
        <f>$S$1&amp;" ("&amp;$V$2&amp;" to "&amp;$Z$2&amp;")"</f>
        <v>Mansfield (2018-19 to 2022-23)</v>
      </c>
      <c r="B19" s="63"/>
      <c r="C19" s="63"/>
      <c r="D19" s="63"/>
      <c r="E19" s="63"/>
      <c r="F19" s="63"/>
      <c r="G19" s="63" t="str">
        <f>$S$1&amp;" ("&amp;$V$2&amp;" to "&amp;$Z$2&amp;")"</f>
        <v>Mansfield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621</v>
      </c>
      <c r="W19" s="116">
        <v>694</v>
      </c>
      <c r="X19" s="116">
        <v>695</v>
      </c>
      <c r="Y19" s="112">
        <v>710</v>
      </c>
      <c r="Z19" s="112">
        <v>717</v>
      </c>
      <c r="AB19" s="117">
        <f t="shared" si="2"/>
        <v>7.9534109816971718E-2</v>
      </c>
    </row>
    <row r="20" spans="1:28" x14ac:dyDescent="0.25">
      <c r="S20" s="115" t="s">
        <v>64</v>
      </c>
      <c r="T20" s="115"/>
      <c r="U20" s="116"/>
      <c r="V20" s="116">
        <v>151</v>
      </c>
      <c r="W20" s="116">
        <v>164</v>
      </c>
      <c r="X20" s="116">
        <v>188</v>
      </c>
      <c r="Y20" s="112">
        <v>210</v>
      </c>
      <c r="Z20" s="112">
        <v>151</v>
      </c>
      <c r="AB20" s="117">
        <f t="shared" si="2"/>
        <v>1.674986134220743E-2</v>
      </c>
    </row>
    <row r="21" spans="1:28" x14ac:dyDescent="0.25">
      <c r="S21" s="115" t="s">
        <v>65</v>
      </c>
      <c r="T21" s="115"/>
      <c r="U21" s="116"/>
      <c r="V21" s="116">
        <v>715</v>
      </c>
      <c r="W21" s="116">
        <v>760</v>
      </c>
      <c r="X21" s="116">
        <v>833</v>
      </c>
      <c r="Y21" s="112">
        <v>982</v>
      </c>
      <c r="Z21" s="112">
        <v>932</v>
      </c>
      <c r="AB21" s="117">
        <f t="shared" si="2"/>
        <v>0.10338325013865779</v>
      </c>
    </row>
    <row r="22" spans="1:28" x14ac:dyDescent="0.25">
      <c r="S22" s="115" t="s">
        <v>66</v>
      </c>
      <c r="T22" s="115"/>
      <c r="U22" s="116"/>
      <c r="V22" s="116">
        <v>693</v>
      </c>
      <c r="W22" s="116">
        <v>712</v>
      </c>
      <c r="X22" s="116">
        <v>755</v>
      </c>
      <c r="Y22" s="112">
        <v>993</v>
      </c>
      <c r="Z22" s="112">
        <v>1126</v>
      </c>
      <c r="AB22" s="117">
        <f t="shared" si="2"/>
        <v>0.12490293954520244</v>
      </c>
    </row>
    <row r="23" spans="1:28" x14ac:dyDescent="0.25">
      <c r="S23" s="115" t="s">
        <v>67</v>
      </c>
      <c r="T23" s="115"/>
      <c r="U23" s="116"/>
      <c r="V23" s="116">
        <v>352</v>
      </c>
      <c r="W23" s="116">
        <v>355</v>
      </c>
      <c r="X23" s="116">
        <v>338</v>
      </c>
      <c r="Y23" s="112">
        <v>388</v>
      </c>
      <c r="Z23" s="112">
        <v>401</v>
      </c>
      <c r="AB23" s="117">
        <f t="shared" si="2"/>
        <v>4.4481419855795894E-2</v>
      </c>
    </row>
    <row r="24" spans="1:28" x14ac:dyDescent="0.25">
      <c r="S24" s="115" t="s">
        <v>68</v>
      </c>
      <c r="T24" s="115"/>
      <c r="U24" s="116"/>
      <c r="V24" s="116">
        <v>47</v>
      </c>
      <c r="W24" s="116">
        <v>43</v>
      </c>
      <c r="X24" s="116">
        <v>75</v>
      </c>
      <c r="Y24" s="112">
        <v>72</v>
      </c>
      <c r="Z24" s="112">
        <v>157</v>
      </c>
      <c r="AB24" s="117">
        <f t="shared" si="2"/>
        <v>1.7415418746533556E-2</v>
      </c>
    </row>
    <row r="25" spans="1:28" x14ac:dyDescent="0.25">
      <c r="S25" s="115" t="s">
        <v>69</v>
      </c>
      <c r="T25" s="115"/>
      <c r="U25" s="116"/>
      <c r="V25" s="116">
        <v>188</v>
      </c>
      <c r="W25" s="116">
        <v>227</v>
      </c>
      <c r="X25" s="116">
        <v>266</v>
      </c>
      <c r="Y25" s="112">
        <v>300</v>
      </c>
      <c r="Z25" s="112">
        <v>283</v>
      </c>
      <c r="AB25" s="117">
        <f t="shared" si="2"/>
        <v>3.1392124237382142E-2</v>
      </c>
    </row>
    <row r="26" spans="1:28" x14ac:dyDescent="0.25">
      <c r="S26" s="115" t="s">
        <v>70</v>
      </c>
      <c r="T26" s="115"/>
      <c r="U26" s="116"/>
      <c r="V26" s="116">
        <v>229</v>
      </c>
      <c r="W26" s="116">
        <v>243</v>
      </c>
      <c r="X26" s="116">
        <v>218</v>
      </c>
      <c r="Y26" s="112">
        <v>245</v>
      </c>
      <c r="Z26" s="112">
        <v>251</v>
      </c>
      <c r="AB26" s="117">
        <f t="shared" si="2"/>
        <v>2.7842484747642816E-2</v>
      </c>
    </row>
    <row r="27" spans="1:28" x14ac:dyDescent="0.25">
      <c r="S27" s="115" t="s">
        <v>71</v>
      </c>
      <c r="T27" s="115"/>
      <c r="U27" s="116"/>
      <c r="V27" s="116">
        <v>331</v>
      </c>
      <c r="W27" s="116">
        <v>328</v>
      </c>
      <c r="X27" s="116">
        <v>396</v>
      </c>
      <c r="Y27" s="112">
        <v>436</v>
      </c>
      <c r="Z27" s="112">
        <v>458</v>
      </c>
      <c r="AB27" s="117">
        <f t="shared" si="2"/>
        <v>5.0804215196894063E-2</v>
      </c>
    </row>
    <row r="28" spans="1:28" x14ac:dyDescent="0.25">
      <c r="S28" s="115" t="s">
        <v>72</v>
      </c>
      <c r="T28" s="115"/>
      <c r="U28" s="116"/>
      <c r="V28" s="116">
        <v>495</v>
      </c>
      <c r="W28" s="116">
        <v>488</v>
      </c>
      <c r="X28" s="116">
        <v>491</v>
      </c>
      <c r="Y28" s="112">
        <v>557</v>
      </c>
      <c r="Z28" s="112">
        <v>544</v>
      </c>
      <c r="AB28" s="117">
        <f t="shared" si="2"/>
        <v>6.0343871325568496E-2</v>
      </c>
    </row>
    <row r="29" spans="1:28" x14ac:dyDescent="0.25">
      <c r="S29" s="115" t="s">
        <v>73</v>
      </c>
      <c r="T29" s="115"/>
      <c r="U29" s="116"/>
      <c r="V29" s="116">
        <v>526</v>
      </c>
      <c r="W29" s="116">
        <v>322</v>
      </c>
      <c r="X29" s="116">
        <v>378</v>
      </c>
      <c r="Y29" s="112">
        <v>463</v>
      </c>
      <c r="Z29" s="112">
        <v>453</v>
      </c>
      <c r="AB29" s="117">
        <f t="shared" si="2"/>
        <v>5.0249584026622295E-2</v>
      </c>
    </row>
    <row r="30" spans="1:28" x14ac:dyDescent="0.25">
      <c r="S30" s="115" t="s">
        <v>74</v>
      </c>
      <c r="T30" s="115"/>
      <c r="U30" s="116"/>
      <c r="V30" s="116">
        <v>511</v>
      </c>
      <c r="W30" s="116">
        <v>674</v>
      </c>
      <c r="X30" s="116">
        <v>633</v>
      </c>
      <c r="Y30" s="112">
        <v>709</v>
      </c>
      <c r="Z30" s="112">
        <v>703</v>
      </c>
      <c r="AB30" s="117">
        <f t="shared" si="2"/>
        <v>7.7981142540210754E-2</v>
      </c>
    </row>
    <row r="31" spans="1:28" x14ac:dyDescent="0.25">
      <c r="S31" s="115" t="s">
        <v>75</v>
      </c>
      <c r="T31" s="115"/>
      <c r="U31" s="116"/>
      <c r="V31" s="116">
        <v>647</v>
      </c>
      <c r="W31" s="116">
        <v>686</v>
      </c>
      <c r="X31" s="116">
        <v>787</v>
      </c>
      <c r="Y31" s="112">
        <v>877</v>
      </c>
      <c r="Z31" s="112">
        <v>906</v>
      </c>
      <c r="AB31" s="117">
        <f t="shared" si="2"/>
        <v>0.10049916805324459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193</v>
      </c>
      <c r="W32" s="116">
        <v>219</v>
      </c>
      <c r="X32" s="116">
        <v>222</v>
      </c>
      <c r="Y32" s="112">
        <v>198</v>
      </c>
      <c r="Z32" s="112">
        <v>213</v>
      </c>
      <c r="AB32" s="117">
        <f t="shared" si="2"/>
        <v>2.3627287853577372E-2</v>
      </c>
    </row>
    <row r="33" spans="19:32" x14ac:dyDescent="0.25">
      <c r="S33" s="115" t="s">
        <v>77</v>
      </c>
      <c r="T33" s="115"/>
      <c r="U33" s="116"/>
      <c r="V33" s="116">
        <v>303</v>
      </c>
      <c r="W33" s="116">
        <v>315</v>
      </c>
      <c r="X33" s="116">
        <v>327</v>
      </c>
      <c r="Y33" s="112">
        <v>388</v>
      </c>
      <c r="Z33" s="112">
        <v>411</v>
      </c>
      <c r="AB33" s="117">
        <f t="shared" si="2"/>
        <v>4.5590682196339431E-2</v>
      </c>
    </row>
    <row r="34" spans="19:32" x14ac:dyDescent="0.25">
      <c r="S34" s="118" t="s">
        <v>53</v>
      </c>
      <c r="T34" s="118"/>
      <c r="U34" s="119"/>
      <c r="V34" s="119">
        <v>7438</v>
      </c>
      <c r="W34" s="119">
        <v>7645</v>
      </c>
      <c r="X34" s="119">
        <v>8042</v>
      </c>
      <c r="Y34" s="120">
        <v>8883</v>
      </c>
      <c r="Z34" s="120">
        <v>9015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4070</v>
      </c>
      <c r="W37" s="112">
        <v>4279</v>
      </c>
      <c r="X37" s="112">
        <v>4435</v>
      </c>
      <c r="Y37" s="112">
        <v>4525</v>
      </c>
      <c r="Z37" s="112">
        <v>4489</v>
      </c>
      <c r="AB37" s="132">
        <f>Z37/Z40*100</f>
        <v>77.825936199722605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939</v>
      </c>
      <c r="W38" s="112">
        <v>947</v>
      </c>
      <c r="X38" s="112">
        <v>969</v>
      </c>
      <c r="Y38" s="112">
        <v>1184</v>
      </c>
      <c r="Z38" s="112">
        <v>1279</v>
      </c>
      <c r="AB38" s="132">
        <f>Z38/Z40*100</f>
        <v>22.174063800277395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5009</v>
      </c>
      <c r="W40" s="112">
        <v>5226</v>
      </c>
      <c r="X40" s="112">
        <v>5404</v>
      </c>
      <c r="Y40" s="112">
        <v>5709</v>
      </c>
      <c r="Z40" s="112">
        <v>5768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3</v>
      </c>
      <c r="X44" s="112">
        <v>6</v>
      </c>
      <c r="Y44" s="112">
        <v>9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68</v>
      </c>
      <c r="W45" s="112">
        <v>104</v>
      </c>
      <c r="X45" s="112">
        <v>122</v>
      </c>
      <c r="Y45" s="112">
        <v>156</v>
      </c>
      <c r="Z45" s="112">
        <v>204</v>
      </c>
    </row>
    <row r="46" spans="19:32" x14ac:dyDescent="0.25">
      <c r="S46" s="115" t="s">
        <v>38</v>
      </c>
      <c r="T46" s="115"/>
      <c r="U46" s="112"/>
      <c r="V46" s="112">
        <v>263</v>
      </c>
      <c r="W46" s="112">
        <v>188</v>
      </c>
      <c r="X46" s="112">
        <v>198</v>
      </c>
      <c r="Y46" s="112">
        <v>221</v>
      </c>
      <c r="Z46" s="112">
        <v>232</v>
      </c>
    </row>
    <row r="47" spans="19:32" x14ac:dyDescent="0.25">
      <c r="S47" s="115" t="s">
        <v>39</v>
      </c>
      <c r="T47" s="115"/>
      <c r="U47" s="112"/>
      <c r="V47" s="112">
        <v>263</v>
      </c>
      <c r="W47" s="112">
        <v>261</v>
      </c>
      <c r="X47" s="112">
        <v>267</v>
      </c>
      <c r="Y47" s="112">
        <v>333</v>
      </c>
      <c r="Z47" s="112">
        <v>306</v>
      </c>
    </row>
    <row r="48" spans="19:32" x14ac:dyDescent="0.25">
      <c r="S48" s="115" t="s">
        <v>40</v>
      </c>
      <c r="T48" s="115"/>
      <c r="U48" s="112"/>
      <c r="V48" s="112">
        <v>347</v>
      </c>
      <c r="W48" s="112">
        <v>392</v>
      </c>
      <c r="X48" s="112">
        <v>400</v>
      </c>
      <c r="Y48" s="112">
        <v>432</v>
      </c>
      <c r="Z48" s="112">
        <v>371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257</v>
      </c>
      <c r="W49" s="112">
        <v>263</v>
      </c>
      <c r="X49" s="112">
        <v>304</v>
      </c>
      <c r="Y49" s="112">
        <v>358</v>
      </c>
      <c r="Z49" s="112">
        <v>412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Mansfield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294</v>
      </c>
      <c r="W50" s="112">
        <v>289</v>
      </c>
      <c r="X50" s="112">
        <v>342</v>
      </c>
      <c r="Y50" s="112">
        <v>365</v>
      </c>
      <c r="Z50" s="112">
        <v>344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296</v>
      </c>
      <c r="W51" s="112">
        <v>335</v>
      </c>
      <c r="X51" s="112">
        <v>334</v>
      </c>
      <c r="Y51" s="112">
        <v>382</v>
      </c>
      <c r="Z51" s="112">
        <v>352</v>
      </c>
    </row>
    <row r="52" spans="1:26" ht="15" customHeight="1" x14ac:dyDescent="0.25">
      <c r="S52" s="115" t="s">
        <v>44</v>
      </c>
      <c r="T52" s="115"/>
      <c r="U52" s="112"/>
      <c r="V52" s="112">
        <v>323</v>
      </c>
      <c r="W52" s="112">
        <v>318</v>
      </c>
      <c r="X52" s="112">
        <v>356</v>
      </c>
      <c r="Y52" s="112">
        <v>355</v>
      </c>
      <c r="Z52" s="112">
        <v>366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284</v>
      </c>
      <c r="W53" s="112">
        <v>323</v>
      </c>
      <c r="X53" s="112">
        <v>298</v>
      </c>
      <c r="Y53" s="112">
        <v>361</v>
      </c>
      <c r="Z53" s="112">
        <v>361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419</v>
      </c>
      <c r="W54" s="112">
        <v>386</v>
      </c>
      <c r="X54" s="112">
        <v>372</v>
      </c>
      <c r="Y54" s="112">
        <v>380</v>
      </c>
      <c r="Z54" s="112">
        <v>362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362</v>
      </c>
      <c r="W55" s="112">
        <v>405</v>
      </c>
      <c r="X55" s="112">
        <v>403</v>
      </c>
      <c r="Y55" s="112">
        <v>430</v>
      </c>
      <c r="Z55" s="112">
        <v>446</v>
      </c>
    </row>
    <row r="56" spans="1:26" ht="15" customHeight="1" x14ac:dyDescent="0.25">
      <c r="S56" s="115" t="s">
        <v>48</v>
      </c>
      <c r="T56" s="115"/>
      <c r="U56" s="112"/>
      <c r="V56" s="112">
        <v>218</v>
      </c>
      <c r="W56" s="112">
        <v>213</v>
      </c>
      <c r="X56" s="112">
        <v>236</v>
      </c>
      <c r="Y56" s="112">
        <v>261</v>
      </c>
      <c r="Z56" s="112">
        <v>286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116</v>
      </c>
      <c r="W57" s="112">
        <v>141</v>
      </c>
      <c r="X57" s="112">
        <v>138</v>
      </c>
      <c r="Y57" s="112">
        <v>148</v>
      </c>
      <c r="Z57" s="112">
        <v>143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47</v>
      </c>
      <c r="W58" s="112">
        <v>42</v>
      </c>
      <c r="X58" s="112">
        <v>53</v>
      </c>
      <c r="Y58" s="112">
        <v>54</v>
      </c>
      <c r="Z58" s="112">
        <v>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17</v>
      </c>
      <c r="W59" s="112">
        <v>24</v>
      </c>
      <c r="X59" s="112">
        <v>20</v>
      </c>
      <c r="Y59" s="112">
        <v>25</v>
      </c>
      <c r="Z59" s="112">
        <v>19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16</v>
      </c>
      <c r="X60" s="112">
        <v>15</v>
      </c>
      <c r="Y60" s="112">
        <v>19</v>
      </c>
      <c r="Z60" s="112">
        <v>11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3589</v>
      </c>
      <c r="W61" s="112">
        <v>3705</v>
      </c>
      <c r="X61" s="112">
        <v>3864</v>
      </c>
      <c r="Y61" s="112">
        <v>4282</v>
      </c>
      <c r="Z61" s="112">
        <v>4285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9</v>
      </c>
      <c r="X63" s="112">
        <v>15</v>
      </c>
      <c r="Y63" s="112">
        <v>14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95</v>
      </c>
      <c r="W64" s="112">
        <v>95</v>
      </c>
      <c r="X64" s="112">
        <v>131</v>
      </c>
      <c r="Y64" s="112">
        <v>157</v>
      </c>
      <c r="Z64" s="112">
        <v>188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Mansfield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189</v>
      </c>
      <c r="W65" s="112">
        <v>207</v>
      </c>
      <c r="X65" s="112">
        <v>198</v>
      </c>
      <c r="Y65" s="112">
        <v>279</v>
      </c>
      <c r="Z65" s="112">
        <v>279</v>
      </c>
    </row>
    <row r="66" spans="1:26" x14ac:dyDescent="0.25">
      <c r="S66" s="115" t="s">
        <v>39</v>
      </c>
      <c r="T66" s="115"/>
      <c r="U66" s="112"/>
      <c r="V66" s="112">
        <v>338</v>
      </c>
      <c r="W66" s="112">
        <v>282</v>
      </c>
      <c r="X66" s="112">
        <v>306</v>
      </c>
      <c r="Y66" s="112">
        <v>294</v>
      </c>
      <c r="Z66" s="112">
        <v>291</v>
      </c>
    </row>
    <row r="67" spans="1:26" x14ac:dyDescent="0.25">
      <c r="S67" s="115" t="s">
        <v>40</v>
      </c>
      <c r="T67" s="115"/>
      <c r="U67" s="112"/>
      <c r="V67" s="112">
        <v>321</v>
      </c>
      <c r="W67" s="112">
        <v>385</v>
      </c>
      <c r="X67" s="112">
        <v>392</v>
      </c>
      <c r="Y67" s="112">
        <v>441</v>
      </c>
      <c r="Z67" s="112">
        <v>504</v>
      </c>
    </row>
    <row r="68" spans="1:26" x14ac:dyDescent="0.25">
      <c r="S68" s="115" t="s">
        <v>41</v>
      </c>
      <c r="T68" s="115"/>
      <c r="U68" s="112"/>
      <c r="V68" s="112">
        <v>294</v>
      </c>
      <c r="W68" s="112">
        <v>285</v>
      </c>
      <c r="X68" s="112">
        <v>308</v>
      </c>
      <c r="Y68" s="112">
        <v>347</v>
      </c>
      <c r="Z68" s="112">
        <v>379</v>
      </c>
    </row>
    <row r="69" spans="1:26" x14ac:dyDescent="0.25">
      <c r="S69" s="115" t="s">
        <v>42</v>
      </c>
      <c r="T69" s="115"/>
      <c r="U69" s="112"/>
      <c r="V69" s="112">
        <v>342</v>
      </c>
      <c r="W69" s="112">
        <v>379</v>
      </c>
      <c r="X69" s="112">
        <v>399</v>
      </c>
      <c r="Y69" s="112">
        <v>402</v>
      </c>
      <c r="Z69" s="112">
        <v>397</v>
      </c>
    </row>
    <row r="70" spans="1:26" x14ac:dyDescent="0.25">
      <c r="S70" s="115" t="s">
        <v>43</v>
      </c>
      <c r="T70" s="115"/>
      <c r="U70" s="112"/>
      <c r="V70" s="112">
        <v>327</v>
      </c>
      <c r="W70" s="112">
        <v>353</v>
      </c>
      <c r="X70" s="112">
        <v>388</v>
      </c>
      <c r="Y70" s="112">
        <v>460</v>
      </c>
      <c r="Z70" s="112">
        <v>495</v>
      </c>
    </row>
    <row r="71" spans="1:26" x14ac:dyDescent="0.25">
      <c r="S71" s="115" t="s">
        <v>44</v>
      </c>
      <c r="T71" s="115"/>
      <c r="U71" s="112"/>
      <c r="V71" s="112">
        <v>381</v>
      </c>
      <c r="W71" s="112">
        <v>382</v>
      </c>
      <c r="X71" s="112">
        <v>387</v>
      </c>
      <c r="Y71" s="112">
        <v>391</v>
      </c>
      <c r="Z71" s="112">
        <v>418</v>
      </c>
    </row>
    <row r="72" spans="1:26" x14ac:dyDescent="0.25">
      <c r="S72" s="115" t="s">
        <v>45</v>
      </c>
      <c r="T72" s="115"/>
      <c r="U72" s="112"/>
      <c r="V72" s="112">
        <v>390</v>
      </c>
      <c r="W72" s="112">
        <v>391</v>
      </c>
      <c r="X72" s="112">
        <v>435</v>
      </c>
      <c r="Y72" s="112">
        <v>486</v>
      </c>
      <c r="Z72" s="112">
        <v>457</v>
      </c>
    </row>
    <row r="73" spans="1:26" x14ac:dyDescent="0.25">
      <c r="S73" s="115" t="s">
        <v>46</v>
      </c>
      <c r="T73" s="115"/>
      <c r="U73" s="112"/>
      <c r="V73" s="112">
        <v>438</v>
      </c>
      <c r="W73" s="112">
        <v>426</v>
      </c>
      <c r="X73" s="112">
        <v>417</v>
      </c>
      <c r="Y73" s="112">
        <v>449</v>
      </c>
      <c r="Z73" s="112">
        <v>446</v>
      </c>
    </row>
    <row r="74" spans="1:26" x14ac:dyDescent="0.25">
      <c r="S74" s="115" t="s">
        <v>47</v>
      </c>
      <c r="T74" s="115"/>
      <c r="U74" s="112"/>
      <c r="V74" s="112">
        <v>416</v>
      </c>
      <c r="W74" s="112">
        <v>409</v>
      </c>
      <c r="X74" s="112">
        <v>428</v>
      </c>
      <c r="Y74" s="112">
        <v>429</v>
      </c>
      <c r="Z74" s="112">
        <v>417</v>
      </c>
    </row>
    <row r="75" spans="1:26" x14ac:dyDescent="0.25">
      <c r="S75" s="115" t="s">
        <v>48</v>
      </c>
      <c r="T75" s="115"/>
      <c r="U75" s="112"/>
      <c r="V75" s="112">
        <v>170</v>
      </c>
      <c r="W75" s="112">
        <v>175</v>
      </c>
      <c r="X75" s="112">
        <v>220</v>
      </c>
      <c r="Y75" s="112">
        <v>272</v>
      </c>
      <c r="Z75" s="112">
        <v>277</v>
      </c>
    </row>
    <row r="76" spans="1:26" x14ac:dyDescent="0.25">
      <c r="S76" s="115" t="s">
        <v>49</v>
      </c>
      <c r="T76" s="115"/>
      <c r="U76" s="112"/>
      <c r="V76" s="112">
        <v>82</v>
      </c>
      <c r="W76" s="112">
        <v>89</v>
      </c>
      <c r="X76" s="112">
        <v>86</v>
      </c>
      <c r="Y76" s="112">
        <v>89</v>
      </c>
      <c r="Z76" s="112">
        <v>89</v>
      </c>
    </row>
    <row r="77" spans="1:26" x14ac:dyDescent="0.25">
      <c r="S77" s="115" t="s">
        <v>50</v>
      </c>
      <c r="T77" s="115"/>
      <c r="U77" s="112"/>
      <c r="V77" s="112">
        <v>24</v>
      </c>
      <c r="W77" s="112">
        <v>29</v>
      </c>
      <c r="X77" s="112">
        <v>27</v>
      </c>
      <c r="Y77" s="112">
        <v>31</v>
      </c>
      <c r="Z77" s="112">
        <v>38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17</v>
      </c>
      <c r="X78" s="112">
        <v>22</v>
      </c>
      <c r="Y78" s="112">
        <v>21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21</v>
      </c>
      <c r="X79" s="112">
        <v>14</v>
      </c>
      <c r="Y79" s="112">
        <v>10</v>
      </c>
      <c r="Z79" s="112">
        <v>20</v>
      </c>
    </row>
    <row r="80" spans="1:26" x14ac:dyDescent="0.25">
      <c r="S80" s="118" t="s">
        <v>53</v>
      </c>
      <c r="T80" s="118"/>
      <c r="U80" s="112"/>
      <c r="V80" s="112">
        <v>3844</v>
      </c>
      <c r="W80" s="112">
        <v>3938</v>
      </c>
      <c r="X80" s="112">
        <v>4173</v>
      </c>
      <c r="Y80" s="112">
        <v>4586</v>
      </c>
      <c r="Z80" s="112">
        <v>4720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Mansfield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294</v>
      </c>
      <c r="W83" s="112">
        <v>331</v>
      </c>
      <c r="X83" s="112">
        <v>337</v>
      </c>
      <c r="Y83" s="112">
        <v>343</v>
      </c>
      <c r="Z83" s="112">
        <v>349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218</v>
      </c>
      <c r="W84" s="112">
        <v>217</v>
      </c>
      <c r="X84" s="112">
        <v>241</v>
      </c>
      <c r="Y84" s="112">
        <v>249</v>
      </c>
      <c r="Z84" s="112">
        <v>244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468</v>
      </c>
      <c r="W85" s="112">
        <v>469</v>
      </c>
      <c r="X85" s="112">
        <v>501</v>
      </c>
      <c r="Y85" s="112">
        <v>528</v>
      </c>
      <c r="Z85" s="112">
        <v>510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9,015</v>
      </c>
      <c r="D86" s="96">
        <f t="shared" ref="D86:D91" si="4">AD4</f>
        <v>1.4745610085546978E-2</v>
      </c>
      <c r="E86" s="97">
        <f t="shared" ref="E86:E91" si="5">AD4</f>
        <v>1.4745610085546978E-2</v>
      </c>
      <c r="F86" s="96">
        <f t="shared" ref="F86:F91" si="6">AF4</f>
        <v>0.21283465626261266</v>
      </c>
      <c r="G86" s="97">
        <f t="shared" ref="G86:G91" si="7">AF4</f>
        <v>0.21283465626261266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170</v>
      </c>
      <c r="W86" s="112">
        <v>152</v>
      </c>
      <c r="X86" s="112">
        <v>142</v>
      </c>
      <c r="Y86" s="112">
        <v>176</v>
      </c>
      <c r="Z86" s="112">
        <v>193</v>
      </c>
    </row>
    <row r="87" spans="1:30" ht="15" customHeight="1" x14ac:dyDescent="0.25">
      <c r="A87" s="98" t="s">
        <v>4</v>
      </c>
      <c r="B87" s="49"/>
      <c r="C87" s="57" t="str">
        <f t="shared" si="3"/>
        <v>4,284</v>
      </c>
      <c r="D87" s="96">
        <f t="shared" si="4"/>
        <v>-2.333722287047868E-4</v>
      </c>
      <c r="E87" s="97">
        <f t="shared" si="5"/>
        <v>-2.333722287047868E-4</v>
      </c>
      <c r="F87" s="96">
        <f t="shared" si="6"/>
        <v>0.1923183968828277</v>
      </c>
      <c r="G87" s="97">
        <f t="shared" si="7"/>
        <v>0.1923183968828277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62</v>
      </c>
      <c r="W87" s="112">
        <v>70</v>
      </c>
      <c r="X87" s="112">
        <v>68</v>
      </c>
      <c r="Y87" s="112">
        <v>81</v>
      </c>
      <c r="Z87" s="112">
        <v>87</v>
      </c>
    </row>
    <row r="88" spans="1:30" ht="15" customHeight="1" x14ac:dyDescent="0.25">
      <c r="A88" s="98" t="s">
        <v>5</v>
      </c>
      <c r="B88" s="49"/>
      <c r="C88" s="57" t="str">
        <f t="shared" si="3"/>
        <v>4,719</v>
      </c>
      <c r="D88" s="96">
        <f t="shared" si="4"/>
        <v>2.8552746294681741E-2</v>
      </c>
      <c r="E88" s="97">
        <f t="shared" si="5"/>
        <v>2.8552746294681741E-2</v>
      </c>
      <c r="F88" s="96">
        <f t="shared" si="6"/>
        <v>0.22794691647150667</v>
      </c>
      <c r="G88" s="97">
        <f t="shared" si="7"/>
        <v>0.22794691647150667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135</v>
      </c>
      <c r="W88" s="112">
        <v>137</v>
      </c>
      <c r="X88" s="112">
        <v>135</v>
      </c>
      <c r="Y88" s="112">
        <v>143</v>
      </c>
      <c r="Z88" s="112">
        <v>143</v>
      </c>
    </row>
    <row r="89" spans="1:30" ht="15" customHeight="1" x14ac:dyDescent="0.25">
      <c r="A89" s="49" t="s">
        <v>6</v>
      </c>
      <c r="B89" s="49"/>
      <c r="C89" s="57" t="str">
        <f t="shared" si="3"/>
        <v>5,768</v>
      </c>
      <c r="D89" s="96">
        <f t="shared" si="4"/>
        <v>1.0334559467507498E-2</v>
      </c>
      <c r="E89" s="97">
        <f t="shared" si="5"/>
        <v>1.0334559467507498E-2</v>
      </c>
      <c r="F89" s="96">
        <f t="shared" si="6"/>
        <v>0.15106765116743159</v>
      </c>
      <c r="G89" s="97">
        <f t="shared" si="7"/>
        <v>0.15106765116743159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212</v>
      </c>
      <c r="W89" s="112">
        <v>210</v>
      </c>
      <c r="X89" s="112">
        <v>210</v>
      </c>
      <c r="Y89" s="112">
        <v>226</v>
      </c>
      <c r="Z89" s="112">
        <v>245</v>
      </c>
    </row>
    <row r="90" spans="1:30" ht="15" customHeight="1" x14ac:dyDescent="0.25">
      <c r="A90" s="49" t="s">
        <v>95</v>
      </c>
      <c r="B90" s="49"/>
      <c r="C90" s="57" t="str">
        <f t="shared" si="3"/>
        <v>$36,208</v>
      </c>
      <c r="D90" s="96">
        <f t="shared" si="4"/>
        <v>3.656668775604266E-2</v>
      </c>
      <c r="E90" s="97">
        <f t="shared" si="5"/>
        <v>3.656668775604266E-2</v>
      </c>
      <c r="F90" s="96">
        <f t="shared" si="6"/>
        <v>0.1744404800518975</v>
      </c>
      <c r="G90" s="97">
        <f t="shared" si="7"/>
        <v>0.1744404800518975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249</v>
      </c>
      <c r="W90" s="112">
        <v>250</v>
      </c>
      <c r="X90" s="112">
        <v>265</v>
      </c>
      <c r="Y90" s="112">
        <v>272</v>
      </c>
      <c r="Z90" s="112">
        <v>264</v>
      </c>
    </row>
    <row r="91" spans="1:30" ht="15" customHeight="1" x14ac:dyDescent="0.25">
      <c r="A91" s="49" t="s">
        <v>7</v>
      </c>
      <c r="B91" s="49"/>
      <c r="C91" s="57" t="str">
        <f t="shared" si="3"/>
        <v>$308.9 mil</v>
      </c>
      <c r="D91" s="96">
        <f t="shared" si="4"/>
        <v>5.7176570299593443E-2</v>
      </c>
      <c r="E91" s="97">
        <f t="shared" si="5"/>
        <v>5.7176570299593443E-2</v>
      </c>
      <c r="F91" s="96">
        <f t="shared" si="6"/>
        <v>0.40332368846804201</v>
      </c>
      <c r="G91" s="97">
        <f t="shared" si="7"/>
        <v>0.40332368846804201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2545</v>
      </c>
      <c r="W91" s="112">
        <v>2636</v>
      </c>
      <c r="X91" s="112">
        <v>2712</v>
      </c>
      <c r="Y91" s="112">
        <v>2888</v>
      </c>
      <c r="Z91" s="112">
        <v>2925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177</v>
      </c>
      <c r="W93" s="112">
        <v>211</v>
      </c>
      <c r="X93" s="112">
        <v>228</v>
      </c>
      <c r="Y93" s="112">
        <v>254</v>
      </c>
      <c r="Z93" s="112">
        <v>265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460</v>
      </c>
      <c r="W94" s="112">
        <v>471</v>
      </c>
      <c r="X94" s="112">
        <v>496</v>
      </c>
      <c r="Y94" s="112">
        <v>536</v>
      </c>
      <c r="Z94" s="112">
        <v>519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83</v>
      </c>
      <c r="W95" s="112">
        <v>99</v>
      </c>
      <c r="X95" s="112">
        <v>110</v>
      </c>
      <c r="Y95" s="112">
        <v>111</v>
      </c>
      <c r="Z95" s="112">
        <v>115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343</v>
      </c>
      <c r="W96" s="112">
        <v>352</v>
      </c>
      <c r="X96" s="112">
        <v>378</v>
      </c>
      <c r="Y96" s="112">
        <v>381</v>
      </c>
      <c r="Z96" s="112">
        <v>407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380</v>
      </c>
      <c r="W97" s="112">
        <v>386</v>
      </c>
      <c r="X97" s="112">
        <v>401</v>
      </c>
      <c r="Y97" s="112">
        <v>404</v>
      </c>
      <c r="Z97" s="112">
        <v>419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287</v>
      </c>
      <c r="W98" s="112">
        <v>309</v>
      </c>
      <c r="X98" s="112">
        <v>306</v>
      </c>
      <c r="Y98" s="112">
        <v>313</v>
      </c>
      <c r="Z98" s="112">
        <v>303</v>
      </c>
    </row>
    <row r="99" spans="1:32" ht="15" customHeight="1" x14ac:dyDescent="0.25">
      <c r="S99" s="115" t="s">
        <v>195</v>
      </c>
      <c r="T99" s="115"/>
      <c r="U99" s="112"/>
      <c r="V99" s="112">
        <v>22</v>
      </c>
      <c r="W99" s="112">
        <v>23</v>
      </c>
      <c r="X99" s="112">
        <v>27</v>
      </c>
      <c r="Y99" s="112">
        <v>26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198</v>
      </c>
      <c r="W100" s="112">
        <v>193</v>
      </c>
      <c r="X100" s="112">
        <v>187</v>
      </c>
      <c r="Y100" s="112">
        <v>213</v>
      </c>
      <c r="Z100" s="112">
        <v>206</v>
      </c>
    </row>
    <row r="101" spans="1:32" x14ac:dyDescent="0.25">
      <c r="A101" s="18"/>
      <c r="S101" s="118" t="s">
        <v>53</v>
      </c>
      <c r="T101" s="118"/>
      <c r="U101" s="112"/>
      <c r="V101" s="112">
        <v>2470</v>
      </c>
      <c r="W101" s="112">
        <v>2584</v>
      </c>
      <c r="X101" s="112">
        <v>2689</v>
      </c>
      <c r="Y101" s="112">
        <v>2810</v>
      </c>
      <c r="Z101" s="112">
        <v>2836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5336</v>
      </c>
      <c r="W104" s="112">
        <v>5596</v>
      </c>
      <c r="X104" s="112">
        <v>5735</v>
      </c>
      <c r="Y104" s="112">
        <v>6526</v>
      </c>
      <c r="Z104" s="112">
        <v>6740</v>
      </c>
      <c r="AB104" s="109" t="str">
        <f>TEXT(Z104,"###,###")</f>
        <v>6,740</v>
      </c>
      <c r="AD104" s="130">
        <f>Z104/($Z$4)*100</f>
        <v>74.764281752634503</v>
      </c>
      <c r="AF104" s="109"/>
    </row>
    <row r="105" spans="1:32" x14ac:dyDescent="0.25">
      <c r="S105" s="115" t="s">
        <v>17</v>
      </c>
      <c r="T105" s="115"/>
      <c r="U105" s="112"/>
      <c r="V105" s="112">
        <v>1328</v>
      </c>
      <c r="W105" s="112">
        <v>1234</v>
      </c>
      <c r="X105" s="112">
        <v>1333</v>
      </c>
      <c r="Y105" s="112">
        <v>1402</v>
      </c>
      <c r="Z105" s="112">
        <v>1398</v>
      </c>
      <c r="AB105" s="109" t="str">
        <f>TEXT(Z105,"###,###")</f>
        <v>1,398</v>
      </c>
      <c r="AD105" s="130">
        <f>Z105/($Z$4)*100</f>
        <v>15.507487520798669</v>
      </c>
      <c r="AF105" s="109"/>
    </row>
    <row r="106" spans="1:32" x14ac:dyDescent="0.25">
      <c r="S106" s="118" t="s">
        <v>53</v>
      </c>
      <c r="T106" s="118"/>
      <c r="U106" s="120"/>
      <c r="V106" s="120">
        <v>6664</v>
      </c>
      <c r="W106" s="120">
        <v>6830</v>
      </c>
      <c r="X106" s="120">
        <v>7068</v>
      </c>
      <c r="Y106" s="120">
        <v>7928</v>
      </c>
      <c r="Z106" s="120">
        <v>8138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1503</v>
      </c>
      <c r="W108" s="112">
        <v>1673</v>
      </c>
      <c r="X108" s="112">
        <v>1761</v>
      </c>
      <c r="Y108" s="112">
        <v>1859</v>
      </c>
      <c r="Z108" s="112">
        <v>1923</v>
      </c>
      <c r="AB108" s="109" t="str">
        <f>TEXT(Z108,"###,###")</f>
        <v>1,923</v>
      </c>
      <c r="AD108" s="130">
        <f>Z108/($Z$4)*100</f>
        <v>21.331114808652245</v>
      </c>
      <c r="AF108" s="109"/>
    </row>
    <row r="109" spans="1:32" x14ac:dyDescent="0.25">
      <c r="S109" s="115" t="s">
        <v>20</v>
      </c>
      <c r="T109" s="115"/>
      <c r="U109" s="112"/>
      <c r="V109" s="112">
        <v>1311</v>
      </c>
      <c r="W109" s="112">
        <v>1390</v>
      </c>
      <c r="X109" s="112">
        <v>1556</v>
      </c>
      <c r="Y109" s="112">
        <v>1714</v>
      </c>
      <c r="Z109" s="112">
        <v>1611</v>
      </c>
      <c r="AB109" s="109" t="str">
        <f>TEXT(Z109,"###,###")</f>
        <v>1,611</v>
      </c>
      <c r="AD109" s="130">
        <f>Z109/($Z$4)*100</f>
        <v>17.870216306156404</v>
      </c>
      <c r="AF109" s="109"/>
    </row>
    <row r="110" spans="1:32" x14ac:dyDescent="0.25">
      <c r="S110" s="115" t="s">
        <v>21</v>
      </c>
      <c r="T110" s="115"/>
      <c r="U110" s="112"/>
      <c r="V110" s="112">
        <v>2331</v>
      </c>
      <c r="W110" s="112">
        <v>2270</v>
      </c>
      <c r="X110" s="112">
        <v>2325</v>
      </c>
      <c r="Y110" s="112">
        <v>2608</v>
      </c>
      <c r="Z110" s="112">
        <v>2406</v>
      </c>
      <c r="AB110" s="109" t="str">
        <f>TEXT(Z110,"###,###")</f>
        <v>2,406</v>
      </c>
      <c r="AD110" s="130">
        <f>Z110/($Z$4)*100</f>
        <v>26.688851913477535</v>
      </c>
      <c r="AF110" s="109"/>
    </row>
    <row r="111" spans="1:32" x14ac:dyDescent="0.25">
      <c r="S111" s="115" t="s">
        <v>22</v>
      </c>
      <c r="T111" s="115"/>
      <c r="U111" s="112"/>
      <c r="V111" s="112">
        <v>1362</v>
      </c>
      <c r="W111" s="112">
        <v>1350</v>
      </c>
      <c r="X111" s="112">
        <v>1426</v>
      </c>
      <c r="Y111" s="112">
        <v>1757</v>
      </c>
      <c r="Z111" s="112">
        <v>2200</v>
      </c>
      <c r="AB111" s="109" t="str">
        <f>TEXT(Z111,"###,###")</f>
        <v>2,200</v>
      </c>
      <c r="AD111" s="130">
        <f>Z111/($Z$4)*100</f>
        <v>24.403771491957848</v>
      </c>
      <c r="AF111" s="109"/>
    </row>
    <row r="112" spans="1:32" x14ac:dyDescent="0.25">
      <c r="S112" s="118" t="s">
        <v>53</v>
      </c>
      <c r="T112" s="118"/>
      <c r="U112" s="112"/>
      <c r="V112" s="112">
        <v>7438</v>
      </c>
      <c r="W112" s="112">
        <v>7649</v>
      </c>
      <c r="X112" s="112">
        <v>8042</v>
      </c>
      <c r="Y112" s="112">
        <v>8882</v>
      </c>
      <c r="Z112" s="112">
        <v>9015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45.46</v>
      </c>
      <c r="W118" s="131">
        <v>45.7</v>
      </c>
      <c r="X118" s="131">
        <v>45.56</v>
      </c>
      <c r="Y118" s="131">
        <v>45.16</v>
      </c>
      <c r="Z118" s="131">
        <v>45.16</v>
      </c>
      <c r="AB118" s="109" t="str">
        <f>TEXT(Z118,"##.0")</f>
        <v>45.2</v>
      </c>
    </row>
    <row r="120" spans="19:32" x14ac:dyDescent="0.25">
      <c r="S120" s="101" t="s">
        <v>97</v>
      </c>
      <c r="T120" s="112"/>
      <c r="U120" s="112"/>
      <c r="V120" s="112">
        <v>3610</v>
      </c>
      <c r="W120" s="112">
        <v>3751</v>
      </c>
      <c r="X120" s="112">
        <v>3908</v>
      </c>
      <c r="Y120" s="112">
        <v>4142</v>
      </c>
      <c r="Z120" s="112">
        <v>4227</v>
      </c>
      <c r="AB120" s="109" t="str">
        <f>TEXT(Z120,"###,###")</f>
        <v>4,227</v>
      </c>
    </row>
    <row r="121" spans="19:32" x14ac:dyDescent="0.25">
      <c r="S121" s="101" t="s">
        <v>98</v>
      </c>
      <c r="T121" s="112"/>
      <c r="U121" s="112"/>
      <c r="V121" s="112">
        <v>736</v>
      </c>
      <c r="W121" s="112">
        <v>799</v>
      </c>
      <c r="X121" s="112">
        <v>792</v>
      </c>
      <c r="Y121" s="112">
        <v>817</v>
      </c>
      <c r="Z121" s="112">
        <v>790</v>
      </c>
      <c r="AB121" s="109" t="str">
        <f>TEXT(Z121,"###,###")</f>
        <v>790</v>
      </c>
    </row>
    <row r="122" spans="19:32" x14ac:dyDescent="0.25">
      <c r="S122" s="101" t="s">
        <v>99</v>
      </c>
      <c r="T122" s="112"/>
      <c r="U122" s="112"/>
      <c r="V122" s="112">
        <v>665</v>
      </c>
      <c r="W122" s="112">
        <v>675</v>
      </c>
      <c r="X122" s="112">
        <v>706</v>
      </c>
      <c r="Y122" s="112">
        <v>746</v>
      </c>
      <c r="Z122" s="112">
        <v>743</v>
      </c>
      <c r="AB122" s="109" t="str">
        <f>TEXT(Z122,"###,###")</f>
        <v>743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4275</v>
      </c>
      <c r="W124" s="112">
        <v>4426</v>
      </c>
      <c r="X124" s="112">
        <v>4614</v>
      </c>
      <c r="Y124" s="112">
        <v>4888</v>
      </c>
      <c r="Z124" s="112">
        <v>4970</v>
      </c>
      <c r="AB124" s="109" t="str">
        <f>TEXT(Z124,"###,###")</f>
        <v>4,970</v>
      </c>
      <c r="AD124" s="127">
        <f>Z124/$Z$7*100</f>
        <v>86.165048543689309</v>
      </c>
    </row>
    <row r="125" spans="19:32" x14ac:dyDescent="0.25">
      <c r="S125" s="101" t="s">
        <v>101</v>
      </c>
      <c r="T125" s="112"/>
      <c r="U125" s="112"/>
      <c r="V125" s="112">
        <v>1401</v>
      </c>
      <c r="W125" s="112">
        <v>1474</v>
      </c>
      <c r="X125" s="112">
        <v>1498</v>
      </c>
      <c r="Y125" s="112">
        <v>1563</v>
      </c>
      <c r="Z125" s="112">
        <v>1533</v>
      </c>
      <c r="AB125" s="109" t="str">
        <f>TEXT(Z125,"###,###")</f>
        <v>1,533</v>
      </c>
      <c r="AD125" s="127">
        <f>Z125/$Z$7*100</f>
        <v>26.577669902912621</v>
      </c>
    </row>
    <row r="127" spans="19:32" x14ac:dyDescent="0.25">
      <c r="S127" s="101" t="s">
        <v>102</v>
      </c>
      <c r="T127" s="112"/>
      <c r="U127" s="112"/>
      <c r="V127" s="112">
        <v>2540</v>
      </c>
      <c r="W127" s="112">
        <v>2640</v>
      </c>
      <c r="X127" s="112">
        <v>2712</v>
      </c>
      <c r="Y127" s="112">
        <v>2892</v>
      </c>
      <c r="Z127" s="112">
        <v>2926</v>
      </c>
      <c r="AB127" s="109" t="str">
        <f>TEXT(Z127,"###,###")</f>
        <v>2,926</v>
      </c>
      <c r="AD127" s="127">
        <f>Z127/$Z$7*100</f>
        <v>50.728155339805824</v>
      </c>
    </row>
    <row r="128" spans="19:32" x14ac:dyDescent="0.25">
      <c r="S128" s="101" t="s">
        <v>103</v>
      </c>
      <c r="T128" s="112"/>
      <c r="U128" s="112"/>
      <c r="V128" s="112">
        <v>2467</v>
      </c>
      <c r="W128" s="112">
        <v>2587</v>
      </c>
      <c r="X128" s="112">
        <v>2692</v>
      </c>
      <c r="Y128" s="112">
        <v>2808</v>
      </c>
      <c r="Z128" s="112">
        <v>2834</v>
      </c>
      <c r="AB128" s="109" t="str">
        <f>TEXT(Z128,"###,###")</f>
        <v>2,834</v>
      </c>
      <c r="AD128" s="127">
        <f>Z128/$Z$7*100</f>
        <v>49.133148404993065</v>
      </c>
    </row>
    <row r="130" spans="19:20" x14ac:dyDescent="0.25">
      <c r="S130" s="101" t="s">
        <v>278</v>
      </c>
      <c r="T130" s="127">
        <v>73.283633841886271</v>
      </c>
    </row>
    <row r="131" spans="19:20" x14ac:dyDescent="0.25">
      <c r="S131" s="101" t="s">
        <v>279</v>
      </c>
      <c r="T131" s="127">
        <v>13.696255201109569</v>
      </c>
    </row>
    <row r="132" spans="19:20" x14ac:dyDescent="0.25">
      <c r="S132" s="101" t="s">
        <v>280</v>
      </c>
      <c r="T132" s="127">
        <v>12.881414701803051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AE20-D37F-4B63-ABD6-C520B9AE8B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2C3BB06-207F-4834-9DDD-79668F0D43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4B0699-EF2E-45C5-9E4C-24F0570E8D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38A915D-9094-4E2D-A8DA-CE75353BD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84DFF-A5DE-40CB-96B3-CA6C0EB207BF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8.42 Maribyrnong,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83681</v>
      </c>
      <c r="W4" s="108">
        <v>82810</v>
      </c>
      <c r="X4" s="108">
        <v>81807</v>
      </c>
      <c r="Y4" s="108">
        <v>91055</v>
      </c>
      <c r="Z4" s="108">
        <v>97051</v>
      </c>
      <c r="AB4" s="109" t="str">
        <f>TEXT(Z4,"###,###")</f>
        <v>97,051</v>
      </c>
      <c r="AD4" s="110">
        <f>Z4/Y4-1</f>
        <v>6.5850310252045574E-2</v>
      </c>
      <c r="AF4" s="110">
        <f>Z4/V4-1</f>
        <v>0.15977342526977445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44453</v>
      </c>
      <c r="W5" s="108">
        <v>43766</v>
      </c>
      <c r="X5" s="108">
        <v>42857</v>
      </c>
      <c r="Y5" s="108">
        <v>46591</v>
      </c>
      <c r="Z5" s="108">
        <v>49327</v>
      </c>
      <c r="AB5" s="109" t="str">
        <f>TEXT(Z5,"###,###")</f>
        <v>49,327</v>
      </c>
      <c r="AD5" s="110">
        <f t="shared" ref="AD5:AD9" si="0">Z5/Y5-1</f>
        <v>5.8723787856023613E-2</v>
      </c>
      <c r="AF5" s="110">
        <f t="shared" ref="AF5:AF9" si="1">Z5/V5-1</f>
        <v>0.10964389355049153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39220</v>
      </c>
      <c r="W6" s="108">
        <v>39046</v>
      </c>
      <c r="X6" s="108">
        <v>38927</v>
      </c>
      <c r="Y6" s="108">
        <v>44429</v>
      </c>
      <c r="Z6" s="108">
        <v>47693</v>
      </c>
      <c r="AB6" s="109" t="str">
        <f>TEXT(Z6,"###,###")</f>
        <v>47,693</v>
      </c>
      <c r="AD6" s="110">
        <f t="shared" si="0"/>
        <v>7.3465529271421914E-2</v>
      </c>
      <c r="AF6" s="110">
        <f t="shared" si="1"/>
        <v>0.21603773584905661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55783</v>
      </c>
      <c r="W7" s="108">
        <v>56382</v>
      </c>
      <c r="X7" s="108">
        <v>54696</v>
      </c>
      <c r="Y7" s="108">
        <v>56297</v>
      </c>
      <c r="Z7" s="108">
        <v>59982</v>
      </c>
      <c r="AB7" s="109" t="str">
        <f>TEXT(Z7,"###,###")</f>
        <v>59,982</v>
      </c>
      <c r="AD7" s="110">
        <f t="shared" si="0"/>
        <v>6.5456418636872238E-2</v>
      </c>
      <c r="AF7" s="110">
        <f t="shared" si="1"/>
        <v>7.5273828944302013E-2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97,051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59,982</v>
      </c>
      <c r="P8" s="67"/>
      <c r="S8" s="107" t="s">
        <v>82</v>
      </c>
      <c r="T8" s="108"/>
      <c r="U8" s="108"/>
      <c r="V8" s="108">
        <v>45716.5</v>
      </c>
      <c r="W8" s="108">
        <v>46396.26</v>
      </c>
      <c r="X8" s="108">
        <v>50248</v>
      </c>
      <c r="Y8" s="108">
        <v>50180</v>
      </c>
      <c r="Z8" s="108">
        <v>51959</v>
      </c>
      <c r="AB8" s="109" t="str">
        <f>TEXT(Z8,"$###,###")</f>
        <v>$51,959</v>
      </c>
      <c r="AD8" s="110">
        <f t="shared" si="0"/>
        <v>3.5452371462734167E-2</v>
      </c>
      <c r="AF8" s="110">
        <f t="shared" si="1"/>
        <v>0.13654807345269204</v>
      </c>
    </row>
    <row r="9" spans="1:32" x14ac:dyDescent="0.25">
      <c r="A9" s="30" t="s">
        <v>14</v>
      </c>
      <c r="B9" s="71"/>
      <c r="C9" s="72"/>
      <c r="D9" s="73">
        <f>AD104</f>
        <v>78.961576902865502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51.612150311760196</v>
      </c>
      <c r="P9" s="74" t="s">
        <v>83</v>
      </c>
      <c r="S9" s="107" t="s">
        <v>7</v>
      </c>
      <c r="T9" s="108"/>
      <c r="U9" s="108"/>
      <c r="V9" s="108">
        <v>3587076540</v>
      </c>
      <c r="W9" s="108">
        <v>3766447453</v>
      </c>
      <c r="X9" s="108">
        <v>3939757387</v>
      </c>
      <c r="Y9" s="108">
        <v>4271321128</v>
      </c>
      <c r="Z9" s="108">
        <v>4720150333</v>
      </c>
      <c r="AB9" s="109" t="str">
        <f>TEXT(Z9/1000000,"$#,###.0")&amp;" mil"</f>
        <v>$4,720.2 mil</v>
      </c>
      <c r="AD9" s="110">
        <f t="shared" si="0"/>
        <v>0.10507971457771403</v>
      </c>
      <c r="AF9" s="110">
        <f t="shared" si="1"/>
        <v>0.31587667014208742</v>
      </c>
    </row>
    <row r="10" spans="1:32" x14ac:dyDescent="0.25">
      <c r="A10" s="30" t="s">
        <v>17</v>
      </c>
      <c r="B10" s="71"/>
      <c r="C10" s="72"/>
      <c r="D10" s="73">
        <f>AD105</f>
        <v>15.22395441571957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48.351172018272152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84.89046714014205</v>
      </c>
      <c r="P11" s="74" t="s">
        <v>83</v>
      </c>
      <c r="S11" s="107" t="s">
        <v>29</v>
      </c>
      <c r="T11" s="112"/>
      <c r="U11" s="112"/>
      <c r="V11" s="112">
        <v>75418</v>
      </c>
      <c r="W11" s="112">
        <v>74518</v>
      </c>
      <c r="X11" s="112">
        <v>73440</v>
      </c>
      <c r="Y11" s="112">
        <v>82593</v>
      </c>
      <c r="Z11" s="112">
        <v>87986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5.0265079523857157</v>
      </c>
      <c r="P12" s="74" t="s">
        <v>83</v>
      </c>
      <c r="S12" s="107" t="s">
        <v>30</v>
      </c>
      <c r="T12" s="112"/>
      <c r="U12" s="112"/>
      <c r="V12" s="112">
        <v>8261</v>
      </c>
      <c r="W12" s="112">
        <v>8293</v>
      </c>
      <c r="X12" s="112">
        <v>8367</v>
      </c>
      <c r="Y12" s="112">
        <v>8463</v>
      </c>
      <c r="Z12" s="112">
        <v>9068</v>
      </c>
    </row>
    <row r="13" spans="1:32" ht="15" customHeight="1" x14ac:dyDescent="0.25">
      <c r="A13" s="30" t="s">
        <v>19</v>
      </c>
      <c r="B13" s="72"/>
      <c r="C13" s="72"/>
      <c r="D13" s="73">
        <f>AD108</f>
        <v>12.443972756591895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10.096362242005934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12.59028758075651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22.837477202707852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22.907914916316596</v>
      </c>
      <c r="P15" s="74" t="s">
        <v>83</v>
      </c>
      <c r="S15" s="115" t="s">
        <v>59</v>
      </c>
      <c r="T15" s="115"/>
      <c r="U15" s="116"/>
      <c r="V15" s="116">
        <v>427</v>
      </c>
      <c r="W15" s="116">
        <v>386</v>
      </c>
      <c r="X15" s="116">
        <v>363</v>
      </c>
      <c r="Y15" s="112">
        <v>331</v>
      </c>
      <c r="Z15" s="112">
        <v>412</v>
      </c>
      <c r="AB15" s="117">
        <f t="shared" ref="AB15:AB34" si="2">IF(Z15="np",0,Z15/$Z$34)</f>
        <v>4.245190672945153E-3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46.315854550700145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77.092085083683401</v>
      </c>
      <c r="P16" s="37" t="s">
        <v>83</v>
      </c>
      <c r="S16" s="115" t="s">
        <v>60</v>
      </c>
      <c r="T16" s="115"/>
      <c r="U16" s="116"/>
      <c r="V16" s="116">
        <v>104</v>
      </c>
      <c r="W16" s="116">
        <v>111</v>
      </c>
      <c r="X16" s="116">
        <v>104</v>
      </c>
      <c r="Y16" s="112">
        <v>98</v>
      </c>
      <c r="Z16" s="112">
        <v>103</v>
      </c>
      <c r="AB16" s="117">
        <f t="shared" si="2"/>
        <v>1.0612976682362882E-3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3776</v>
      </c>
      <c r="W17" s="116">
        <v>3424</v>
      </c>
      <c r="X17" s="116">
        <v>3465</v>
      </c>
      <c r="Y17" s="112">
        <v>3779</v>
      </c>
      <c r="Z17" s="112">
        <v>3905</v>
      </c>
      <c r="AB17" s="117">
        <f t="shared" si="2"/>
        <v>4.023657664526898E-2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644</v>
      </c>
      <c r="W18" s="116">
        <v>611</v>
      </c>
      <c r="X18" s="116">
        <v>661</v>
      </c>
      <c r="Y18" s="112">
        <v>675</v>
      </c>
      <c r="Z18" s="112">
        <v>677</v>
      </c>
      <c r="AB18" s="117">
        <f t="shared" si="2"/>
        <v>6.9757137999608455E-3</v>
      </c>
    </row>
    <row r="19" spans="1:28" x14ac:dyDescent="0.25">
      <c r="A19" s="63" t="str">
        <f>$S$1&amp;" ("&amp;$V$2&amp;" to "&amp;$Z$2&amp;")"</f>
        <v>Maribyrnong (2018-19 to 2022-23)</v>
      </c>
      <c r="B19" s="63"/>
      <c r="C19" s="63"/>
      <c r="D19" s="63"/>
      <c r="E19" s="63"/>
      <c r="F19" s="63"/>
      <c r="G19" s="63" t="str">
        <f>$S$1&amp;" ("&amp;$V$2&amp;" to "&amp;$Z$2&amp;")"</f>
        <v>Maribyrnong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3432</v>
      </c>
      <c r="W19" s="116">
        <v>3427</v>
      </c>
      <c r="X19" s="116">
        <v>3481</v>
      </c>
      <c r="Y19" s="112">
        <v>3854</v>
      </c>
      <c r="Z19" s="112">
        <v>4149</v>
      </c>
      <c r="AB19" s="117">
        <f t="shared" si="2"/>
        <v>4.2750718694294754E-2</v>
      </c>
    </row>
    <row r="20" spans="1:28" x14ac:dyDescent="0.25">
      <c r="S20" s="115" t="s">
        <v>64</v>
      </c>
      <c r="T20" s="115"/>
      <c r="U20" s="116"/>
      <c r="V20" s="116">
        <v>2855</v>
      </c>
      <c r="W20" s="116">
        <v>2792</v>
      </c>
      <c r="X20" s="116">
        <v>2688</v>
      </c>
      <c r="Y20" s="112">
        <v>2833</v>
      </c>
      <c r="Z20" s="112">
        <v>2871</v>
      </c>
      <c r="AB20" s="117">
        <f t="shared" si="2"/>
        <v>2.9582384519479449E-2</v>
      </c>
    </row>
    <row r="21" spans="1:28" x14ac:dyDescent="0.25">
      <c r="S21" s="115" t="s">
        <v>65</v>
      </c>
      <c r="T21" s="115"/>
      <c r="U21" s="116"/>
      <c r="V21" s="116">
        <v>6874</v>
      </c>
      <c r="W21" s="116">
        <v>6891</v>
      </c>
      <c r="X21" s="116">
        <v>6974</v>
      </c>
      <c r="Y21" s="112">
        <v>8337</v>
      </c>
      <c r="Z21" s="112">
        <v>8396</v>
      </c>
      <c r="AB21" s="117">
        <f t="shared" si="2"/>
        <v>8.6511215752542475E-2</v>
      </c>
    </row>
    <row r="22" spans="1:28" x14ac:dyDescent="0.25">
      <c r="S22" s="115" t="s">
        <v>66</v>
      </c>
      <c r="T22" s="115"/>
      <c r="U22" s="116"/>
      <c r="V22" s="116">
        <v>7370</v>
      </c>
      <c r="W22" s="116">
        <v>7914</v>
      </c>
      <c r="X22" s="116">
        <v>7241</v>
      </c>
      <c r="Y22" s="112">
        <v>8589</v>
      </c>
      <c r="Z22" s="112">
        <v>10276</v>
      </c>
      <c r="AB22" s="117">
        <f t="shared" si="2"/>
        <v>0.1058824741630689</v>
      </c>
    </row>
    <row r="23" spans="1:28" x14ac:dyDescent="0.25">
      <c r="S23" s="115" t="s">
        <v>67</v>
      </c>
      <c r="T23" s="115"/>
      <c r="U23" s="116"/>
      <c r="V23" s="116">
        <v>3608</v>
      </c>
      <c r="W23" s="116">
        <v>3578</v>
      </c>
      <c r="X23" s="116">
        <v>3777</v>
      </c>
      <c r="Y23" s="112">
        <v>3974</v>
      </c>
      <c r="Z23" s="112">
        <v>4301</v>
      </c>
      <c r="AB23" s="117">
        <f t="shared" si="2"/>
        <v>4.4316905544507526E-2</v>
      </c>
    </row>
    <row r="24" spans="1:28" x14ac:dyDescent="0.25">
      <c r="S24" s="115" t="s">
        <v>68</v>
      </c>
      <c r="T24" s="115"/>
      <c r="U24" s="116"/>
      <c r="V24" s="116">
        <v>2382</v>
      </c>
      <c r="W24" s="116">
        <v>2301</v>
      </c>
      <c r="X24" s="116">
        <v>2287</v>
      </c>
      <c r="Y24" s="112">
        <v>2532</v>
      </c>
      <c r="Z24" s="112">
        <v>2716</v>
      </c>
      <c r="AB24" s="117">
        <f t="shared" si="2"/>
        <v>2.7985286086696686E-2</v>
      </c>
    </row>
    <row r="25" spans="1:28" x14ac:dyDescent="0.25">
      <c r="S25" s="115" t="s">
        <v>69</v>
      </c>
      <c r="T25" s="115"/>
      <c r="U25" s="116"/>
      <c r="V25" s="116">
        <v>3842</v>
      </c>
      <c r="W25" s="116">
        <v>3826</v>
      </c>
      <c r="X25" s="116">
        <v>3992</v>
      </c>
      <c r="Y25" s="112">
        <v>4646</v>
      </c>
      <c r="Z25" s="112">
        <v>4620</v>
      </c>
      <c r="AB25" s="117">
        <f t="shared" si="2"/>
        <v>4.7603837157783019E-2</v>
      </c>
    </row>
    <row r="26" spans="1:28" x14ac:dyDescent="0.25">
      <c r="S26" s="115" t="s">
        <v>70</v>
      </c>
      <c r="T26" s="115"/>
      <c r="U26" s="116"/>
      <c r="V26" s="116">
        <v>1425</v>
      </c>
      <c r="W26" s="116">
        <v>1324</v>
      </c>
      <c r="X26" s="116">
        <v>1204</v>
      </c>
      <c r="Y26" s="112">
        <v>1468</v>
      </c>
      <c r="Z26" s="112">
        <v>1517</v>
      </c>
      <c r="AB26" s="117">
        <f t="shared" si="2"/>
        <v>1.5630956919557758E-2</v>
      </c>
    </row>
    <row r="27" spans="1:28" x14ac:dyDescent="0.25">
      <c r="S27" s="115" t="s">
        <v>71</v>
      </c>
      <c r="T27" s="115"/>
      <c r="U27" s="116"/>
      <c r="V27" s="116">
        <v>8479</v>
      </c>
      <c r="W27" s="116">
        <v>8399</v>
      </c>
      <c r="X27" s="116">
        <v>8356</v>
      </c>
      <c r="Y27" s="112">
        <v>9065</v>
      </c>
      <c r="Z27" s="112">
        <v>9363</v>
      </c>
      <c r="AB27" s="117">
        <f t="shared" si="2"/>
        <v>9.6475049200935595E-2</v>
      </c>
    </row>
    <row r="28" spans="1:28" x14ac:dyDescent="0.25">
      <c r="S28" s="115" t="s">
        <v>72</v>
      </c>
      <c r="T28" s="115"/>
      <c r="U28" s="116"/>
      <c r="V28" s="116">
        <v>10907</v>
      </c>
      <c r="W28" s="116">
        <v>10838</v>
      </c>
      <c r="X28" s="116">
        <v>10254</v>
      </c>
      <c r="Y28" s="112">
        <v>11642</v>
      </c>
      <c r="Z28" s="112">
        <v>12777</v>
      </c>
      <c r="AB28" s="117">
        <f t="shared" si="2"/>
        <v>0.13165243016558303</v>
      </c>
    </row>
    <row r="29" spans="1:28" x14ac:dyDescent="0.25">
      <c r="S29" s="115" t="s">
        <v>73</v>
      </c>
      <c r="T29" s="115"/>
      <c r="U29" s="116"/>
      <c r="V29" s="116">
        <v>6110</v>
      </c>
      <c r="W29" s="116">
        <v>4308</v>
      </c>
      <c r="X29" s="116">
        <v>4657</v>
      </c>
      <c r="Y29" s="112">
        <v>5232</v>
      </c>
      <c r="Z29" s="112">
        <v>5093</v>
      </c>
      <c r="AB29" s="117">
        <f t="shared" si="2"/>
        <v>5.2477563342984618E-2</v>
      </c>
    </row>
    <row r="30" spans="1:28" x14ac:dyDescent="0.25">
      <c r="S30" s="115" t="s">
        <v>74</v>
      </c>
      <c r="T30" s="115"/>
      <c r="U30" s="116"/>
      <c r="V30" s="116">
        <v>5158</v>
      </c>
      <c r="W30" s="116">
        <v>6530</v>
      </c>
      <c r="X30" s="116">
        <v>6142</v>
      </c>
      <c r="Y30" s="112">
        <v>6600</v>
      </c>
      <c r="Z30" s="112">
        <v>7251</v>
      </c>
      <c r="AB30" s="117">
        <f t="shared" si="2"/>
        <v>7.4713295071663355E-2</v>
      </c>
    </row>
    <row r="31" spans="1:28" x14ac:dyDescent="0.25">
      <c r="S31" s="115" t="s">
        <v>75</v>
      </c>
      <c r="T31" s="115"/>
      <c r="U31" s="116"/>
      <c r="V31" s="116">
        <v>8067</v>
      </c>
      <c r="W31" s="116">
        <v>8281</v>
      </c>
      <c r="X31" s="116">
        <v>9032</v>
      </c>
      <c r="Y31" s="112">
        <v>10116</v>
      </c>
      <c r="Z31" s="112">
        <v>11105</v>
      </c>
      <c r="AB31" s="117">
        <f t="shared" si="2"/>
        <v>0.11442437481324252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2884</v>
      </c>
      <c r="W32" s="116">
        <v>2872</v>
      </c>
      <c r="X32" s="116">
        <v>2685</v>
      </c>
      <c r="Y32" s="112">
        <v>2874</v>
      </c>
      <c r="Z32" s="112">
        <v>3171</v>
      </c>
      <c r="AB32" s="117">
        <f t="shared" si="2"/>
        <v>3.2673542776478347E-2</v>
      </c>
    </row>
    <row r="33" spans="19:32" x14ac:dyDescent="0.25">
      <c r="S33" s="115" t="s">
        <v>77</v>
      </c>
      <c r="T33" s="115"/>
      <c r="U33" s="116"/>
      <c r="V33" s="116">
        <v>3036</v>
      </c>
      <c r="W33" s="116">
        <v>3083</v>
      </c>
      <c r="X33" s="116">
        <v>2942</v>
      </c>
      <c r="Y33" s="112">
        <v>3069</v>
      </c>
      <c r="Z33" s="112">
        <v>3154</v>
      </c>
      <c r="AB33" s="117">
        <f t="shared" si="2"/>
        <v>3.2498377141915079E-2</v>
      </c>
    </row>
    <row r="34" spans="19:32" x14ac:dyDescent="0.25">
      <c r="S34" s="118" t="s">
        <v>53</v>
      </c>
      <c r="T34" s="118"/>
      <c r="U34" s="119"/>
      <c r="V34" s="119">
        <v>83682</v>
      </c>
      <c r="W34" s="119">
        <v>82810</v>
      </c>
      <c r="X34" s="119">
        <v>81807</v>
      </c>
      <c r="Y34" s="120">
        <v>91056</v>
      </c>
      <c r="Z34" s="120">
        <v>97051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45160</v>
      </c>
      <c r="W37" s="112">
        <v>45695</v>
      </c>
      <c r="X37" s="112">
        <v>44290</v>
      </c>
      <c r="Y37" s="112">
        <v>43601</v>
      </c>
      <c r="Z37" s="112">
        <v>46246</v>
      </c>
      <c r="AB37" s="132">
        <f>Z37/Z40*100</f>
        <v>77.092085083683401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10623</v>
      </c>
      <c r="W38" s="112">
        <v>10686</v>
      </c>
      <c r="X38" s="112">
        <v>10403</v>
      </c>
      <c r="Y38" s="112">
        <v>12693</v>
      </c>
      <c r="Z38" s="112">
        <v>13742</v>
      </c>
      <c r="AB38" s="132">
        <f>Z38/Z40*100</f>
        <v>22.907914916316596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55783</v>
      </c>
      <c r="W40" s="112">
        <v>56381</v>
      </c>
      <c r="X40" s="112">
        <v>54693</v>
      </c>
      <c r="Y40" s="112">
        <v>56294</v>
      </c>
      <c r="Z40" s="112">
        <v>59988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5</v>
      </c>
      <c r="X44" s="112">
        <v>9</v>
      </c>
      <c r="Y44" s="112">
        <v>17</v>
      </c>
      <c r="Z44" s="112">
        <v>23</v>
      </c>
    </row>
    <row r="45" spans="19:32" x14ac:dyDescent="0.25">
      <c r="S45" s="115" t="s">
        <v>37</v>
      </c>
      <c r="T45" s="115"/>
      <c r="U45" s="112"/>
      <c r="V45" s="112">
        <v>328</v>
      </c>
      <c r="W45" s="112">
        <v>316</v>
      </c>
      <c r="X45" s="112">
        <v>308</v>
      </c>
      <c r="Y45" s="112">
        <v>510</v>
      </c>
      <c r="Z45" s="112">
        <v>552</v>
      </c>
    </row>
    <row r="46" spans="19:32" x14ac:dyDescent="0.25">
      <c r="S46" s="115" t="s">
        <v>38</v>
      </c>
      <c r="T46" s="115"/>
      <c r="U46" s="112"/>
      <c r="V46" s="112">
        <v>1458</v>
      </c>
      <c r="W46" s="112">
        <v>1356</v>
      </c>
      <c r="X46" s="112">
        <v>1289</v>
      </c>
      <c r="Y46" s="112">
        <v>1781</v>
      </c>
      <c r="Z46" s="112">
        <v>2094</v>
      </c>
    </row>
    <row r="47" spans="19:32" x14ac:dyDescent="0.25">
      <c r="S47" s="115" t="s">
        <v>39</v>
      </c>
      <c r="T47" s="115"/>
      <c r="U47" s="112"/>
      <c r="V47" s="112">
        <v>4784</v>
      </c>
      <c r="W47" s="112">
        <v>4299</v>
      </c>
      <c r="X47" s="112">
        <v>3704</v>
      </c>
      <c r="Y47" s="112">
        <v>4254</v>
      </c>
      <c r="Z47" s="112">
        <v>4750</v>
      </c>
    </row>
    <row r="48" spans="19:32" x14ac:dyDescent="0.25">
      <c r="S48" s="115" t="s">
        <v>40</v>
      </c>
      <c r="T48" s="115"/>
      <c r="U48" s="112"/>
      <c r="V48" s="112">
        <v>9006</v>
      </c>
      <c r="W48" s="112">
        <v>8672</v>
      </c>
      <c r="X48" s="112">
        <v>8372</v>
      </c>
      <c r="Y48" s="112">
        <v>8584</v>
      </c>
      <c r="Z48" s="112">
        <v>9096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7855</v>
      </c>
      <c r="W49" s="112">
        <v>7803</v>
      </c>
      <c r="X49" s="112">
        <v>7685</v>
      </c>
      <c r="Y49" s="112">
        <v>7947</v>
      </c>
      <c r="Z49" s="112">
        <v>8635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Maribyrnong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5922</v>
      </c>
      <c r="W50" s="112">
        <v>6066</v>
      </c>
      <c r="X50" s="112">
        <v>6096</v>
      </c>
      <c r="Y50" s="112">
        <v>6690</v>
      </c>
      <c r="Z50" s="112">
        <v>6823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4527</v>
      </c>
      <c r="W51" s="112">
        <v>4462</v>
      </c>
      <c r="X51" s="112">
        <v>4334</v>
      </c>
      <c r="Y51" s="112">
        <v>4698</v>
      </c>
      <c r="Z51" s="112">
        <v>4876</v>
      </c>
    </row>
    <row r="52" spans="1:26" ht="15" customHeight="1" x14ac:dyDescent="0.25">
      <c r="S52" s="115" t="s">
        <v>44</v>
      </c>
      <c r="T52" s="115"/>
      <c r="U52" s="112"/>
      <c r="V52" s="112">
        <v>3397</v>
      </c>
      <c r="W52" s="112">
        <v>3408</v>
      </c>
      <c r="X52" s="112">
        <v>3533</v>
      </c>
      <c r="Y52" s="112">
        <v>3727</v>
      </c>
      <c r="Z52" s="112">
        <v>3822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2732</v>
      </c>
      <c r="W53" s="112">
        <v>2776</v>
      </c>
      <c r="X53" s="112">
        <v>2754</v>
      </c>
      <c r="Y53" s="112">
        <v>3059</v>
      </c>
      <c r="Z53" s="112">
        <v>3137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2101</v>
      </c>
      <c r="W54" s="112">
        <v>2144</v>
      </c>
      <c r="X54" s="112">
        <v>2155</v>
      </c>
      <c r="Y54" s="112">
        <v>2353</v>
      </c>
      <c r="Z54" s="112">
        <v>2367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1485</v>
      </c>
      <c r="W55" s="112">
        <v>1577</v>
      </c>
      <c r="X55" s="112">
        <v>1572</v>
      </c>
      <c r="Y55" s="112">
        <v>1770</v>
      </c>
      <c r="Z55" s="112">
        <v>1844</v>
      </c>
    </row>
    <row r="56" spans="1:26" ht="15" customHeight="1" x14ac:dyDescent="0.25">
      <c r="S56" s="115" t="s">
        <v>48</v>
      </c>
      <c r="T56" s="115"/>
      <c r="U56" s="112"/>
      <c r="V56" s="112">
        <v>542</v>
      </c>
      <c r="W56" s="112">
        <v>581</v>
      </c>
      <c r="X56" s="112">
        <v>722</v>
      </c>
      <c r="Y56" s="112">
        <v>861</v>
      </c>
      <c r="Z56" s="112">
        <v>908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193</v>
      </c>
      <c r="W57" s="112">
        <v>186</v>
      </c>
      <c r="X57" s="112">
        <v>209</v>
      </c>
      <c r="Y57" s="112">
        <v>233</v>
      </c>
      <c r="Z57" s="112">
        <v>263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62</v>
      </c>
      <c r="W58" s="112">
        <v>63</v>
      </c>
      <c r="X58" s="112">
        <v>76</v>
      </c>
      <c r="Y58" s="112">
        <v>75</v>
      </c>
      <c r="Z58" s="112">
        <v>93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</v>
      </c>
      <c r="W59" s="112">
        <v>32</v>
      </c>
      <c r="X59" s="112">
        <v>28</v>
      </c>
      <c r="Y59" s="112">
        <v>23</v>
      </c>
      <c r="Z59" s="112">
        <v>27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18</v>
      </c>
      <c r="W60" s="112">
        <v>13</v>
      </c>
      <c r="X60" s="112">
        <v>11</v>
      </c>
      <c r="Y60" s="112">
        <v>15</v>
      </c>
      <c r="Z60" s="112">
        <v>18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44456</v>
      </c>
      <c r="W61" s="112">
        <v>43766</v>
      </c>
      <c r="X61" s="112">
        <v>42857</v>
      </c>
      <c r="Y61" s="112">
        <v>46595</v>
      </c>
      <c r="Z61" s="112">
        <v>49328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12</v>
      </c>
      <c r="X63" s="112">
        <v>8</v>
      </c>
      <c r="Y63" s="112">
        <v>14</v>
      </c>
      <c r="Z63" s="112">
        <v>31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452</v>
      </c>
      <c r="W64" s="112">
        <v>434</v>
      </c>
      <c r="X64" s="112">
        <v>453</v>
      </c>
      <c r="Y64" s="112">
        <v>711</v>
      </c>
      <c r="Z64" s="112">
        <v>745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Maribyrnong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1473</v>
      </c>
      <c r="W65" s="112">
        <v>1377</v>
      </c>
      <c r="X65" s="112">
        <v>1352</v>
      </c>
      <c r="Y65" s="112">
        <v>1924</v>
      </c>
      <c r="Z65" s="112">
        <v>2135</v>
      </c>
    </row>
    <row r="66" spans="1:26" x14ac:dyDescent="0.25">
      <c r="S66" s="115" t="s">
        <v>39</v>
      </c>
      <c r="T66" s="115"/>
      <c r="U66" s="112"/>
      <c r="V66" s="112">
        <v>4191</v>
      </c>
      <c r="W66" s="112">
        <v>3795</v>
      </c>
      <c r="X66" s="112">
        <v>3526</v>
      </c>
      <c r="Y66" s="112">
        <v>4306</v>
      </c>
      <c r="Z66" s="112">
        <v>4773</v>
      </c>
    </row>
    <row r="67" spans="1:26" x14ac:dyDescent="0.25">
      <c r="S67" s="115" t="s">
        <v>40</v>
      </c>
      <c r="T67" s="115"/>
      <c r="U67" s="112"/>
      <c r="V67" s="112">
        <v>7419</v>
      </c>
      <c r="W67" s="112">
        <v>7399</v>
      </c>
      <c r="X67" s="112">
        <v>7001</v>
      </c>
      <c r="Y67" s="112">
        <v>7815</v>
      </c>
      <c r="Z67" s="112">
        <v>8639</v>
      </c>
    </row>
    <row r="68" spans="1:26" x14ac:dyDescent="0.25">
      <c r="S68" s="115" t="s">
        <v>41</v>
      </c>
      <c r="T68" s="115"/>
      <c r="U68" s="112"/>
      <c r="V68" s="112">
        <v>6778</v>
      </c>
      <c r="W68" s="112">
        <v>6859</v>
      </c>
      <c r="X68" s="112">
        <v>6979</v>
      </c>
      <c r="Y68" s="112">
        <v>7741</v>
      </c>
      <c r="Z68" s="112">
        <v>8406</v>
      </c>
    </row>
    <row r="69" spans="1:26" x14ac:dyDescent="0.25">
      <c r="S69" s="115" t="s">
        <v>42</v>
      </c>
      <c r="T69" s="115"/>
      <c r="U69" s="112"/>
      <c r="V69" s="112">
        <v>5253</v>
      </c>
      <c r="W69" s="112">
        <v>5412</v>
      </c>
      <c r="X69" s="112">
        <v>5432</v>
      </c>
      <c r="Y69" s="112">
        <v>6110</v>
      </c>
      <c r="Z69" s="112">
        <v>6292</v>
      </c>
    </row>
    <row r="70" spans="1:26" x14ac:dyDescent="0.25">
      <c r="S70" s="115" t="s">
        <v>43</v>
      </c>
      <c r="T70" s="115"/>
      <c r="U70" s="112"/>
      <c r="V70" s="112">
        <v>3888</v>
      </c>
      <c r="W70" s="112">
        <v>3937</v>
      </c>
      <c r="X70" s="112">
        <v>4116</v>
      </c>
      <c r="Y70" s="112">
        <v>4396</v>
      </c>
      <c r="Z70" s="112">
        <v>4721</v>
      </c>
    </row>
    <row r="71" spans="1:26" x14ac:dyDescent="0.25">
      <c r="S71" s="115" t="s">
        <v>44</v>
      </c>
      <c r="T71" s="115"/>
      <c r="U71" s="112"/>
      <c r="V71" s="112">
        <v>3351</v>
      </c>
      <c r="W71" s="112">
        <v>3399</v>
      </c>
      <c r="X71" s="112">
        <v>3431</v>
      </c>
      <c r="Y71" s="112">
        <v>3830</v>
      </c>
      <c r="Z71" s="112">
        <v>3921</v>
      </c>
    </row>
    <row r="72" spans="1:26" x14ac:dyDescent="0.25">
      <c r="S72" s="115" t="s">
        <v>45</v>
      </c>
      <c r="T72" s="115"/>
      <c r="U72" s="112"/>
      <c r="V72" s="112">
        <v>2571</v>
      </c>
      <c r="W72" s="112">
        <v>2552</v>
      </c>
      <c r="X72" s="112">
        <v>2577</v>
      </c>
      <c r="Y72" s="112">
        <v>2925</v>
      </c>
      <c r="Z72" s="112">
        <v>3149</v>
      </c>
    </row>
    <row r="73" spans="1:26" x14ac:dyDescent="0.25">
      <c r="S73" s="115" t="s">
        <v>46</v>
      </c>
      <c r="T73" s="115"/>
      <c r="U73" s="112"/>
      <c r="V73" s="112">
        <v>1950</v>
      </c>
      <c r="W73" s="112">
        <v>1947</v>
      </c>
      <c r="X73" s="112">
        <v>1977</v>
      </c>
      <c r="Y73" s="112">
        <v>2172</v>
      </c>
      <c r="Z73" s="112">
        <v>2303</v>
      </c>
    </row>
    <row r="74" spans="1:26" x14ac:dyDescent="0.25">
      <c r="S74" s="115" t="s">
        <v>47</v>
      </c>
      <c r="T74" s="115"/>
      <c r="U74" s="112"/>
      <c r="V74" s="112">
        <v>1233</v>
      </c>
      <c r="W74" s="112">
        <v>1241</v>
      </c>
      <c r="X74" s="112">
        <v>1316</v>
      </c>
      <c r="Y74" s="112">
        <v>1604</v>
      </c>
      <c r="Z74" s="112">
        <v>1555</v>
      </c>
    </row>
    <row r="75" spans="1:26" x14ac:dyDescent="0.25">
      <c r="S75" s="115" t="s">
        <v>48</v>
      </c>
      <c r="T75" s="115"/>
      <c r="U75" s="112"/>
      <c r="V75" s="112">
        <v>421</v>
      </c>
      <c r="W75" s="112">
        <v>454</v>
      </c>
      <c r="X75" s="112">
        <v>502</v>
      </c>
      <c r="Y75" s="112">
        <v>597</v>
      </c>
      <c r="Z75" s="112">
        <v>729</v>
      </c>
    </row>
    <row r="76" spans="1:26" x14ac:dyDescent="0.25">
      <c r="S76" s="115" t="s">
        <v>49</v>
      </c>
      <c r="T76" s="115"/>
      <c r="U76" s="112"/>
      <c r="V76" s="112">
        <v>159</v>
      </c>
      <c r="W76" s="112">
        <v>164</v>
      </c>
      <c r="X76" s="112">
        <v>180</v>
      </c>
      <c r="Y76" s="112">
        <v>194</v>
      </c>
      <c r="Z76" s="112">
        <v>202</v>
      </c>
    </row>
    <row r="77" spans="1:26" x14ac:dyDescent="0.25">
      <c r="S77" s="115" t="s">
        <v>50</v>
      </c>
      <c r="T77" s="115"/>
      <c r="U77" s="112"/>
      <c r="V77" s="112">
        <v>29</v>
      </c>
      <c r="W77" s="112">
        <v>32</v>
      </c>
      <c r="X77" s="112">
        <v>38</v>
      </c>
      <c r="Y77" s="112">
        <v>53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22</v>
      </c>
      <c r="W78" s="112">
        <v>17</v>
      </c>
      <c r="X78" s="112">
        <v>15</v>
      </c>
      <c r="Y78" s="112">
        <v>19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25</v>
      </c>
      <c r="X79" s="112">
        <v>24</v>
      </c>
      <c r="Y79" s="112">
        <v>22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39224</v>
      </c>
      <c r="W80" s="112">
        <v>39047</v>
      </c>
      <c r="X80" s="112">
        <v>38927</v>
      </c>
      <c r="Y80" s="112">
        <v>44431</v>
      </c>
      <c r="Z80" s="112">
        <v>47695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Maribyrnong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3566</v>
      </c>
      <c r="W83" s="112">
        <v>3655</v>
      </c>
      <c r="X83" s="112">
        <v>3641</v>
      </c>
      <c r="Y83" s="112">
        <v>3756</v>
      </c>
      <c r="Z83" s="112">
        <v>3897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6446</v>
      </c>
      <c r="W84" s="112">
        <v>6700</v>
      </c>
      <c r="X84" s="112">
        <v>6645</v>
      </c>
      <c r="Y84" s="112">
        <v>6860</v>
      </c>
      <c r="Z84" s="112">
        <v>7212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3469</v>
      </c>
      <c r="W85" s="112">
        <v>3432</v>
      </c>
      <c r="X85" s="112">
        <v>3221</v>
      </c>
      <c r="Y85" s="112">
        <v>3242</v>
      </c>
      <c r="Z85" s="112">
        <v>3397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97,051</v>
      </c>
      <c r="D86" s="96">
        <f t="shared" ref="D86:D91" si="4">AD4</f>
        <v>6.5850310252045574E-2</v>
      </c>
      <c r="E86" s="97">
        <f t="shared" ref="E86:E91" si="5">AD4</f>
        <v>6.5850310252045574E-2</v>
      </c>
      <c r="F86" s="96">
        <f t="shared" ref="F86:F91" si="6">AF4</f>
        <v>0.15977342526977445</v>
      </c>
      <c r="G86" s="97">
        <f t="shared" ref="G86:G91" si="7">AF4</f>
        <v>0.15977342526977445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1989</v>
      </c>
      <c r="W86" s="112">
        <v>1935</v>
      </c>
      <c r="X86" s="112">
        <v>1910</v>
      </c>
      <c r="Y86" s="112">
        <v>1919</v>
      </c>
      <c r="Z86" s="112">
        <v>2085</v>
      </c>
    </row>
    <row r="87" spans="1:30" ht="15" customHeight="1" x14ac:dyDescent="0.25">
      <c r="A87" s="98" t="s">
        <v>4</v>
      </c>
      <c r="B87" s="49"/>
      <c r="C87" s="57" t="str">
        <f t="shared" si="3"/>
        <v>49,327</v>
      </c>
      <c r="D87" s="96">
        <f t="shared" si="4"/>
        <v>5.8723787856023613E-2</v>
      </c>
      <c r="E87" s="97">
        <f t="shared" si="5"/>
        <v>5.8723787856023613E-2</v>
      </c>
      <c r="F87" s="96">
        <f t="shared" si="6"/>
        <v>0.10964389355049153</v>
      </c>
      <c r="G87" s="97">
        <f t="shared" si="7"/>
        <v>0.10964389355049153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2123</v>
      </c>
      <c r="W87" s="112">
        <v>2070</v>
      </c>
      <c r="X87" s="112">
        <v>2069</v>
      </c>
      <c r="Y87" s="112">
        <v>2144</v>
      </c>
      <c r="Z87" s="112">
        <v>2227</v>
      </c>
    </row>
    <row r="88" spans="1:30" ht="15" customHeight="1" x14ac:dyDescent="0.25">
      <c r="A88" s="98" t="s">
        <v>5</v>
      </c>
      <c r="B88" s="49"/>
      <c r="C88" s="57" t="str">
        <f t="shared" si="3"/>
        <v>47,693</v>
      </c>
      <c r="D88" s="96">
        <f t="shared" si="4"/>
        <v>7.3465529271421914E-2</v>
      </c>
      <c r="E88" s="97">
        <f t="shared" si="5"/>
        <v>7.3465529271421914E-2</v>
      </c>
      <c r="F88" s="96">
        <f t="shared" si="6"/>
        <v>0.21603773584905661</v>
      </c>
      <c r="G88" s="97">
        <f t="shared" si="7"/>
        <v>0.21603773584905661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1688</v>
      </c>
      <c r="W88" s="112">
        <v>1681</v>
      </c>
      <c r="X88" s="112">
        <v>1585</v>
      </c>
      <c r="Y88" s="112">
        <v>1638</v>
      </c>
      <c r="Z88" s="112">
        <v>1690</v>
      </c>
    </row>
    <row r="89" spans="1:30" ht="15" customHeight="1" x14ac:dyDescent="0.25">
      <c r="A89" s="49" t="s">
        <v>6</v>
      </c>
      <c r="B89" s="49"/>
      <c r="C89" s="57" t="str">
        <f t="shared" si="3"/>
        <v>59,982</v>
      </c>
      <c r="D89" s="96">
        <f t="shared" si="4"/>
        <v>6.5456418636872238E-2</v>
      </c>
      <c r="E89" s="97">
        <f t="shared" si="5"/>
        <v>6.5456418636872238E-2</v>
      </c>
      <c r="F89" s="96">
        <f t="shared" si="6"/>
        <v>7.5273828944302013E-2</v>
      </c>
      <c r="G89" s="97">
        <f t="shared" si="7"/>
        <v>7.5273828944302013E-2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1874</v>
      </c>
      <c r="W89" s="112">
        <v>1807</v>
      </c>
      <c r="X89" s="112">
        <v>1754</v>
      </c>
      <c r="Y89" s="112">
        <v>1747</v>
      </c>
      <c r="Z89" s="112">
        <v>1887</v>
      </c>
    </row>
    <row r="90" spans="1:30" ht="15" customHeight="1" x14ac:dyDescent="0.25">
      <c r="A90" s="49" t="s">
        <v>95</v>
      </c>
      <c r="B90" s="49"/>
      <c r="C90" s="57" t="str">
        <f t="shared" si="3"/>
        <v>$51,959</v>
      </c>
      <c r="D90" s="96">
        <f t="shared" si="4"/>
        <v>3.5452371462734167E-2</v>
      </c>
      <c r="E90" s="97">
        <f t="shared" si="5"/>
        <v>3.5452371462734167E-2</v>
      </c>
      <c r="F90" s="96">
        <f t="shared" si="6"/>
        <v>0.13654807345269204</v>
      </c>
      <c r="G90" s="97">
        <f t="shared" si="7"/>
        <v>0.13654807345269204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3273</v>
      </c>
      <c r="W90" s="112">
        <v>3190</v>
      </c>
      <c r="X90" s="112">
        <v>2909</v>
      </c>
      <c r="Y90" s="112">
        <v>2908</v>
      </c>
      <c r="Z90" s="112">
        <v>3359</v>
      </c>
    </row>
    <row r="91" spans="1:30" ht="15" customHeight="1" x14ac:dyDescent="0.25">
      <c r="A91" s="49" t="s">
        <v>7</v>
      </c>
      <c r="B91" s="49"/>
      <c r="C91" s="57" t="str">
        <f t="shared" si="3"/>
        <v>$4,720.2 mil</v>
      </c>
      <c r="D91" s="96">
        <f t="shared" si="4"/>
        <v>0.10507971457771403</v>
      </c>
      <c r="E91" s="97">
        <f t="shared" si="5"/>
        <v>0.10507971457771403</v>
      </c>
      <c r="F91" s="96">
        <f t="shared" si="6"/>
        <v>0.31587667014208742</v>
      </c>
      <c r="G91" s="97">
        <f t="shared" si="7"/>
        <v>0.31587667014208742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29730</v>
      </c>
      <c r="W91" s="112">
        <v>29809</v>
      </c>
      <c r="X91" s="112">
        <v>28625</v>
      </c>
      <c r="Y91" s="112">
        <v>29016</v>
      </c>
      <c r="Z91" s="112">
        <v>30957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2833</v>
      </c>
      <c r="W93" s="112">
        <v>2978</v>
      </c>
      <c r="X93" s="112">
        <v>2951</v>
      </c>
      <c r="Y93" s="112">
        <v>3158</v>
      </c>
      <c r="Z93" s="112">
        <v>3349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7215</v>
      </c>
      <c r="W94" s="112">
        <v>7493</v>
      </c>
      <c r="X94" s="112">
        <v>7610</v>
      </c>
      <c r="Y94" s="112">
        <v>7897</v>
      </c>
      <c r="Z94" s="112">
        <v>8202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860</v>
      </c>
      <c r="W95" s="112">
        <v>850</v>
      </c>
      <c r="X95" s="112">
        <v>836</v>
      </c>
      <c r="Y95" s="112">
        <v>967</v>
      </c>
      <c r="Z95" s="112">
        <v>1048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3014</v>
      </c>
      <c r="W96" s="112">
        <v>3068</v>
      </c>
      <c r="X96" s="112">
        <v>2963</v>
      </c>
      <c r="Y96" s="112">
        <v>3182</v>
      </c>
      <c r="Z96" s="112">
        <v>3568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4096</v>
      </c>
      <c r="W97" s="112">
        <v>4066</v>
      </c>
      <c r="X97" s="112">
        <v>4048</v>
      </c>
      <c r="Y97" s="112">
        <v>4099</v>
      </c>
      <c r="Z97" s="112">
        <v>4219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2148</v>
      </c>
      <c r="W98" s="112">
        <v>2098</v>
      </c>
      <c r="X98" s="112">
        <v>2068</v>
      </c>
      <c r="Y98" s="112">
        <v>2201</v>
      </c>
      <c r="Z98" s="112">
        <v>2154</v>
      </c>
    </row>
    <row r="99" spans="1:32" ht="15" customHeight="1" x14ac:dyDescent="0.25">
      <c r="S99" s="115" t="s">
        <v>195</v>
      </c>
      <c r="T99" s="115"/>
      <c r="U99" s="112"/>
      <c r="V99" s="112">
        <v>284</v>
      </c>
      <c r="W99" s="112">
        <v>288</v>
      </c>
      <c r="X99" s="112">
        <v>332</v>
      </c>
      <c r="Y99" s="112">
        <v>351</v>
      </c>
      <c r="Z99" s="112">
        <v>413</v>
      </c>
    </row>
    <row r="100" spans="1:32" ht="15" customHeight="1" x14ac:dyDescent="0.25">
      <c r="S100" s="115" t="s">
        <v>58</v>
      </c>
      <c r="T100" s="115"/>
      <c r="U100" s="112"/>
      <c r="V100" s="112">
        <v>1655</v>
      </c>
      <c r="W100" s="112">
        <v>1713</v>
      </c>
      <c r="X100" s="112">
        <v>1581</v>
      </c>
      <c r="Y100" s="112">
        <v>1663</v>
      </c>
      <c r="Z100" s="112">
        <v>1985</v>
      </c>
    </row>
    <row r="101" spans="1:32" x14ac:dyDescent="0.25">
      <c r="A101" s="18"/>
      <c r="S101" s="118" t="s">
        <v>53</v>
      </c>
      <c r="T101" s="118"/>
      <c r="U101" s="112"/>
      <c r="V101" s="112">
        <v>26054</v>
      </c>
      <c r="W101" s="112">
        <v>26573</v>
      </c>
      <c r="X101" s="112">
        <v>26053</v>
      </c>
      <c r="Y101" s="112">
        <v>27258</v>
      </c>
      <c r="Z101" s="112">
        <v>29004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64171</v>
      </c>
      <c r="W104" s="112">
        <v>64510</v>
      </c>
      <c r="X104" s="112">
        <v>63170</v>
      </c>
      <c r="Y104" s="112">
        <v>71330</v>
      </c>
      <c r="Z104" s="112">
        <v>76633</v>
      </c>
      <c r="AB104" s="109" t="str">
        <f>TEXT(Z104,"###,###")</f>
        <v>76,633</v>
      </c>
      <c r="AD104" s="130">
        <f>Z104/($Z$4)*100</f>
        <v>78.961576902865502</v>
      </c>
      <c r="AF104" s="109"/>
    </row>
    <row r="105" spans="1:32" x14ac:dyDescent="0.25">
      <c r="S105" s="115" t="s">
        <v>17</v>
      </c>
      <c r="T105" s="115"/>
      <c r="U105" s="112"/>
      <c r="V105" s="112">
        <v>13511</v>
      </c>
      <c r="W105" s="112">
        <v>13147</v>
      </c>
      <c r="X105" s="112">
        <v>13300</v>
      </c>
      <c r="Y105" s="112">
        <v>14575</v>
      </c>
      <c r="Z105" s="112">
        <v>14775</v>
      </c>
      <c r="AB105" s="109" t="str">
        <f>TEXT(Z105,"###,###")</f>
        <v>14,775</v>
      </c>
      <c r="AD105" s="130">
        <f>Z105/($Z$4)*100</f>
        <v>15.22395441571957</v>
      </c>
      <c r="AF105" s="109"/>
    </row>
    <row r="106" spans="1:32" x14ac:dyDescent="0.25">
      <c r="S106" s="118" t="s">
        <v>53</v>
      </c>
      <c r="T106" s="118"/>
      <c r="U106" s="120"/>
      <c r="V106" s="120">
        <v>77682</v>
      </c>
      <c r="W106" s="120">
        <v>77657</v>
      </c>
      <c r="X106" s="120">
        <v>76470</v>
      </c>
      <c r="Y106" s="120">
        <v>85905</v>
      </c>
      <c r="Z106" s="120">
        <v>91408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11334</v>
      </c>
      <c r="W108" s="112">
        <v>11575</v>
      </c>
      <c r="X108" s="112">
        <v>10891</v>
      </c>
      <c r="Y108" s="112">
        <v>12121</v>
      </c>
      <c r="Z108" s="112">
        <v>12077</v>
      </c>
      <c r="AB108" s="109" t="str">
        <f>TEXT(Z108,"###,###")</f>
        <v>12,077</v>
      </c>
      <c r="AD108" s="130">
        <f>Z108/($Z$4)*100</f>
        <v>12.443972756591895</v>
      </c>
      <c r="AF108" s="109"/>
    </row>
    <row r="109" spans="1:32" x14ac:dyDescent="0.25">
      <c r="S109" s="115" t="s">
        <v>20</v>
      </c>
      <c r="T109" s="115"/>
      <c r="U109" s="112"/>
      <c r="V109" s="112">
        <v>10017</v>
      </c>
      <c r="W109" s="112">
        <v>10200</v>
      </c>
      <c r="X109" s="112">
        <v>10723</v>
      </c>
      <c r="Y109" s="112">
        <v>12118</v>
      </c>
      <c r="Z109" s="112">
        <v>12219</v>
      </c>
      <c r="AB109" s="109" t="str">
        <f>TEXT(Z109,"###,###")</f>
        <v>12,219</v>
      </c>
      <c r="AD109" s="130">
        <f>Z109/($Z$4)*100</f>
        <v>12.59028758075651</v>
      </c>
      <c r="AF109" s="109"/>
    </row>
    <row r="110" spans="1:32" x14ac:dyDescent="0.25">
      <c r="S110" s="115" t="s">
        <v>21</v>
      </c>
      <c r="T110" s="115"/>
      <c r="U110" s="112"/>
      <c r="V110" s="112">
        <v>18995</v>
      </c>
      <c r="W110" s="112">
        <v>17884</v>
      </c>
      <c r="X110" s="112">
        <v>17347</v>
      </c>
      <c r="Y110" s="112">
        <v>19425</v>
      </c>
      <c r="Z110" s="112">
        <v>22164</v>
      </c>
      <c r="AB110" s="109" t="str">
        <f>TEXT(Z110,"###,###")</f>
        <v>22,164</v>
      </c>
      <c r="AD110" s="130">
        <f>Z110/($Z$4)*100</f>
        <v>22.837477202707852</v>
      </c>
      <c r="AF110" s="109"/>
    </row>
    <row r="111" spans="1:32" x14ac:dyDescent="0.25">
      <c r="S111" s="115" t="s">
        <v>22</v>
      </c>
      <c r="T111" s="115"/>
      <c r="U111" s="112"/>
      <c r="V111" s="112">
        <v>37524</v>
      </c>
      <c r="W111" s="112">
        <v>37393</v>
      </c>
      <c r="X111" s="112">
        <v>37509</v>
      </c>
      <c r="Y111" s="112">
        <v>42238</v>
      </c>
      <c r="Z111" s="112">
        <v>44950</v>
      </c>
      <c r="AB111" s="109" t="str">
        <f>TEXT(Z111,"###,###")</f>
        <v>44,950</v>
      </c>
      <c r="AD111" s="130">
        <f>Z111/($Z$4)*100</f>
        <v>46.315854550700145</v>
      </c>
      <c r="AF111" s="109"/>
    </row>
    <row r="112" spans="1:32" x14ac:dyDescent="0.25">
      <c r="S112" s="118" t="s">
        <v>53</v>
      </c>
      <c r="T112" s="118"/>
      <c r="U112" s="112"/>
      <c r="V112" s="112">
        <v>83681</v>
      </c>
      <c r="W112" s="112">
        <v>82813</v>
      </c>
      <c r="X112" s="112">
        <v>81807</v>
      </c>
      <c r="Y112" s="112">
        <v>91057</v>
      </c>
      <c r="Z112" s="112">
        <v>97053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37.47</v>
      </c>
      <c r="W118" s="131">
        <v>37.81</v>
      </c>
      <c r="X118" s="131">
        <v>38.409999999999997</v>
      </c>
      <c r="Y118" s="131">
        <v>38.549999999999997</v>
      </c>
      <c r="Z118" s="131">
        <v>38.22</v>
      </c>
      <c r="AB118" s="109" t="str">
        <f>TEXT(Z118,"##.0")</f>
        <v>38.2</v>
      </c>
    </row>
    <row r="120" spans="19:32" x14ac:dyDescent="0.25">
      <c r="S120" s="101" t="s">
        <v>97</v>
      </c>
      <c r="T120" s="112"/>
      <c r="U120" s="112"/>
      <c r="V120" s="112">
        <v>47526</v>
      </c>
      <c r="W120" s="112">
        <v>48091</v>
      </c>
      <c r="X120" s="112">
        <v>46331</v>
      </c>
      <c r="Y120" s="112">
        <v>47837</v>
      </c>
      <c r="Z120" s="112">
        <v>50919</v>
      </c>
      <c r="AB120" s="109" t="str">
        <f>TEXT(Z120,"###,###")</f>
        <v>50,919</v>
      </c>
    </row>
    <row r="121" spans="19:32" x14ac:dyDescent="0.25">
      <c r="S121" s="101" t="s">
        <v>98</v>
      </c>
      <c r="T121" s="112"/>
      <c r="U121" s="112"/>
      <c r="V121" s="112">
        <v>3148</v>
      </c>
      <c r="W121" s="112">
        <v>3103</v>
      </c>
      <c r="X121" s="112">
        <v>3018</v>
      </c>
      <c r="Y121" s="112">
        <v>2832</v>
      </c>
      <c r="Z121" s="112">
        <v>3015</v>
      </c>
      <c r="AB121" s="109" t="str">
        <f>TEXT(Z121,"###,###")</f>
        <v>3,015</v>
      </c>
    </row>
    <row r="122" spans="19:32" x14ac:dyDescent="0.25">
      <c r="S122" s="101" t="s">
        <v>99</v>
      </c>
      <c r="T122" s="112"/>
      <c r="U122" s="112"/>
      <c r="V122" s="112">
        <v>5104</v>
      </c>
      <c r="W122" s="112">
        <v>5193</v>
      </c>
      <c r="X122" s="112">
        <v>5349</v>
      </c>
      <c r="Y122" s="112">
        <v>5628</v>
      </c>
      <c r="Z122" s="112">
        <v>6056</v>
      </c>
      <c r="AB122" s="109" t="str">
        <f>TEXT(Z122,"###,###")</f>
        <v>6,056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52630</v>
      </c>
      <c r="W124" s="112">
        <v>53284</v>
      </c>
      <c r="X124" s="112">
        <v>51680</v>
      </c>
      <c r="Y124" s="112">
        <v>53465</v>
      </c>
      <c r="Z124" s="112">
        <v>56975</v>
      </c>
      <c r="AB124" s="109" t="str">
        <f>TEXT(Z124,"###,###")</f>
        <v>56,975</v>
      </c>
      <c r="AD124" s="127">
        <f>Z124/$Z$7*100</f>
        <v>94.986829382147974</v>
      </c>
    </row>
    <row r="125" spans="19:32" x14ac:dyDescent="0.25">
      <c r="S125" s="101" t="s">
        <v>101</v>
      </c>
      <c r="T125" s="112"/>
      <c r="U125" s="112"/>
      <c r="V125" s="112">
        <v>8252</v>
      </c>
      <c r="W125" s="112">
        <v>8296</v>
      </c>
      <c r="X125" s="112">
        <v>8367</v>
      </c>
      <c r="Y125" s="112">
        <v>8460</v>
      </c>
      <c r="Z125" s="112">
        <v>9071</v>
      </c>
      <c r="AB125" s="109" t="str">
        <f>TEXT(Z125,"###,###")</f>
        <v>9,071</v>
      </c>
      <c r="AD125" s="127">
        <f>Z125/$Z$7*100</f>
        <v>15.122870194391652</v>
      </c>
    </row>
    <row r="127" spans="19:32" x14ac:dyDescent="0.25">
      <c r="S127" s="101" t="s">
        <v>102</v>
      </c>
      <c r="T127" s="112"/>
      <c r="U127" s="112"/>
      <c r="V127" s="112">
        <v>29729</v>
      </c>
      <c r="W127" s="112">
        <v>29815</v>
      </c>
      <c r="X127" s="112">
        <v>28626</v>
      </c>
      <c r="Y127" s="112">
        <v>29015</v>
      </c>
      <c r="Z127" s="112">
        <v>30958</v>
      </c>
      <c r="AB127" s="109" t="str">
        <f>TEXT(Z127,"###,###")</f>
        <v>30,958</v>
      </c>
      <c r="AD127" s="127">
        <f>Z127/$Z$7*100</f>
        <v>51.612150311760196</v>
      </c>
    </row>
    <row r="128" spans="19:32" x14ac:dyDescent="0.25">
      <c r="S128" s="101" t="s">
        <v>103</v>
      </c>
      <c r="T128" s="112"/>
      <c r="U128" s="112"/>
      <c r="V128" s="112">
        <v>26051</v>
      </c>
      <c r="W128" s="112">
        <v>26568</v>
      </c>
      <c r="X128" s="112">
        <v>26055</v>
      </c>
      <c r="Y128" s="112">
        <v>27258</v>
      </c>
      <c r="Z128" s="112">
        <v>29002</v>
      </c>
      <c r="AB128" s="109" t="str">
        <f>TEXT(Z128,"###,###")</f>
        <v>29,002</v>
      </c>
      <c r="AD128" s="127">
        <f>Z128/$Z$7*100</f>
        <v>48.351172018272152</v>
      </c>
    </row>
    <row r="130" spans="19:20" x14ac:dyDescent="0.25">
      <c r="S130" s="101" t="s">
        <v>278</v>
      </c>
      <c r="T130" s="127">
        <v>84.89046714014205</v>
      </c>
    </row>
    <row r="131" spans="19:20" x14ac:dyDescent="0.25">
      <c r="S131" s="101" t="s">
        <v>279</v>
      </c>
      <c r="T131" s="127">
        <v>5.0265079523857157</v>
      </c>
    </row>
    <row r="132" spans="19:20" x14ac:dyDescent="0.25">
      <c r="S132" s="101" t="s">
        <v>280</v>
      </c>
      <c r="T132" s="127">
        <v>10.096362242005934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F5E1DE-4621-418E-B9C6-C6DAEB9D26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06FCEF3-002F-4FFF-9281-59587CDD55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9EDE38-A95A-4A15-A455-C685F9824D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402EECD-9286-4545-ADD2-B1824E3BFB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91726-753A-4BE8-B696-959EA7356652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150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150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8.43 Maroondah,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92831</v>
      </c>
      <c r="W4" s="108">
        <v>91280</v>
      </c>
      <c r="X4" s="108">
        <v>91429</v>
      </c>
      <c r="Y4" s="108">
        <v>98974</v>
      </c>
      <c r="Z4" s="108">
        <v>100856</v>
      </c>
      <c r="AB4" s="109" t="str">
        <f>TEXT(Z4,"###,###")</f>
        <v>100,856</v>
      </c>
      <c r="AD4" s="110">
        <f>Z4/Y4-1</f>
        <v>1.9015094873401139E-2</v>
      </c>
      <c r="AF4" s="110">
        <f>Z4/V4-1</f>
        <v>8.6447415195354926E-2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45793</v>
      </c>
      <c r="W5" s="108">
        <v>44792</v>
      </c>
      <c r="X5" s="108">
        <v>44889</v>
      </c>
      <c r="Y5" s="108">
        <v>48053</v>
      </c>
      <c r="Z5" s="108">
        <v>48737</v>
      </c>
      <c r="AB5" s="109" t="str">
        <f>TEXT(Z5,"###,###")</f>
        <v>48,737</v>
      </c>
      <c r="AD5" s="110">
        <f t="shared" ref="AD5:AD9" si="0">Z5/Y5-1</f>
        <v>1.4234282979210366E-2</v>
      </c>
      <c r="AF5" s="110">
        <f t="shared" ref="AF5:AF9" si="1">Z5/V5-1</f>
        <v>6.4289301858362569E-2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47036</v>
      </c>
      <c r="W6" s="108">
        <v>46493</v>
      </c>
      <c r="X6" s="108">
        <v>46490</v>
      </c>
      <c r="Y6" s="108">
        <v>50871</v>
      </c>
      <c r="Z6" s="108">
        <v>52076</v>
      </c>
      <c r="AB6" s="109" t="str">
        <f>TEXT(Z6,"###,###")</f>
        <v>52,076</v>
      </c>
      <c r="AD6" s="110">
        <f t="shared" si="0"/>
        <v>2.3687366082836947E-2</v>
      </c>
      <c r="AF6" s="110">
        <f t="shared" si="1"/>
        <v>0.10715196870482191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66270</v>
      </c>
      <c r="W7" s="108">
        <v>66601</v>
      </c>
      <c r="X7" s="108">
        <v>66146</v>
      </c>
      <c r="Y7" s="108">
        <v>67470</v>
      </c>
      <c r="Z7" s="108">
        <v>68693</v>
      </c>
      <c r="AB7" s="109" t="str">
        <f>TEXT(Z7,"###,###")</f>
        <v>68,693</v>
      </c>
      <c r="AD7" s="110">
        <f t="shared" si="0"/>
        <v>1.8126574773973614E-2</v>
      </c>
      <c r="AF7" s="110">
        <f t="shared" si="1"/>
        <v>3.656254715557572E-2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100,856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68,693</v>
      </c>
      <c r="P8" s="67"/>
      <c r="S8" s="107" t="s">
        <v>82</v>
      </c>
      <c r="T8" s="108"/>
      <c r="U8" s="108"/>
      <c r="V8" s="108">
        <v>47026</v>
      </c>
      <c r="W8" s="108">
        <v>48121.16</v>
      </c>
      <c r="X8" s="108">
        <v>50686.79</v>
      </c>
      <c r="Y8" s="108">
        <v>51022.58</v>
      </c>
      <c r="Z8" s="108">
        <v>54641</v>
      </c>
      <c r="AB8" s="109" t="str">
        <f>TEXT(Z8,"$###,###")</f>
        <v>$54,641</v>
      </c>
      <c r="AD8" s="110">
        <f t="shared" si="0"/>
        <v>7.0918013162015736E-2</v>
      </c>
      <c r="AF8" s="110">
        <f t="shared" si="1"/>
        <v>0.16193169735890778</v>
      </c>
    </row>
    <row r="9" spans="1:32" x14ac:dyDescent="0.25">
      <c r="A9" s="30" t="s">
        <v>14</v>
      </c>
      <c r="B9" s="71"/>
      <c r="C9" s="72"/>
      <c r="D9" s="73">
        <f>AD104</f>
        <v>78.820298247005624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49.932307513138163</v>
      </c>
      <c r="P9" s="74" t="s">
        <v>83</v>
      </c>
      <c r="S9" s="107" t="s">
        <v>7</v>
      </c>
      <c r="T9" s="108"/>
      <c r="U9" s="108"/>
      <c r="V9" s="108">
        <v>4128480202</v>
      </c>
      <c r="W9" s="108">
        <v>4301807650</v>
      </c>
      <c r="X9" s="108">
        <v>4473758218</v>
      </c>
      <c r="Y9" s="108">
        <v>4770003691</v>
      </c>
      <c r="Z9" s="108">
        <v>5176345054</v>
      </c>
      <c r="AB9" s="109" t="str">
        <f>TEXT(Z9/1000000,"$#,###.0")&amp;" mil"</f>
        <v>$5,176.3 mil</v>
      </c>
      <c r="AD9" s="110">
        <f t="shared" si="0"/>
        <v>8.5186802636375569E-2</v>
      </c>
      <c r="AF9" s="110">
        <f t="shared" si="1"/>
        <v>0.25381370400961889</v>
      </c>
    </row>
    <row r="10" spans="1:32" x14ac:dyDescent="0.25">
      <c r="A10" s="30" t="s">
        <v>17</v>
      </c>
      <c r="B10" s="71"/>
      <c r="C10" s="72"/>
      <c r="D10" s="73">
        <f>AD105</f>
        <v>15.979217894820339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50.012373895447858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87.06418412356426</v>
      </c>
      <c r="P11" s="74" t="s">
        <v>83</v>
      </c>
      <c r="S11" s="107" t="s">
        <v>29</v>
      </c>
      <c r="T11" s="112"/>
      <c r="U11" s="112"/>
      <c r="V11" s="112">
        <v>84557</v>
      </c>
      <c r="W11" s="112">
        <v>82867</v>
      </c>
      <c r="X11" s="112">
        <v>82828</v>
      </c>
      <c r="Y11" s="112">
        <v>90281</v>
      </c>
      <c r="Z11" s="112">
        <v>91963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5.5216688745578155</v>
      </c>
      <c r="P12" s="74" t="s">
        <v>83</v>
      </c>
      <c r="S12" s="107" t="s">
        <v>30</v>
      </c>
      <c r="T12" s="112"/>
      <c r="U12" s="112"/>
      <c r="V12" s="112">
        <v>8273</v>
      </c>
      <c r="W12" s="112">
        <v>8419</v>
      </c>
      <c r="X12" s="112">
        <v>8601</v>
      </c>
      <c r="Y12" s="112">
        <v>8692</v>
      </c>
      <c r="Z12" s="112">
        <v>8887</v>
      </c>
    </row>
    <row r="13" spans="1:32" ht="15" customHeight="1" x14ac:dyDescent="0.25">
      <c r="A13" s="30" t="s">
        <v>19</v>
      </c>
      <c r="B13" s="72"/>
      <c r="C13" s="72"/>
      <c r="D13" s="73">
        <f>AD108</f>
        <v>13.394344411834695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7.4214257639060754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14.65554850479892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23.608907749662887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18.900033482305329</v>
      </c>
      <c r="P15" s="74" t="s">
        <v>83</v>
      </c>
      <c r="S15" s="115" t="s">
        <v>59</v>
      </c>
      <c r="T15" s="115"/>
      <c r="U15" s="116"/>
      <c r="V15" s="116">
        <v>352</v>
      </c>
      <c r="W15" s="116">
        <v>406</v>
      </c>
      <c r="X15" s="116">
        <v>448</v>
      </c>
      <c r="Y15" s="112">
        <v>459</v>
      </c>
      <c r="Z15" s="112">
        <v>406</v>
      </c>
      <c r="AB15" s="117">
        <f t="shared" ref="AB15:AB34" si="2">IF(Z15="np",0,Z15/$Z$34)</f>
        <v>4.0255014525516324E-3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43.14170698818117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81.099966517694668</v>
      </c>
      <c r="P16" s="37" t="s">
        <v>83</v>
      </c>
      <c r="S16" s="115" t="s">
        <v>60</v>
      </c>
      <c r="T16" s="115"/>
      <c r="U16" s="116"/>
      <c r="V16" s="116">
        <v>83</v>
      </c>
      <c r="W16" s="116">
        <v>104</v>
      </c>
      <c r="X16" s="116">
        <v>94</v>
      </c>
      <c r="Y16" s="112">
        <v>85</v>
      </c>
      <c r="Z16" s="112">
        <v>101</v>
      </c>
      <c r="AB16" s="117">
        <f t="shared" si="2"/>
        <v>1.0014178490337805E-3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6430</v>
      </c>
      <c r="W17" s="116">
        <v>5958</v>
      </c>
      <c r="X17" s="116">
        <v>6094</v>
      </c>
      <c r="Y17" s="112">
        <v>6440</v>
      </c>
      <c r="Z17" s="112">
        <v>6295</v>
      </c>
      <c r="AB17" s="117">
        <f t="shared" si="2"/>
        <v>6.2415102570966816E-2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583</v>
      </c>
      <c r="W18" s="116">
        <v>613</v>
      </c>
      <c r="X18" s="116">
        <v>626</v>
      </c>
      <c r="Y18" s="112">
        <v>605</v>
      </c>
      <c r="Z18" s="112">
        <v>683</v>
      </c>
      <c r="AB18" s="117">
        <f t="shared" si="2"/>
        <v>6.771964266238337E-3</v>
      </c>
    </row>
    <row r="19" spans="1:28" x14ac:dyDescent="0.25">
      <c r="A19" s="63" t="str">
        <f>$S$1&amp;" ("&amp;$V$2&amp;" to "&amp;$Z$2&amp;")"</f>
        <v>Maroondah (2018-19 to 2022-23)</v>
      </c>
      <c r="B19" s="63"/>
      <c r="C19" s="63"/>
      <c r="D19" s="63"/>
      <c r="E19" s="63"/>
      <c r="F19" s="63"/>
      <c r="G19" s="63" t="str">
        <f>$S$1&amp;" ("&amp;$V$2&amp;" to "&amp;$Z$2&amp;")"</f>
        <v>Maroondah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7799</v>
      </c>
      <c r="W19" s="116">
        <v>7623</v>
      </c>
      <c r="X19" s="116">
        <v>7677</v>
      </c>
      <c r="Y19" s="112">
        <v>7974</v>
      </c>
      <c r="Z19" s="112">
        <v>7962</v>
      </c>
      <c r="AB19" s="117">
        <f t="shared" si="2"/>
        <v>7.8943454594128326E-2</v>
      </c>
    </row>
    <row r="20" spans="1:28" x14ac:dyDescent="0.25">
      <c r="S20" s="115" t="s">
        <v>64</v>
      </c>
      <c r="T20" s="115"/>
      <c r="U20" s="116"/>
      <c r="V20" s="116">
        <v>4473</v>
      </c>
      <c r="W20" s="116">
        <v>4220</v>
      </c>
      <c r="X20" s="116">
        <v>4279</v>
      </c>
      <c r="Y20" s="112">
        <v>4461</v>
      </c>
      <c r="Z20" s="112">
        <v>4474</v>
      </c>
      <c r="AB20" s="117">
        <f t="shared" si="2"/>
        <v>4.4359836203734002E-2</v>
      </c>
    </row>
    <row r="21" spans="1:28" x14ac:dyDescent="0.25">
      <c r="S21" s="115" t="s">
        <v>65</v>
      </c>
      <c r="T21" s="115"/>
      <c r="U21" s="116"/>
      <c r="V21" s="116">
        <v>8553</v>
      </c>
      <c r="W21" s="116">
        <v>8754</v>
      </c>
      <c r="X21" s="116">
        <v>9169</v>
      </c>
      <c r="Y21" s="112">
        <v>10043</v>
      </c>
      <c r="Z21" s="112">
        <v>9997</v>
      </c>
      <c r="AB21" s="117">
        <f t="shared" si="2"/>
        <v>9.9120536997927763E-2</v>
      </c>
    </row>
    <row r="22" spans="1:28" x14ac:dyDescent="0.25">
      <c r="S22" s="115" t="s">
        <v>66</v>
      </c>
      <c r="T22" s="115"/>
      <c r="U22" s="116"/>
      <c r="V22" s="116">
        <v>4860</v>
      </c>
      <c r="W22" s="116">
        <v>5055</v>
      </c>
      <c r="X22" s="116">
        <v>5105</v>
      </c>
      <c r="Y22" s="112">
        <v>6136</v>
      </c>
      <c r="Z22" s="112">
        <v>6556</v>
      </c>
      <c r="AB22" s="117">
        <f t="shared" si="2"/>
        <v>6.5002924933321438E-2</v>
      </c>
    </row>
    <row r="23" spans="1:28" x14ac:dyDescent="0.25">
      <c r="S23" s="115" t="s">
        <v>67</v>
      </c>
      <c r="T23" s="115"/>
      <c r="U23" s="116"/>
      <c r="V23" s="116">
        <v>2299</v>
      </c>
      <c r="W23" s="116">
        <v>2283</v>
      </c>
      <c r="X23" s="116">
        <v>2297</v>
      </c>
      <c r="Y23" s="112">
        <v>2696</v>
      </c>
      <c r="Z23" s="112">
        <v>2673</v>
      </c>
      <c r="AB23" s="117">
        <f t="shared" si="2"/>
        <v>2.650287040066629E-2</v>
      </c>
    </row>
    <row r="24" spans="1:28" x14ac:dyDescent="0.25">
      <c r="S24" s="115" t="s">
        <v>68</v>
      </c>
      <c r="T24" s="115"/>
      <c r="U24" s="116"/>
      <c r="V24" s="116">
        <v>1814</v>
      </c>
      <c r="W24" s="116">
        <v>1727</v>
      </c>
      <c r="X24" s="116">
        <v>1594</v>
      </c>
      <c r="Y24" s="112">
        <v>1727</v>
      </c>
      <c r="Z24" s="112">
        <v>2052</v>
      </c>
      <c r="AB24" s="117">
        <f t="shared" si="2"/>
        <v>2.034563788333978E-2</v>
      </c>
    </row>
    <row r="25" spans="1:28" x14ac:dyDescent="0.25">
      <c r="S25" s="115" t="s">
        <v>69</v>
      </c>
      <c r="T25" s="115"/>
      <c r="U25" s="116"/>
      <c r="V25" s="116">
        <v>4011</v>
      </c>
      <c r="W25" s="116">
        <v>4054</v>
      </c>
      <c r="X25" s="116">
        <v>4053</v>
      </c>
      <c r="Y25" s="112">
        <v>4602</v>
      </c>
      <c r="Z25" s="112">
        <v>4603</v>
      </c>
      <c r="AB25" s="117">
        <f t="shared" si="2"/>
        <v>4.5638874842598924E-2</v>
      </c>
    </row>
    <row r="26" spans="1:28" x14ac:dyDescent="0.25">
      <c r="S26" s="115" t="s">
        <v>70</v>
      </c>
      <c r="T26" s="115"/>
      <c r="U26" s="116"/>
      <c r="V26" s="116">
        <v>1673</v>
      </c>
      <c r="W26" s="116">
        <v>1638</v>
      </c>
      <c r="X26" s="116">
        <v>1578</v>
      </c>
      <c r="Y26" s="112">
        <v>1601</v>
      </c>
      <c r="Z26" s="112">
        <v>1642</v>
      </c>
      <c r="AB26" s="117">
        <f t="shared" si="2"/>
        <v>1.6280476317955126E-2</v>
      </c>
    </row>
    <row r="27" spans="1:28" x14ac:dyDescent="0.25">
      <c r="S27" s="115" t="s">
        <v>71</v>
      </c>
      <c r="T27" s="115"/>
      <c r="U27" s="116"/>
      <c r="V27" s="116">
        <v>8350</v>
      </c>
      <c r="W27" s="116">
        <v>8140</v>
      </c>
      <c r="X27" s="116">
        <v>8348</v>
      </c>
      <c r="Y27" s="112">
        <v>9065</v>
      </c>
      <c r="Z27" s="112">
        <v>9130</v>
      </c>
      <c r="AB27" s="117">
        <f t="shared" si="2"/>
        <v>9.0524207541370458E-2</v>
      </c>
    </row>
    <row r="28" spans="1:28" x14ac:dyDescent="0.25">
      <c r="S28" s="115" t="s">
        <v>72</v>
      </c>
      <c r="T28" s="115"/>
      <c r="U28" s="116"/>
      <c r="V28" s="116">
        <v>7622</v>
      </c>
      <c r="W28" s="116">
        <v>7562</v>
      </c>
      <c r="X28" s="116">
        <v>7145</v>
      </c>
      <c r="Y28" s="112">
        <v>7584</v>
      </c>
      <c r="Z28" s="112">
        <v>7463</v>
      </c>
      <c r="AB28" s="117">
        <f t="shared" si="2"/>
        <v>7.3995855518208947E-2</v>
      </c>
    </row>
    <row r="29" spans="1:28" x14ac:dyDescent="0.25">
      <c r="S29" s="115" t="s">
        <v>73</v>
      </c>
      <c r="T29" s="115"/>
      <c r="U29" s="116"/>
      <c r="V29" s="116">
        <v>7314</v>
      </c>
      <c r="W29" s="116">
        <v>4404</v>
      </c>
      <c r="X29" s="116">
        <v>4496</v>
      </c>
      <c r="Y29" s="112">
        <v>5191</v>
      </c>
      <c r="Z29" s="112">
        <v>5130</v>
      </c>
      <c r="AB29" s="117">
        <f t="shared" si="2"/>
        <v>5.0864094708349447E-2</v>
      </c>
    </row>
    <row r="30" spans="1:28" x14ac:dyDescent="0.25">
      <c r="S30" s="115" t="s">
        <v>74</v>
      </c>
      <c r="T30" s="115"/>
      <c r="U30" s="116"/>
      <c r="V30" s="116">
        <v>6633</v>
      </c>
      <c r="W30" s="116">
        <v>8757</v>
      </c>
      <c r="X30" s="116">
        <v>8401</v>
      </c>
      <c r="Y30" s="112">
        <v>9020</v>
      </c>
      <c r="Z30" s="112">
        <v>9573</v>
      </c>
      <c r="AB30" s="117">
        <f t="shared" si="2"/>
        <v>9.4916565037627534E-2</v>
      </c>
    </row>
    <row r="31" spans="1:28" x14ac:dyDescent="0.25">
      <c r="S31" s="115" t="s">
        <v>75</v>
      </c>
      <c r="T31" s="115"/>
      <c r="U31" s="116"/>
      <c r="V31" s="116">
        <v>11446</v>
      </c>
      <c r="W31" s="116">
        <v>11865</v>
      </c>
      <c r="X31" s="116">
        <v>12380</v>
      </c>
      <c r="Y31" s="112">
        <v>13568</v>
      </c>
      <c r="Z31" s="112">
        <v>14316</v>
      </c>
      <c r="AB31" s="117">
        <f t="shared" si="2"/>
        <v>0.14194354382938221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2032</v>
      </c>
      <c r="W32" s="116">
        <v>2064</v>
      </c>
      <c r="X32" s="116">
        <v>1965</v>
      </c>
      <c r="Y32" s="112">
        <v>2109</v>
      </c>
      <c r="Z32" s="112">
        <v>2277</v>
      </c>
      <c r="AB32" s="117">
        <f t="shared" si="2"/>
        <v>2.2576519230197208E-2</v>
      </c>
    </row>
    <row r="33" spans="19:32" x14ac:dyDescent="0.25">
      <c r="S33" s="115" t="s">
        <v>77</v>
      </c>
      <c r="T33" s="115"/>
      <c r="U33" s="116"/>
      <c r="V33" s="116">
        <v>3667</v>
      </c>
      <c r="W33" s="116">
        <v>3641</v>
      </c>
      <c r="X33" s="116">
        <v>3666</v>
      </c>
      <c r="Y33" s="112">
        <v>3852</v>
      </c>
      <c r="Z33" s="112">
        <v>3924</v>
      </c>
      <c r="AB33" s="117">
        <f t="shared" si="2"/>
        <v>3.8906570689193613E-2</v>
      </c>
    </row>
    <row r="34" spans="19:32" x14ac:dyDescent="0.25">
      <c r="S34" s="118" t="s">
        <v>53</v>
      </c>
      <c r="T34" s="118"/>
      <c r="U34" s="119"/>
      <c r="V34" s="119">
        <v>92832</v>
      </c>
      <c r="W34" s="119">
        <v>91284</v>
      </c>
      <c r="X34" s="119">
        <v>91429</v>
      </c>
      <c r="Y34" s="120">
        <v>98976</v>
      </c>
      <c r="Z34" s="120">
        <v>100857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55270</v>
      </c>
      <c r="W37" s="112">
        <v>55775</v>
      </c>
      <c r="X37" s="112">
        <v>55713</v>
      </c>
      <c r="Y37" s="112">
        <v>55085</v>
      </c>
      <c r="Z37" s="112">
        <v>55710</v>
      </c>
      <c r="AB37" s="132">
        <f>Z37/Z40*100</f>
        <v>81.099966517694668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11004</v>
      </c>
      <c r="W38" s="112">
        <v>10819</v>
      </c>
      <c r="X38" s="112">
        <v>10436</v>
      </c>
      <c r="Y38" s="112">
        <v>12385</v>
      </c>
      <c r="Z38" s="112">
        <v>12983</v>
      </c>
      <c r="AB38" s="132">
        <f>Z38/Z40*100</f>
        <v>18.900033482305329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66274</v>
      </c>
      <c r="W40" s="112">
        <v>66594</v>
      </c>
      <c r="X40" s="112">
        <v>66149</v>
      </c>
      <c r="Y40" s="112">
        <v>67470</v>
      </c>
      <c r="Z40" s="112">
        <v>68693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16</v>
      </c>
      <c r="X44" s="112">
        <v>11</v>
      </c>
      <c r="Y44" s="112">
        <v>8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783</v>
      </c>
      <c r="W45" s="112">
        <v>724</v>
      </c>
      <c r="X45" s="112">
        <v>759</v>
      </c>
      <c r="Y45" s="112">
        <v>1123</v>
      </c>
      <c r="Z45" s="112">
        <v>1276</v>
      </c>
    </row>
    <row r="46" spans="19:32" x14ac:dyDescent="0.25">
      <c r="S46" s="115" t="s">
        <v>38</v>
      </c>
      <c r="T46" s="115"/>
      <c r="U46" s="112"/>
      <c r="V46" s="112">
        <v>2438</v>
      </c>
      <c r="W46" s="112">
        <v>2352</v>
      </c>
      <c r="X46" s="112">
        <v>2342</v>
      </c>
      <c r="Y46" s="112">
        <v>2876</v>
      </c>
      <c r="Z46" s="112">
        <v>2881</v>
      </c>
    </row>
    <row r="47" spans="19:32" x14ac:dyDescent="0.25">
      <c r="S47" s="115" t="s">
        <v>39</v>
      </c>
      <c r="T47" s="115"/>
      <c r="U47" s="112"/>
      <c r="V47" s="112">
        <v>4204</v>
      </c>
      <c r="W47" s="112">
        <v>3966</v>
      </c>
      <c r="X47" s="112">
        <v>3896</v>
      </c>
      <c r="Y47" s="112">
        <v>4307</v>
      </c>
      <c r="Z47" s="112">
        <v>4323</v>
      </c>
    </row>
    <row r="48" spans="19:32" x14ac:dyDescent="0.25">
      <c r="S48" s="115" t="s">
        <v>40</v>
      </c>
      <c r="T48" s="115"/>
      <c r="U48" s="112"/>
      <c r="V48" s="112">
        <v>5428</v>
      </c>
      <c r="W48" s="112">
        <v>5295</v>
      </c>
      <c r="X48" s="112">
        <v>5282</v>
      </c>
      <c r="Y48" s="112">
        <v>5319</v>
      </c>
      <c r="Z48" s="112">
        <v>5395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5552</v>
      </c>
      <c r="W49" s="112">
        <v>5394</v>
      </c>
      <c r="X49" s="112">
        <v>5328</v>
      </c>
      <c r="Y49" s="112">
        <v>5786</v>
      </c>
      <c r="Z49" s="112">
        <v>5617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Maroondah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5401</v>
      </c>
      <c r="W50" s="112">
        <v>5381</v>
      </c>
      <c r="X50" s="112">
        <v>5455</v>
      </c>
      <c r="Y50" s="112">
        <v>5584</v>
      </c>
      <c r="Z50" s="112">
        <v>5691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4676</v>
      </c>
      <c r="W51" s="112">
        <v>4596</v>
      </c>
      <c r="X51" s="112">
        <v>4712</v>
      </c>
      <c r="Y51" s="112">
        <v>5001</v>
      </c>
      <c r="Z51" s="112">
        <v>5243</v>
      </c>
    </row>
    <row r="52" spans="1:26" ht="15" customHeight="1" x14ac:dyDescent="0.25">
      <c r="S52" s="115" t="s">
        <v>44</v>
      </c>
      <c r="T52" s="115"/>
      <c r="U52" s="112"/>
      <c r="V52" s="112">
        <v>4443</v>
      </c>
      <c r="W52" s="112">
        <v>4514</v>
      </c>
      <c r="X52" s="112">
        <v>4431</v>
      </c>
      <c r="Y52" s="112">
        <v>4557</v>
      </c>
      <c r="Z52" s="112">
        <v>4410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3926</v>
      </c>
      <c r="W53" s="112">
        <v>3862</v>
      </c>
      <c r="X53" s="112">
        <v>3894</v>
      </c>
      <c r="Y53" s="112">
        <v>4187</v>
      </c>
      <c r="Z53" s="112">
        <v>4345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3690</v>
      </c>
      <c r="W54" s="112">
        <v>3541</v>
      </c>
      <c r="X54" s="112">
        <v>3531</v>
      </c>
      <c r="Y54" s="112">
        <v>3659</v>
      </c>
      <c r="Z54" s="112">
        <v>3715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2760</v>
      </c>
      <c r="W55" s="112">
        <v>2684</v>
      </c>
      <c r="X55" s="112">
        <v>2763</v>
      </c>
      <c r="Y55" s="112">
        <v>2940</v>
      </c>
      <c r="Z55" s="112">
        <v>2957</v>
      </c>
    </row>
    <row r="56" spans="1:26" ht="15" customHeight="1" x14ac:dyDescent="0.25">
      <c r="S56" s="115" t="s">
        <v>48</v>
      </c>
      <c r="T56" s="115"/>
      <c r="U56" s="112"/>
      <c r="V56" s="112">
        <v>1426</v>
      </c>
      <c r="W56" s="112">
        <v>1453</v>
      </c>
      <c r="X56" s="112">
        <v>1462</v>
      </c>
      <c r="Y56" s="112">
        <v>1625</v>
      </c>
      <c r="Z56" s="112">
        <v>1731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620</v>
      </c>
      <c r="W57" s="112">
        <v>601</v>
      </c>
      <c r="X57" s="112">
        <v>623</v>
      </c>
      <c r="Y57" s="112">
        <v>629</v>
      </c>
      <c r="Z57" s="112">
        <v>653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230</v>
      </c>
      <c r="W58" s="112">
        <v>244</v>
      </c>
      <c r="X58" s="112">
        <v>226</v>
      </c>
      <c r="Y58" s="112">
        <v>298</v>
      </c>
      <c r="Z58" s="112">
        <v>309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114</v>
      </c>
      <c r="W59" s="112">
        <v>105</v>
      </c>
      <c r="X59" s="112">
        <v>103</v>
      </c>
      <c r="Y59" s="112">
        <v>96</v>
      </c>
      <c r="Z59" s="112">
        <v>103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80</v>
      </c>
      <c r="W60" s="112">
        <v>71</v>
      </c>
      <c r="X60" s="112">
        <v>71</v>
      </c>
      <c r="Y60" s="112">
        <v>63</v>
      </c>
      <c r="Z60" s="112">
        <v>73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45794</v>
      </c>
      <c r="W61" s="112">
        <v>44790</v>
      </c>
      <c r="X61" s="112">
        <v>44889</v>
      </c>
      <c r="Y61" s="112">
        <v>48053</v>
      </c>
      <c r="Z61" s="112">
        <v>48734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8</v>
      </c>
      <c r="X63" s="112">
        <v>9</v>
      </c>
      <c r="Y63" s="112">
        <v>23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897</v>
      </c>
      <c r="W64" s="112">
        <v>805</v>
      </c>
      <c r="X64" s="112">
        <v>918</v>
      </c>
      <c r="Y64" s="112">
        <v>1352</v>
      </c>
      <c r="Z64" s="112">
        <v>1509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Maroondah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2657</v>
      </c>
      <c r="W65" s="112">
        <v>2516</v>
      </c>
      <c r="X65" s="112">
        <v>2546</v>
      </c>
      <c r="Y65" s="112">
        <v>3061</v>
      </c>
      <c r="Z65" s="112">
        <v>3049</v>
      </c>
    </row>
    <row r="66" spans="1:26" x14ac:dyDescent="0.25">
      <c r="S66" s="115" t="s">
        <v>39</v>
      </c>
      <c r="T66" s="115"/>
      <c r="U66" s="112"/>
      <c r="V66" s="112">
        <v>4447</v>
      </c>
      <c r="W66" s="112">
        <v>4251</v>
      </c>
      <c r="X66" s="112">
        <v>4344</v>
      </c>
      <c r="Y66" s="112">
        <v>4633</v>
      </c>
      <c r="Z66" s="112">
        <v>4639</v>
      </c>
    </row>
    <row r="67" spans="1:26" x14ac:dyDescent="0.25">
      <c r="S67" s="115" t="s">
        <v>40</v>
      </c>
      <c r="T67" s="115"/>
      <c r="U67" s="112"/>
      <c r="V67" s="112">
        <v>5695</v>
      </c>
      <c r="W67" s="112">
        <v>5643</v>
      </c>
      <c r="X67" s="112">
        <v>5346</v>
      </c>
      <c r="Y67" s="112">
        <v>5633</v>
      </c>
      <c r="Z67" s="112">
        <v>5659</v>
      </c>
    </row>
    <row r="68" spans="1:26" x14ac:dyDescent="0.25">
      <c r="S68" s="115" t="s">
        <v>41</v>
      </c>
      <c r="T68" s="115"/>
      <c r="U68" s="112"/>
      <c r="V68" s="112">
        <v>5436</v>
      </c>
      <c r="W68" s="112">
        <v>5450</v>
      </c>
      <c r="X68" s="112">
        <v>5344</v>
      </c>
      <c r="Y68" s="112">
        <v>5770</v>
      </c>
      <c r="Z68" s="112">
        <v>5948</v>
      </c>
    </row>
    <row r="69" spans="1:26" x14ac:dyDescent="0.25">
      <c r="S69" s="115" t="s">
        <v>42</v>
      </c>
      <c r="T69" s="115"/>
      <c r="U69" s="112"/>
      <c r="V69" s="112">
        <v>5288</v>
      </c>
      <c r="W69" s="112">
        <v>5306</v>
      </c>
      <c r="X69" s="112">
        <v>5518</v>
      </c>
      <c r="Y69" s="112">
        <v>6098</v>
      </c>
      <c r="Z69" s="112">
        <v>6092</v>
      </c>
    </row>
    <row r="70" spans="1:26" x14ac:dyDescent="0.25">
      <c r="S70" s="115" t="s">
        <v>43</v>
      </c>
      <c r="T70" s="115"/>
      <c r="U70" s="112"/>
      <c r="V70" s="112">
        <v>4519</v>
      </c>
      <c r="W70" s="112">
        <v>4531</v>
      </c>
      <c r="X70" s="112">
        <v>4595</v>
      </c>
      <c r="Y70" s="112">
        <v>5215</v>
      </c>
      <c r="Z70" s="112">
        <v>5566</v>
      </c>
    </row>
    <row r="71" spans="1:26" x14ac:dyDescent="0.25">
      <c r="S71" s="115" t="s">
        <v>44</v>
      </c>
      <c r="T71" s="115"/>
      <c r="U71" s="112"/>
      <c r="V71" s="112">
        <v>4990</v>
      </c>
      <c r="W71" s="112">
        <v>4891</v>
      </c>
      <c r="X71" s="112">
        <v>4694</v>
      </c>
      <c r="Y71" s="112">
        <v>4878</v>
      </c>
      <c r="Z71" s="112">
        <v>4924</v>
      </c>
    </row>
    <row r="72" spans="1:26" x14ac:dyDescent="0.25">
      <c r="S72" s="115" t="s">
        <v>45</v>
      </c>
      <c r="T72" s="115"/>
      <c r="U72" s="112"/>
      <c r="V72" s="112">
        <v>4394</v>
      </c>
      <c r="W72" s="112">
        <v>4427</v>
      </c>
      <c r="X72" s="112">
        <v>4451</v>
      </c>
      <c r="Y72" s="112">
        <v>4948</v>
      </c>
      <c r="Z72" s="112">
        <v>5155</v>
      </c>
    </row>
    <row r="73" spans="1:26" x14ac:dyDescent="0.25">
      <c r="S73" s="115" t="s">
        <v>46</v>
      </c>
      <c r="T73" s="115"/>
      <c r="U73" s="112"/>
      <c r="V73" s="112">
        <v>3868</v>
      </c>
      <c r="W73" s="112">
        <v>3756</v>
      </c>
      <c r="X73" s="112">
        <v>3816</v>
      </c>
      <c r="Y73" s="112">
        <v>3977</v>
      </c>
      <c r="Z73" s="112">
        <v>3969</v>
      </c>
    </row>
    <row r="74" spans="1:26" x14ac:dyDescent="0.25">
      <c r="S74" s="115" t="s">
        <v>47</v>
      </c>
      <c r="T74" s="115"/>
      <c r="U74" s="112"/>
      <c r="V74" s="112">
        <v>2650</v>
      </c>
      <c r="W74" s="112">
        <v>2679</v>
      </c>
      <c r="X74" s="112">
        <v>2683</v>
      </c>
      <c r="Y74" s="112">
        <v>2885</v>
      </c>
      <c r="Z74" s="112">
        <v>2966</v>
      </c>
    </row>
    <row r="75" spans="1:26" x14ac:dyDescent="0.25">
      <c r="S75" s="115" t="s">
        <v>48</v>
      </c>
      <c r="T75" s="115"/>
      <c r="U75" s="112"/>
      <c r="V75" s="112">
        <v>1205</v>
      </c>
      <c r="W75" s="112">
        <v>1277</v>
      </c>
      <c r="X75" s="112">
        <v>1296</v>
      </c>
      <c r="Y75" s="112">
        <v>1411</v>
      </c>
      <c r="Z75" s="112">
        <v>1524</v>
      </c>
    </row>
    <row r="76" spans="1:26" x14ac:dyDescent="0.25">
      <c r="S76" s="115" t="s">
        <v>49</v>
      </c>
      <c r="T76" s="115"/>
      <c r="U76" s="112"/>
      <c r="V76" s="112">
        <v>524</v>
      </c>
      <c r="W76" s="112">
        <v>510</v>
      </c>
      <c r="X76" s="112">
        <v>507</v>
      </c>
      <c r="Y76" s="112">
        <v>552</v>
      </c>
      <c r="Z76" s="112">
        <v>594</v>
      </c>
    </row>
    <row r="77" spans="1:26" x14ac:dyDescent="0.25">
      <c r="S77" s="115" t="s">
        <v>50</v>
      </c>
      <c r="T77" s="115"/>
      <c r="U77" s="112"/>
      <c r="V77" s="112">
        <v>191</v>
      </c>
      <c r="W77" s="112">
        <v>208</v>
      </c>
      <c r="X77" s="112">
        <v>191</v>
      </c>
      <c r="Y77" s="112">
        <v>203</v>
      </c>
      <c r="Z77" s="112">
        <v>239</v>
      </c>
    </row>
    <row r="78" spans="1:26" x14ac:dyDescent="0.25">
      <c r="S78" s="115" t="s">
        <v>51</v>
      </c>
      <c r="T78" s="115"/>
      <c r="U78" s="112"/>
      <c r="V78" s="112">
        <v>144</v>
      </c>
      <c r="W78" s="112">
        <v>116</v>
      </c>
      <c r="X78" s="112">
        <v>120</v>
      </c>
      <c r="Y78" s="112">
        <v>118</v>
      </c>
      <c r="Z78" s="112">
        <v>115</v>
      </c>
    </row>
    <row r="79" spans="1:26" x14ac:dyDescent="0.25">
      <c r="S79" s="115" t="s">
        <v>52</v>
      </c>
      <c r="T79" s="115"/>
      <c r="U79" s="112"/>
      <c r="V79" s="112">
        <v>115</v>
      </c>
      <c r="W79" s="112">
        <v>114</v>
      </c>
      <c r="X79" s="112">
        <v>112</v>
      </c>
      <c r="Y79" s="112">
        <v>103</v>
      </c>
      <c r="Z79" s="112">
        <v>109</v>
      </c>
    </row>
    <row r="80" spans="1:26" x14ac:dyDescent="0.25">
      <c r="S80" s="118" t="s">
        <v>53</v>
      </c>
      <c r="T80" s="118"/>
      <c r="U80" s="112"/>
      <c r="V80" s="112">
        <v>47039</v>
      </c>
      <c r="W80" s="112">
        <v>46492</v>
      </c>
      <c r="X80" s="112">
        <v>46490</v>
      </c>
      <c r="Y80" s="112">
        <v>50868</v>
      </c>
      <c r="Z80" s="112">
        <v>52070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Maroondah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4735</v>
      </c>
      <c r="W83" s="112">
        <v>4853</v>
      </c>
      <c r="X83" s="112">
        <v>4775</v>
      </c>
      <c r="Y83" s="112">
        <v>4800</v>
      </c>
      <c r="Z83" s="112">
        <v>4831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6367</v>
      </c>
      <c r="W84" s="112">
        <v>6503</v>
      </c>
      <c r="X84" s="112">
        <v>6519</v>
      </c>
      <c r="Y84" s="112">
        <v>6767</v>
      </c>
      <c r="Z84" s="112">
        <v>7051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6276</v>
      </c>
      <c r="W85" s="112">
        <v>6231</v>
      </c>
      <c r="X85" s="112">
        <v>6102</v>
      </c>
      <c r="Y85" s="112">
        <v>6142</v>
      </c>
      <c r="Z85" s="112">
        <v>6087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100,856</v>
      </c>
      <c r="D86" s="96">
        <f t="shared" ref="D86:D91" si="4">AD4</f>
        <v>1.9015094873401139E-2</v>
      </c>
      <c r="E86" s="97">
        <f t="shared" ref="E86:E91" si="5">AD4</f>
        <v>1.9015094873401139E-2</v>
      </c>
      <c r="F86" s="96">
        <f t="shared" ref="F86:F91" si="6">AF4</f>
        <v>8.6447415195354926E-2</v>
      </c>
      <c r="G86" s="97">
        <f t="shared" ref="G86:G91" si="7">AF4</f>
        <v>8.6447415195354926E-2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1861</v>
      </c>
      <c r="W86" s="112">
        <v>1894</v>
      </c>
      <c r="X86" s="112">
        <v>1870</v>
      </c>
      <c r="Y86" s="112">
        <v>1942</v>
      </c>
      <c r="Z86" s="112">
        <v>1947</v>
      </c>
    </row>
    <row r="87" spans="1:30" ht="15" customHeight="1" x14ac:dyDescent="0.25">
      <c r="A87" s="98" t="s">
        <v>4</v>
      </c>
      <c r="B87" s="49"/>
      <c r="C87" s="57" t="str">
        <f t="shared" si="3"/>
        <v>48,737</v>
      </c>
      <c r="D87" s="96">
        <f t="shared" si="4"/>
        <v>1.4234282979210366E-2</v>
      </c>
      <c r="E87" s="97">
        <f t="shared" si="5"/>
        <v>1.4234282979210366E-2</v>
      </c>
      <c r="F87" s="96">
        <f t="shared" si="6"/>
        <v>6.4289301858362569E-2</v>
      </c>
      <c r="G87" s="97">
        <f t="shared" si="7"/>
        <v>6.4289301858362569E-2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2082</v>
      </c>
      <c r="W87" s="112">
        <v>2010</v>
      </c>
      <c r="X87" s="112">
        <v>2000</v>
      </c>
      <c r="Y87" s="112">
        <v>2024</v>
      </c>
      <c r="Z87" s="112">
        <v>2084</v>
      </c>
    </row>
    <row r="88" spans="1:30" ht="15" customHeight="1" x14ac:dyDescent="0.25">
      <c r="A88" s="98" t="s">
        <v>5</v>
      </c>
      <c r="B88" s="49"/>
      <c r="C88" s="57" t="str">
        <f t="shared" si="3"/>
        <v>52,076</v>
      </c>
      <c r="D88" s="96">
        <f t="shared" si="4"/>
        <v>2.3687366082836947E-2</v>
      </c>
      <c r="E88" s="97">
        <f t="shared" si="5"/>
        <v>2.3687366082836947E-2</v>
      </c>
      <c r="F88" s="96">
        <f t="shared" si="6"/>
        <v>0.10715196870482191</v>
      </c>
      <c r="G88" s="97">
        <f t="shared" si="7"/>
        <v>0.10715196870482191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2003</v>
      </c>
      <c r="W88" s="112">
        <v>1993</v>
      </c>
      <c r="X88" s="112">
        <v>2003</v>
      </c>
      <c r="Y88" s="112">
        <v>2086</v>
      </c>
      <c r="Z88" s="112">
        <v>2084</v>
      </c>
    </row>
    <row r="89" spans="1:30" ht="15" customHeight="1" x14ac:dyDescent="0.25">
      <c r="A89" s="49" t="s">
        <v>6</v>
      </c>
      <c r="B89" s="49"/>
      <c r="C89" s="57" t="str">
        <f t="shared" si="3"/>
        <v>68,693</v>
      </c>
      <c r="D89" s="96">
        <f t="shared" si="4"/>
        <v>1.8126574773973614E-2</v>
      </c>
      <c r="E89" s="97">
        <f t="shared" si="5"/>
        <v>1.8126574773973614E-2</v>
      </c>
      <c r="F89" s="96">
        <f t="shared" si="6"/>
        <v>3.656254715557572E-2</v>
      </c>
      <c r="G89" s="97">
        <f t="shared" si="7"/>
        <v>3.656254715557572E-2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1679</v>
      </c>
      <c r="W89" s="112">
        <v>1687</v>
      </c>
      <c r="X89" s="112">
        <v>1643</v>
      </c>
      <c r="Y89" s="112">
        <v>1641</v>
      </c>
      <c r="Z89" s="112">
        <v>1691</v>
      </c>
    </row>
    <row r="90" spans="1:30" ht="15" customHeight="1" x14ac:dyDescent="0.25">
      <c r="A90" s="49" t="s">
        <v>95</v>
      </c>
      <c r="B90" s="49"/>
      <c r="C90" s="57" t="str">
        <f t="shared" si="3"/>
        <v>$54,641</v>
      </c>
      <c r="D90" s="96">
        <f t="shared" si="4"/>
        <v>7.0918013162015736E-2</v>
      </c>
      <c r="E90" s="97">
        <f t="shared" si="5"/>
        <v>7.0918013162015736E-2</v>
      </c>
      <c r="F90" s="96">
        <f t="shared" si="6"/>
        <v>0.16193169735890778</v>
      </c>
      <c r="G90" s="97">
        <f t="shared" si="7"/>
        <v>0.16193169735890778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2814</v>
      </c>
      <c r="W90" s="112">
        <v>2822</v>
      </c>
      <c r="X90" s="112">
        <v>2867</v>
      </c>
      <c r="Y90" s="112">
        <v>2886</v>
      </c>
      <c r="Z90" s="112">
        <v>2908</v>
      </c>
    </row>
    <row r="91" spans="1:30" ht="15" customHeight="1" x14ac:dyDescent="0.25">
      <c r="A91" s="49" t="s">
        <v>7</v>
      </c>
      <c r="B91" s="49"/>
      <c r="C91" s="57" t="str">
        <f t="shared" si="3"/>
        <v>$5,176.3 mil</v>
      </c>
      <c r="D91" s="96">
        <f t="shared" si="4"/>
        <v>8.5186802636375569E-2</v>
      </c>
      <c r="E91" s="97">
        <f t="shared" si="5"/>
        <v>8.5186802636375569E-2</v>
      </c>
      <c r="F91" s="96">
        <f t="shared" si="6"/>
        <v>0.25381370400961889</v>
      </c>
      <c r="G91" s="97">
        <f t="shared" si="7"/>
        <v>0.25381370400961889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33424</v>
      </c>
      <c r="W91" s="112">
        <v>33529</v>
      </c>
      <c r="X91" s="112">
        <v>33156</v>
      </c>
      <c r="Y91" s="112">
        <v>33686</v>
      </c>
      <c r="Z91" s="112">
        <v>34303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3040</v>
      </c>
      <c r="W93" s="112">
        <v>3154</v>
      </c>
      <c r="X93" s="112">
        <v>3149</v>
      </c>
      <c r="Y93" s="112">
        <v>3187</v>
      </c>
      <c r="Z93" s="112">
        <v>3306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8273</v>
      </c>
      <c r="W94" s="112">
        <v>8437</v>
      </c>
      <c r="X94" s="112">
        <v>8545</v>
      </c>
      <c r="Y94" s="112">
        <v>8925</v>
      </c>
      <c r="Z94" s="112">
        <v>9235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1066</v>
      </c>
      <c r="W95" s="112">
        <v>1092</v>
      </c>
      <c r="X95" s="112">
        <v>1133</v>
      </c>
      <c r="Y95" s="112">
        <v>1147</v>
      </c>
      <c r="Z95" s="112">
        <v>1187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4419</v>
      </c>
      <c r="W96" s="112">
        <v>4479</v>
      </c>
      <c r="X96" s="112">
        <v>4461</v>
      </c>
      <c r="Y96" s="112">
        <v>4662</v>
      </c>
      <c r="Z96" s="112">
        <v>4758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6763</v>
      </c>
      <c r="W97" s="112">
        <v>6602</v>
      </c>
      <c r="X97" s="112">
        <v>6375</v>
      </c>
      <c r="Y97" s="112">
        <v>6272</v>
      </c>
      <c r="Z97" s="112">
        <v>6272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3281</v>
      </c>
      <c r="W98" s="112">
        <v>3280</v>
      </c>
      <c r="X98" s="112">
        <v>3234</v>
      </c>
      <c r="Y98" s="112">
        <v>3211</v>
      </c>
      <c r="Z98" s="112">
        <v>3161</v>
      </c>
    </row>
    <row r="99" spans="1:32" ht="15" customHeight="1" x14ac:dyDescent="0.25">
      <c r="S99" s="115" t="s">
        <v>195</v>
      </c>
      <c r="T99" s="115"/>
      <c r="U99" s="112"/>
      <c r="V99" s="112">
        <v>282</v>
      </c>
      <c r="W99" s="112">
        <v>271</v>
      </c>
      <c r="X99" s="112">
        <v>276</v>
      </c>
      <c r="Y99" s="112">
        <v>296</v>
      </c>
      <c r="Z99" s="112">
        <v>303</v>
      </c>
    </row>
    <row r="100" spans="1:32" ht="15" customHeight="1" x14ac:dyDescent="0.25">
      <c r="S100" s="115" t="s">
        <v>58</v>
      </c>
      <c r="T100" s="115"/>
      <c r="U100" s="112"/>
      <c r="V100" s="112">
        <v>1366</v>
      </c>
      <c r="W100" s="112">
        <v>1430</v>
      </c>
      <c r="X100" s="112">
        <v>1474</v>
      </c>
      <c r="Y100" s="112">
        <v>1614</v>
      </c>
      <c r="Z100" s="112">
        <v>1585</v>
      </c>
    </row>
    <row r="101" spans="1:32" x14ac:dyDescent="0.25">
      <c r="A101" s="18"/>
      <c r="S101" s="118" t="s">
        <v>53</v>
      </c>
      <c r="T101" s="118"/>
      <c r="U101" s="112"/>
      <c r="V101" s="112">
        <v>32852</v>
      </c>
      <c r="W101" s="112">
        <v>33070</v>
      </c>
      <c r="X101" s="112">
        <v>32945</v>
      </c>
      <c r="Y101" s="112">
        <v>33741</v>
      </c>
      <c r="Z101" s="112">
        <v>34350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70843</v>
      </c>
      <c r="W104" s="112">
        <v>71612</v>
      </c>
      <c r="X104" s="112">
        <v>71129</v>
      </c>
      <c r="Y104" s="112">
        <v>77623</v>
      </c>
      <c r="Z104" s="112">
        <v>79495</v>
      </c>
      <c r="AB104" s="109" t="str">
        <f>TEXT(Z104,"###,###")</f>
        <v>79,495</v>
      </c>
      <c r="AD104" s="130">
        <f>Z104/($Z$4)*100</f>
        <v>78.820298247005624</v>
      </c>
      <c r="AF104" s="109"/>
    </row>
    <row r="105" spans="1:32" x14ac:dyDescent="0.25">
      <c r="S105" s="115" t="s">
        <v>17</v>
      </c>
      <c r="T105" s="115"/>
      <c r="U105" s="112"/>
      <c r="V105" s="112">
        <v>16166</v>
      </c>
      <c r="W105" s="112">
        <v>15363</v>
      </c>
      <c r="X105" s="112">
        <v>14991</v>
      </c>
      <c r="Y105" s="112">
        <v>16172</v>
      </c>
      <c r="Z105" s="112">
        <v>16116</v>
      </c>
      <c r="AB105" s="109" t="str">
        <f>TEXT(Z105,"###,###")</f>
        <v>16,116</v>
      </c>
      <c r="AD105" s="130">
        <f>Z105/($Z$4)*100</f>
        <v>15.979217894820339</v>
      </c>
      <c r="AF105" s="109"/>
    </row>
    <row r="106" spans="1:32" x14ac:dyDescent="0.25">
      <c r="S106" s="118" t="s">
        <v>53</v>
      </c>
      <c r="T106" s="118"/>
      <c r="U106" s="120"/>
      <c r="V106" s="120">
        <v>87009</v>
      </c>
      <c r="W106" s="120">
        <v>86975</v>
      </c>
      <c r="X106" s="120">
        <v>86120</v>
      </c>
      <c r="Y106" s="120">
        <v>93795</v>
      </c>
      <c r="Z106" s="120">
        <v>95611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14238</v>
      </c>
      <c r="W108" s="112">
        <v>14094</v>
      </c>
      <c r="X108" s="112">
        <v>13476</v>
      </c>
      <c r="Y108" s="112">
        <v>13829</v>
      </c>
      <c r="Z108" s="112">
        <v>13509</v>
      </c>
      <c r="AB108" s="109" t="str">
        <f>TEXT(Z108,"###,###")</f>
        <v>13,509</v>
      </c>
      <c r="AD108" s="130">
        <f>Z108/($Z$4)*100</f>
        <v>13.394344411834695</v>
      </c>
      <c r="AF108" s="109"/>
    </row>
    <row r="109" spans="1:32" x14ac:dyDescent="0.25">
      <c r="S109" s="115" t="s">
        <v>20</v>
      </c>
      <c r="T109" s="115"/>
      <c r="U109" s="112"/>
      <c r="V109" s="112">
        <v>13007</v>
      </c>
      <c r="W109" s="112">
        <v>12975</v>
      </c>
      <c r="X109" s="112">
        <v>13944</v>
      </c>
      <c r="Y109" s="112">
        <v>15175</v>
      </c>
      <c r="Z109" s="112">
        <v>14781</v>
      </c>
      <c r="AB109" s="109" t="str">
        <f>TEXT(Z109,"###,###")</f>
        <v>14,781</v>
      </c>
      <c r="AD109" s="130">
        <f>Z109/($Z$4)*100</f>
        <v>14.65554850479892</v>
      </c>
      <c r="AF109" s="109"/>
    </row>
    <row r="110" spans="1:32" x14ac:dyDescent="0.25">
      <c r="S110" s="115" t="s">
        <v>21</v>
      </c>
      <c r="T110" s="115"/>
      <c r="U110" s="112"/>
      <c r="V110" s="112">
        <v>22007</v>
      </c>
      <c r="W110" s="112">
        <v>20987</v>
      </c>
      <c r="X110" s="112">
        <v>20499</v>
      </c>
      <c r="Y110" s="112">
        <v>22788</v>
      </c>
      <c r="Z110" s="112">
        <v>23811</v>
      </c>
      <c r="AB110" s="109" t="str">
        <f>TEXT(Z110,"###,###")</f>
        <v>23,811</v>
      </c>
      <c r="AD110" s="130">
        <f>Z110/($Z$4)*100</f>
        <v>23.608907749662887</v>
      </c>
      <c r="AF110" s="109"/>
    </row>
    <row r="111" spans="1:32" x14ac:dyDescent="0.25">
      <c r="S111" s="115" t="s">
        <v>22</v>
      </c>
      <c r="T111" s="115"/>
      <c r="U111" s="112"/>
      <c r="V111" s="112">
        <v>37985</v>
      </c>
      <c r="W111" s="112">
        <v>37590</v>
      </c>
      <c r="X111" s="112">
        <v>38201</v>
      </c>
      <c r="Y111" s="112">
        <v>42011</v>
      </c>
      <c r="Z111" s="112">
        <v>43511</v>
      </c>
      <c r="AB111" s="109" t="str">
        <f>TEXT(Z111,"###,###")</f>
        <v>43,511</v>
      </c>
      <c r="AD111" s="130">
        <f>Z111/($Z$4)*100</f>
        <v>43.14170698818117</v>
      </c>
      <c r="AF111" s="109"/>
    </row>
    <row r="112" spans="1:32" x14ac:dyDescent="0.25">
      <c r="S112" s="118" t="s">
        <v>53</v>
      </c>
      <c r="T112" s="118"/>
      <c r="U112" s="112"/>
      <c r="V112" s="112">
        <v>92826</v>
      </c>
      <c r="W112" s="112">
        <v>91285</v>
      </c>
      <c r="X112" s="112">
        <v>91429</v>
      </c>
      <c r="Y112" s="112">
        <v>98974</v>
      </c>
      <c r="Z112" s="112">
        <v>100854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41.32</v>
      </c>
      <c r="W118" s="131">
        <v>41.45</v>
      </c>
      <c r="X118" s="131">
        <v>41.59</v>
      </c>
      <c r="Y118" s="131">
        <v>41.54</v>
      </c>
      <c r="Z118" s="131">
        <v>41.57</v>
      </c>
      <c r="AB118" s="109" t="str">
        <f>TEXT(Z118,"##.0")</f>
        <v>41.6</v>
      </c>
    </row>
    <row r="120" spans="19:32" x14ac:dyDescent="0.25">
      <c r="S120" s="101" t="s">
        <v>97</v>
      </c>
      <c r="T120" s="112"/>
      <c r="U120" s="112"/>
      <c r="V120" s="112">
        <v>58000</v>
      </c>
      <c r="W120" s="112">
        <v>58186</v>
      </c>
      <c r="X120" s="112">
        <v>57543</v>
      </c>
      <c r="Y120" s="112">
        <v>58776</v>
      </c>
      <c r="Z120" s="112">
        <v>59807</v>
      </c>
      <c r="AB120" s="109" t="str">
        <f>TEXT(Z120,"###,###")</f>
        <v>59,807</v>
      </c>
    </row>
    <row r="121" spans="19:32" x14ac:dyDescent="0.25">
      <c r="S121" s="101" t="s">
        <v>98</v>
      </c>
      <c r="T121" s="112"/>
      <c r="U121" s="112"/>
      <c r="V121" s="112">
        <v>3805</v>
      </c>
      <c r="W121" s="112">
        <v>3829</v>
      </c>
      <c r="X121" s="112">
        <v>3859</v>
      </c>
      <c r="Y121" s="112">
        <v>3640</v>
      </c>
      <c r="Z121" s="112">
        <v>3793</v>
      </c>
      <c r="AB121" s="109" t="str">
        <f>TEXT(Z121,"###,###")</f>
        <v>3,793</v>
      </c>
    </row>
    <row r="122" spans="19:32" x14ac:dyDescent="0.25">
      <c r="S122" s="101" t="s">
        <v>99</v>
      </c>
      <c r="T122" s="112"/>
      <c r="U122" s="112"/>
      <c r="V122" s="112">
        <v>4463</v>
      </c>
      <c r="W122" s="112">
        <v>4582</v>
      </c>
      <c r="X122" s="112">
        <v>4742</v>
      </c>
      <c r="Y122" s="112">
        <v>5055</v>
      </c>
      <c r="Z122" s="112">
        <v>5098</v>
      </c>
      <c r="AB122" s="109" t="str">
        <f>TEXT(Z122,"###,###")</f>
        <v>5,098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62463</v>
      </c>
      <c r="W124" s="112">
        <v>62768</v>
      </c>
      <c r="X124" s="112">
        <v>62285</v>
      </c>
      <c r="Y124" s="112">
        <v>63831</v>
      </c>
      <c r="Z124" s="112">
        <v>64905</v>
      </c>
      <c r="AB124" s="109" t="str">
        <f>TEXT(Z124,"###,###")</f>
        <v>64,905</v>
      </c>
      <c r="AD124" s="127">
        <f>Z124/$Z$7*100</f>
        <v>94.485609887470332</v>
      </c>
    </row>
    <row r="125" spans="19:32" x14ac:dyDescent="0.25">
      <c r="S125" s="101" t="s">
        <v>101</v>
      </c>
      <c r="T125" s="112"/>
      <c r="U125" s="112"/>
      <c r="V125" s="112">
        <v>8268</v>
      </c>
      <c r="W125" s="112">
        <v>8411</v>
      </c>
      <c r="X125" s="112">
        <v>8601</v>
      </c>
      <c r="Y125" s="112">
        <v>8695</v>
      </c>
      <c r="Z125" s="112">
        <v>8891</v>
      </c>
      <c r="AB125" s="109" t="str">
        <f>TEXT(Z125,"###,###")</f>
        <v>8,891</v>
      </c>
      <c r="AD125" s="127">
        <f>Z125/$Z$7*100</f>
        <v>12.94309463846389</v>
      </c>
    </row>
    <row r="127" spans="19:32" x14ac:dyDescent="0.25">
      <c r="S127" s="101" t="s">
        <v>102</v>
      </c>
      <c r="T127" s="112"/>
      <c r="U127" s="112"/>
      <c r="V127" s="112">
        <v>33425</v>
      </c>
      <c r="W127" s="112">
        <v>33530</v>
      </c>
      <c r="X127" s="112">
        <v>33153</v>
      </c>
      <c r="Y127" s="112">
        <v>33683</v>
      </c>
      <c r="Z127" s="112">
        <v>34300</v>
      </c>
      <c r="AB127" s="109" t="str">
        <f>TEXT(Z127,"###,###")</f>
        <v>34,300</v>
      </c>
      <c r="AD127" s="127">
        <f>Z127/$Z$7*100</f>
        <v>49.932307513138163</v>
      </c>
    </row>
    <row r="128" spans="19:32" x14ac:dyDescent="0.25">
      <c r="S128" s="101" t="s">
        <v>103</v>
      </c>
      <c r="T128" s="112"/>
      <c r="U128" s="112"/>
      <c r="V128" s="112">
        <v>32851</v>
      </c>
      <c r="W128" s="112">
        <v>33073</v>
      </c>
      <c r="X128" s="112">
        <v>32944</v>
      </c>
      <c r="Y128" s="112">
        <v>33738</v>
      </c>
      <c r="Z128" s="112">
        <v>34355</v>
      </c>
      <c r="AB128" s="109" t="str">
        <f>TEXT(Z128,"###,###")</f>
        <v>34,355</v>
      </c>
      <c r="AD128" s="127">
        <f>Z128/$Z$7*100</f>
        <v>50.012373895447858</v>
      </c>
    </row>
    <row r="130" spans="19:20" x14ac:dyDescent="0.25">
      <c r="S130" s="101" t="s">
        <v>278</v>
      </c>
      <c r="T130" s="127">
        <v>87.06418412356426</v>
      </c>
    </row>
    <row r="131" spans="19:20" x14ac:dyDescent="0.25">
      <c r="S131" s="101" t="s">
        <v>279</v>
      </c>
      <c r="T131" s="127">
        <v>5.5216688745578155</v>
      </c>
    </row>
    <row r="132" spans="19:20" x14ac:dyDescent="0.25">
      <c r="S132" s="101" t="s">
        <v>280</v>
      </c>
      <c r="T132" s="127">
        <v>7.4214257639060754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2975AC2-71C1-48EC-9BA5-FEEA28B695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23A0DCC-9F97-4641-94F6-337036DD3F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4D85F8-6FA0-44CF-AF78-A553CCA01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38133E1-B11F-4552-B425-42EABFFE77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BB7B7-9E0A-4C59-8219-A2723D6B416C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8.44 Melbourne,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164968</v>
      </c>
      <c r="W4" s="108">
        <v>164187</v>
      </c>
      <c r="X4" s="108">
        <v>156288</v>
      </c>
      <c r="Y4" s="108">
        <v>192686</v>
      </c>
      <c r="Z4" s="108">
        <v>228887</v>
      </c>
      <c r="AB4" s="109" t="str">
        <f>TEXT(Z4,"###,###")</f>
        <v>228,887</v>
      </c>
      <c r="AD4" s="110">
        <f>Z4/Y4-1</f>
        <v>0.18787561109784834</v>
      </c>
      <c r="AF4" s="110">
        <f>Z4/V4-1</f>
        <v>0.38746302313175884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83740</v>
      </c>
      <c r="W5" s="108">
        <v>82743</v>
      </c>
      <c r="X5" s="108">
        <v>78498</v>
      </c>
      <c r="Y5" s="108">
        <v>94343</v>
      </c>
      <c r="Z5" s="108">
        <v>109316</v>
      </c>
      <c r="AB5" s="109" t="str">
        <f>TEXT(Z5,"###,###")</f>
        <v>109,316</v>
      </c>
      <c r="AD5" s="110">
        <f t="shared" ref="AD5:AD9" si="0">Z5/Y5-1</f>
        <v>0.15870811824936659</v>
      </c>
      <c r="AF5" s="110">
        <f t="shared" ref="AF5:AF9" si="1">Z5/V5-1</f>
        <v>0.30542154287079049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81226</v>
      </c>
      <c r="W6" s="108">
        <v>81446</v>
      </c>
      <c r="X6" s="108">
        <v>77750</v>
      </c>
      <c r="Y6" s="108">
        <v>98282</v>
      </c>
      <c r="Z6" s="108">
        <v>119528</v>
      </c>
      <c r="AB6" s="109" t="str">
        <f>TEXT(Z6,"###,###")</f>
        <v>119,528</v>
      </c>
      <c r="AD6" s="110">
        <f t="shared" si="0"/>
        <v>0.21617386703567276</v>
      </c>
      <c r="AF6" s="110">
        <f t="shared" si="1"/>
        <v>0.47154851894713512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108062</v>
      </c>
      <c r="W7" s="108">
        <v>110041</v>
      </c>
      <c r="X7" s="108">
        <v>99671</v>
      </c>
      <c r="Y7" s="108">
        <v>112615</v>
      </c>
      <c r="Z7" s="108">
        <v>132382</v>
      </c>
      <c r="AB7" s="109" t="str">
        <f>TEXT(Z7,"###,###")</f>
        <v>132,382</v>
      </c>
      <c r="AD7" s="110">
        <f t="shared" si="0"/>
        <v>0.17552723882253707</v>
      </c>
      <c r="AF7" s="110">
        <f t="shared" si="1"/>
        <v>0.22505598637819024</v>
      </c>
    </row>
    <row r="8" spans="1:32" ht="17.25" customHeight="1" x14ac:dyDescent="0.25">
      <c r="A8" s="64" t="s">
        <v>12</v>
      </c>
      <c r="B8" s="65"/>
      <c r="C8" s="29"/>
      <c r="D8" s="66" t="str">
        <f>AB4</f>
        <v>228,887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132,382</v>
      </c>
      <c r="P8" s="67"/>
      <c r="S8" s="107" t="s">
        <v>82</v>
      </c>
      <c r="T8" s="108"/>
      <c r="U8" s="108"/>
      <c r="V8" s="108">
        <v>35598.019999999997</v>
      </c>
      <c r="W8" s="108">
        <v>33756.54</v>
      </c>
      <c r="X8" s="108">
        <v>40461.89</v>
      </c>
      <c r="Y8" s="108">
        <v>39591</v>
      </c>
      <c r="Z8" s="108">
        <v>36579.1</v>
      </c>
      <c r="AB8" s="109" t="str">
        <f>TEXT(Z8,"$###,###")</f>
        <v>$36,579</v>
      </c>
      <c r="AD8" s="110">
        <f t="shared" si="0"/>
        <v>-7.6075370665050213E-2</v>
      </c>
      <c r="AF8" s="110">
        <f t="shared" si="1"/>
        <v>2.7559959795516731E-2</v>
      </c>
    </row>
    <row r="9" spans="1:32" x14ac:dyDescent="0.25">
      <c r="A9" s="30" t="s">
        <v>14</v>
      </c>
      <c r="B9" s="71"/>
      <c r="C9" s="72"/>
      <c r="D9" s="73">
        <f>AD104</f>
        <v>82.963208919685258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49.230257890045479</v>
      </c>
      <c r="P9" s="74" t="s">
        <v>83</v>
      </c>
      <c r="S9" s="107" t="s">
        <v>7</v>
      </c>
      <c r="T9" s="108"/>
      <c r="U9" s="108"/>
      <c r="V9" s="108">
        <v>6543073839</v>
      </c>
      <c r="W9" s="108">
        <v>6832114849</v>
      </c>
      <c r="X9" s="108">
        <v>6913195331</v>
      </c>
      <c r="Y9" s="108">
        <v>7935791489</v>
      </c>
      <c r="Z9" s="108">
        <v>8976840229</v>
      </c>
      <c r="AB9" s="109" t="str">
        <f>TEXT(Z9/1000000,"$#,###.0")&amp;" mil"</f>
        <v>$8,976.8 mil</v>
      </c>
      <c r="AD9" s="110">
        <f t="shared" si="0"/>
        <v>0.13118398353119831</v>
      </c>
      <c r="AF9" s="110">
        <f t="shared" si="1"/>
        <v>0.37196070988738228</v>
      </c>
    </row>
    <row r="10" spans="1:32" x14ac:dyDescent="0.25">
      <c r="A10" s="30" t="s">
        <v>17</v>
      </c>
      <c r="B10" s="71"/>
      <c r="C10" s="72"/>
      <c r="D10" s="73">
        <f>AD105</f>
        <v>11.098052750920759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50.748591198199158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87.418229064374316</v>
      </c>
      <c r="P11" s="74" t="s">
        <v>83</v>
      </c>
      <c r="S11" s="107" t="s">
        <v>29</v>
      </c>
      <c r="T11" s="112"/>
      <c r="U11" s="112"/>
      <c r="V11" s="112">
        <v>152812</v>
      </c>
      <c r="W11" s="112">
        <v>151134</v>
      </c>
      <c r="X11" s="112">
        <v>141625</v>
      </c>
      <c r="Y11" s="112">
        <v>177861</v>
      </c>
      <c r="Z11" s="112">
        <v>212224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3.9197171820942422</v>
      </c>
      <c r="P12" s="74" t="s">
        <v>83</v>
      </c>
      <c r="S12" s="107" t="s">
        <v>30</v>
      </c>
      <c r="T12" s="112"/>
      <c r="U12" s="112"/>
      <c r="V12" s="112">
        <v>12152</v>
      </c>
      <c r="W12" s="112">
        <v>13054</v>
      </c>
      <c r="X12" s="112">
        <v>14663</v>
      </c>
      <c r="Y12" s="112">
        <v>14826</v>
      </c>
      <c r="Z12" s="112">
        <v>16660</v>
      </c>
    </row>
    <row r="13" spans="1:32" ht="15" customHeight="1" x14ac:dyDescent="0.25">
      <c r="A13" s="30" t="s">
        <v>19</v>
      </c>
      <c r="B13" s="72"/>
      <c r="C13" s="72"/>
      <c r="D13" s="73">
        <f>AD108</f>
        <v>11.17713107341177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8.6650753123536433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15.976442524040246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33.3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25.382393932377113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27.27368866328257</v>
      </c>
      <c r="P15" s="74" t="s">
        <v>83</v>
      </c>
      <c r="S15" s="115" t="s">
        <v>59</v>
      </c>
      <c r="T15" s="115"/>
      <c r="U15" s="116"/>
      <c r="V15" s="116">
        <v>3315</v>
      </c>
      <c r="W15" s="116">
        <v>2515</v>
      </c>
      <c r="X15" s="116">
        <v>1647</v>
      </c>
      <c r="Y15" s="112">
        <v>949</v>
      </c>
      <c r="Z15" s="112">
        <v>1965</v>
      </c>
      <c r="AB15" s="117">
        <f t="shared" ref="AB15:AB34" si="2">IF(Z15="np",0,Z15/$Z$34)</f>
        <v>8.5850598114345124E-3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41.526167934395573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72.72631133671743</v>
      </c>
      <c r="P16" s="37" t="s">
        <v>83</v>
      </c>
      <c r="S16" s="115" t="s">
        <v>60</v>
      </c>
      <c r="T16" s="115"/>
      <c r="U16" s="116"/>
      <c r="V16" s="116">
        <v>271</v>
      </c>
      <c r="W16" s="116">
        <v>312</v>
      </c>
      <c r="X16" s="116">
        <v>296</v>
      </c>
      <c r="Y16" s="112">
        <v>304</v>
      </c>
      <c r="Z16" s="112">
        <v>283</v>
      </c>
      <c r="AB16" s="117">
        <f t="shared" si="2"/>
        <v>1.2364233723338256E-3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4328</v>
      </c>
      <c r="W17" s="116">
        <v>3754</v>
      </c>
      <c r="X17" s="116">
        <v>4014</v>
      </c>
      <c r="Y17" s="112">
        <v>4808</v>
      </c>
      <c r="Z17" s="112">
        <v>5486</v>
      </c>
      <c r="AB17" s="117">
        <f t="shared" si="2"/>
        <v>2.3968263677114372E-2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825</v>
      </c>
      <c r="W18" s="116">
        <v>932</v>
      </c>
      <c r="X18" s="116">
        <v>979</v>
      </c>
      <c r="Y18" s="112">
        <v>1048</v>
      </c>
      <c r="Z18" s="112">
        <v>1034</v>
      </c>
      <c r="AB18" s="117">
        <f t="shared" si="2"/>
        <v>4.5175327455589248E-3</v>
      </c>
    </row>
    <row r="19" spans="1:28" x14ac:dyDescent="0.25">
      <c r="A19" s="63" t="str">
        <f>$S$1&amp;" ("&amp;$V$2&amp;" to "&amp;$Z$2&amp;")"</f>
        <v>Melbourne (2018-19 to 2022-23)</v>
      </c>
      <c r="B19" s="63"/>
      <c r="C19" s="63"/>
      <c r="D19" s="63"/>
      <c r="E19" s="63"/>
      <c r="F19" s="63"/>
      <c r="G19" s="63" t="str">
        <f>$S$1&amp;" ("&amp;$V$2&amp;" to "&amp;$Z$2&amp;")"</f>
        <v>Melbourne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3997</v>
      </c>
      <c r="W19" s="116">
        <v>3767</v>
      </c>
      <c r="X19" s="116">
        <v>4067</v>
      </c>
      <c r="Y19" s="112">
        <v>4657</v>
      </c>
      <c r="Z19" s="112">
        <v>5402</v>
      </c>
      <c r="AB19" s="117">
        <f t="shared" si="2"/>
        <v>2.3601268753877476E-2</v>
      </c>
    </row>
    <row r="20" spans="1:28" x14ac:dyDescent="0.25">
      <c r="S20" s="115" t="s">
        <v>64</v>
      </c>
      <c r="T20" s="115"/>
      <c r="U20" s="116"/>
      <c r="V20" s="116">
        <v>4716</v>
      </c>
      <c r="W20" s="116">
        <v>4513</v>
      </c>
      <c r="X20" s="116">
        <v>4190</v>
      </c>
      <c r="Y20" s="112">
        <v>4646</v>
      </c>
      <c r="Z20" s="112">
        <v>5059</v>
      </c>
      <c r="AB20" s="117">
        <f t="shared" si="2"/>
        <v>2.2102706150660154E-2</v>
      </c>
    </row>
    <row r="21" spans="1:28" x14ac:dyDescent="0.25">
      <c r="S21" s="115" t="s">
        <v>65</v>
      </c>
      <c r="T21" s="115"/>
      <c r="U21" s="116"/>
      <c r="V21" s="116">
        <v>10230</v>
      </c>
      <c r="W21" s="116">
        <v>10473</v>
      </c>
      <c r="X21" s="116">
        <v>10832</v>
      </c>
      <c r="Y21" s="112">
        <v>14970</v>
      </c>
      <c r="Z21" s="112">
        <v>17530</v>
      </c>
      <c r="AB21" s="117">
        <f t="shared" si="2"/>
        <v>7.6588345289794926E-2</v>
      </c>
    </row>
    <row r="22" spans="1:28" x14ac:dyDescent="0.25">
      <c r="S22" s="115" t="s">
        <v>66</v>
      </c>
      <c r="T22" s="115"/>
      <c r="U22" s="116"/>
      <c r="V22" s="116">
        <v>28825</v>
      </c>
      <c r="W22" s="116">
        <v>30069</v>
      </c>
      <c r="X22" s="116">
        <v>24612</v>
      </c>
      <c r="Y22" s="112">
        <v>34853</v>
      </c>
      <c r="Z22" s="112">
        <v>52233</v>
      </c>
      <c r="AB22" s="117">
        <f t="shared" si="2"/>
        <v>0.22820530744562795</v>
      </c>
    </row>
    <row r="23" spans="1:28" x14ac:dyDescent="0.25">
      <c r="S23" s="115" t="s">
        <v>67</v>
      </c>
      <c r="T23" s="115"/>
      <c r="U23" s="116"/>
      <c r="V23" s="116">
        <v>3303</v>
      </c>
      <c r="W23" s="116">
        <v>3698</v>
      </c>
      <c r="X23" s="116">
        <v>4126</v>
      </c>
      <c r="Y23" s="112">
        <v>4754</v>
      </c>
      <c r="Z23" s="112">
        <v>6038</v>
      </c>
      <c r="AB23" s="117">
        <f t="shared" si="2"/>
        <v>2.6379944601242541E-2</v>
      </c>
    </row>
    <row r="24" spans="1:28" x14ac:dyDescent="0.25">
      <c r="S24" s="115" t="s">
        <v>68</v>
      </c>
      <c r="T24" s="115"/>
      <c r="U24" s="116"/>
      <c r="V24" s="116">
        <v>4087</v>
      </c>
      <c r="W24" s="116">
        <v>4075</v>
      </c>
      <c r="X24" s="116">
        <v>3781</v>
      </c>
      <c r="Y24" s="112">
        <v>4672</v>
      </c>
      <c r="Z24" s="112">
        <v>5257</v>
      </c>
      <c r="AB24" s="117">
        <f t="shared" si="2"/>
        <v>2.2967765612575693E-2</v>
      </c>
    </row>
    <row r="25" spans="1:28" x14ac:dyDescent="0.25">
      <c r="S25" s="115" t="s">
        <v>69</v>
      </c>
      <c r="T25" s="115"/>
      <c r="U25" s="116"/>
      <c r="V25" s="116">
        <v>7858</v>
      </c>
      <c r="W25" s="116">
        <v>7983</v>
      </c>
      <c r="X25" s="116">
        <v>7936</v>
      </c>
      <c r="Y25" s="112">
        <v>9601</v>
      </c>
      <c r="Z25" s="112">
        <v>9694</v>
      </c>
      <c r="AB25" s="117">
        <f t="shared" si="2"/>
        <v>4.2352961736410268E-2</v>
      </c>
    </row>
    <row r="26" spans="1:28" x14ac:dyDescent="0.25">
      <c r="S26" s="115" t="s">
        <v>70</v>
      </c>
      <c r="T26" s="115"/>
      <c r="U26" s="116"/>
      <c r="V26" s="116">
        <v>3167</v>
      </c>
      <c r="W26" s="116">
        <v>3155</v>
      </c>
      <c r="X26" s="116">
        <v>2795</v>
      </c>
      <c r="Y26" s="112">
        <v>3358</v>
      </c>
      <c r="Z26" s="112">
        <v>4045</v>
      </c>
      <c r="AB26" s="117">
        <f t="shared" si="2"/>
        <v>1.7672553148729061E-2</v>
      </c>
    </row>
    <row r="27" spans="1:28" x14ac:dyDescent="0.25">
      <c r="S27" s="115" t="s">
        <v>71</v>
      </c>
      <c r="T27" s="115"/>
      <c r="U27" s="116"/>
      <c r="V27" s="116">
        <v>26586</v>
      </c>
      <c r="W27" s="116">
        <v>25397</v>
      </c>
      <c r="X27" s="116">
        <v>24375</v>
      </c>
      <c r="Y27" s="112">
        <v>28151</v>
      </c>
      <c r="Z27" s="112">
        <v>28949</v>
      </c>
      <c r="AB27" s="117">
        <f t="shared" si="2"/>
        <v>0.1264778099141057</v>
      </c>
    </row>
    <row r="28" spans="1:28" x14ac:dyDescent="0.25">
      <c r="S28" s="115" t="s">
        <v>72</v>
      </c>
      <c r="T28" s="115"/>
      <c r="U28" s="116"/>
      <c r="V28" s="116">
        <v>21276</v>
      </c>
      <c r="W28" s="116">
        <v>21272</v>
      </c>
      <c r="X28" s="116">
        <v>20045</v>
      </c>
      <c r="Y28" s="112">
        <v>24817</v>
      </c>
      <c r="Z28" s="112">
        <v>30204</v>
      </c>
      <c r="AB28" s="117">
        <f t="shared" si="2"/>
        <v>0.13196088882675219</v>
      </c>
    </row>
    <row r="29" spans="1:28" x14ac:dyDescent="0.25">
      <c r="S29" s="115" t="s">
        <v>73</v>
      </c>
      <c r="T29" s="115"/>
      <c r="U29" s="116"/>
      <c r="V29" s="116">
        <v>5992</v>
      </c>
      <c r="W29" s="116">
        <v>4683</v>
      </c>
      <c r="X29" s="116">
        <v>5418</v>
      </c>
      <c r="Y29" s="112">
        <v>6748</v>
      </c>
      <c r="Z29" s="112">
        <v>6450</v>
      </c>
      <c r="AB29" s="117">
        <f t="shared" si="2"/>
        <v>2.8179967319975883E-2</v>
      </c>
    </row>
    <row r="30" spans="1:28" x14ac:dyDescent="0.25">
      <c r="S30" s="115" t="s">
        <v>74</v>
      </c>
      <c r="T30" s="115"/>
      <c r="U30" s="116"/>
      <c r="V30" s="116">
        <v>11178</v>
      </c>
      <c r="W30" s="116">
        <v>12317</v>
      </c>
      <c r="X30" s="116">
        <v>11303</v>
      </c>
      <c r="Y30" s="112">
        <v>13455</v>
      </c>
      <c r="Z30" s="112">
        <v>15558</v>
      </c>
      <c r="AB30" s="117">
        <f t="shared" si="2"/>
        <v>6.7972702568090668E-2</v>
      </c>
    </row>
    <row r="31" spans="1:28" x14ac:dyDescent="0.25">
      <c r="S31" s="115" t="s">
        <v>75</v>
      </c>
      <c r="T31" s="115"/>
      <c r="U31" s="116"/>
      <c r="V31" s="116">
        <v>11774</v>
      </c>
      <c r="W31" s="116">
        <v>12273</v>
      </c>
      <c r="X31" s="116">
        <v>13948</v>
      </c>
      <c r="Y31" s="112">
        <v>17371</v>
      </c>
      <c r="Z31" s="112">
        <v>18935</v>
      </c>
      <c r="AB31" s="117">
        <f t="shared" si="2"/>
        <v>8.2726772279650126E-2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4446</v>
      </c>
      <c r="W32" s="116">
        <v>4550</v>
      </c>
      <c r="X32" s="116">
        <v>4334</v>
      </c>
      <c r="Y32" s="112">
        <v>5537</v>
      </c>
      <c r="Z32" s="112">
        <v>6652</v>
      </c>
      <c r="AB32" s="117">
        <f t="shared" si="2"/>
        <v>2.9062502730616988E-2</v>
      </c>
    </row>
    <row r="33" spans="19:32" x14ac:dyDescent="0.25">
      <c r="S33" s="115" t="s">
        <v>77</v>
      </c>
      <c r="T33" s="115"/>
      <c r="U33" s="116"/>
      <c r="V33" s="116">
        <v>4438</v>
      </c>
      <c r="W33" s="116">
        <v>4598</v>
      </c>
      <c r="X33" s="116">
        <v>4590</v>
      </c>
      <c r="Y33" s="112">
        <v>5175</v>
      </c>
      <c r="Z33" s="112">
        <v>5394</v>
      </c>
      <c r="AB33" s="117">
        <f t="shared" si="2"/>
        <v>2.3566316856426343E-2</v>
      </c>
    </row>
    <row r="34" spans="19:32" x14ac:dyDescent="0.25">
      <c r="S34" s="118" t="s">
        <v>53</v>
      </c>
      <c r="T34" s="118"/>
      <c r="U34" s="119"/>
      <c r="V34" s="119">
        <v>164966</v>
      </c>
      <c r="W34" s="119">
        <v>164187</v>
      </c>
      <c r="X34" s="119">
        <v>156288</v>
      </c>
      <c r="Y34" s="120">
        <v>192688</v>
      </c>
      <c r="Z34" s="120">
        <v>228886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86251</v>
      </c>
      <c r="W37" s="112">
        <v>87912</v>
      </c>
      <c r="X37" s="112">
        <v>78261</v>
      </c>
      <c r="Y37" s="112">
        <v>83308</v>
      </c>
      <c r="Z37" s="112">
        <v>96278</v>
      </c>
      <c r="AB37" s="132">
        <f>Z37/Z40*100</f>
        <v>72.72631133671743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21809</v>
      </c>
      <c r="W38" s="112">
        <v>22131</v>
      </c>
      <c r="X38" s="112">
        <v>21412</v>
      </c>
      <c r="Y38" s="112">
        <v>29309</v>
      </c>
      <c r="Z38" s="112">
        <v>36106</v>
      </c>
      <c r="AB38" s="132">
        <f>Z38/Z40*100</f>
        <v>27.27368866328257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108060</v>
      </c>
      <c r="W40" s="112">
        <v>110043</v>
      </c>
      <c r="X40" s="112">
        <v>99673</v>
      </c>
      <c r="Y40" s="112">
        <v>112617</v>
      </c>
      <c r="Z40" s="112">
        <v>132384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15</v>
      </c>
      <c r="X44" s="112">
        <v>10</v>
      </c>
      <c r="Y44" s="112">
        <v>11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208</v>
      </c>
      <c r="W45" s="112">
        <v>275</v>
      </c>
      <c r="X45" s="112">
        <v>289</v>
      </c>
      <c r="Y45" s="112">
        <v>485</v>
      </c>
      <c r="Z45" s="112">
        <v>480</v>
      </c>
    </row>
    <row r="46" spans="19:32" x14ac:dyDescent="0.25">
      <c r="S46" s="115" t="s">
        <v>38</v>
      </c>
      <c r="T46" s="115"/>
      <c r="U46" s="112"/>
      <c r="V46" s="112">
        <v>2998</v>
      </c>
      <c r="W46" s="112">
        <v>2711</v>
      </c>
      <c r="X46" s="112">
        <v>2474</v>
      </c>
      <c r="Y46" s="112">
        <v>3745</v>
      </c>
      <c r="Z46" s="112">
        <v>4881</v>
      </c>
    </row>
    <row r="47" spans="19:32" x14ac:dyDescent="0.25">
      <c r="S47" s="115" t="s">
        <v>39</v>
      </c>
      <c r="T47" s="115"/>
      <c r="U47" s="112"/>
      <c r="V47" s="112">
        <v>12775</v>
      </c>
      <c r="W47" s="112">
        <v>11688</v>
      </c>
      <c r="X47" s="112">
        <v>9556</v>
      </c>
      <c r="Y47" s="112">
        <v>13455</v>
      </c>
      <c r="Z47" s="112">
        <v>19006</v>
      </c>
    </row>
    <row r="48" spans="19:32" x14ac:dyDescent="0.25">
      <c r="S48" s="115" t="s">
        <v>40</v>
      </c>
      <c r="T48" s="115"/>
      <c r="U48" s="112"/>
      <c r="V48" s="112">
        <v>23987</v>
      </c>
      <c r="W48" s="112">
        <v>22972</v>
      </c>
      <c r="X48" s="112">
        <v>20417</v>
      </c>
      <c r="Y48" s="112">
        <v>24219</v>
      </c>
      <c r="Z48" s="112">
        <v>29589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16866</v>
      </c>
      <c r="W49" s="112">
        <v>17131</v>
      </c>
      <c r="X49" s="112">
        <v>16843</v>
      </c>
      <c r="Y49" s="112">
        <v>19242</v>
      </c>
      <c r="Z49" s="112">
        <v>21213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Melbourne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9296</v>
      </c>
      <c r="W50" s="112">
        <v>9809</v>
      </c>
      <c r="X50" s="112">
        <v>10040</v>
      </c>
      <c r="Y50" s="112">
        <v>11828</v>
      </c>
      <c r="Z50" s="112">
        <v>12096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5160</v>
      </c>
      <c r="W51" s="112">
        <v>5311</v>
      </c>
      <c r="X51" s="112">
        <v>5767</v>
      </c>
      <c r="Y51" s="112">
        <v>6700</v>
      </c>
      <c r="Z51" s="112">
        <v>6944</v>
      </c>
    </row>
    <row r="52" spans="1:26" ht="15" customHeight="1" x14ac:dyDescent="0.25">
      <c r="S52" s="115" t="s">
        <v>44</v>
      </c>
      <c r="T52" s="115"/>
      <c r="U52" s="112"/>
      <c r="V52" s="112">
        <v>3519</v>
      </c>
      <c r="W52" s="112">
        <v>3508</v>
      </c>
      <c r="X52" s="112">
        <v>3711</v>
      </c>
      <c r="Y52" s="112">
        <v>4145</v>
      </c>
      <c r="Z52" s="112">
        <v>4444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2700</v>
      </c>
      <c r="W53" s="112">
        <v>2861</v>
      </c>
      <c r="X53" s="112">
        <v>2956</v>
      </c>
      <c r="Y53" s="112">
        <v>3400</v>
      </c>
      <c r="Z53" s="112">
        <v>3397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2293</v>
      </c>
      <c r="W54" s="112">
        <v>2445</v>
      </c>
      <c r="X54" s="112">
        <v>2375</v>
      </c>
      <c r="Y54" s="112">
        <v>2655</v>
      </c>
      <c r="Z54" s="112">
        <v>2625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1725</v>
      </c>
      <c r="W55" s="112">
        <v>1834</v>
      </c>
      <c r="X55" s="112">
        <v>1856</v>
      </c>
      <c r="Y55" s="112">
        <v>2029</v>
      </c>
      <c r="Z55" s="112">
        <v>2138</v>
      </c>
    </row>
    <row r="56" spans="1:26" ht="15" customHeight="1" x14ac:dyDescent="0.25">
      <c r="S56" s="115" t="s">
        <v>48</v>
      </c>
      <c r="T56" s="115"/>
      <c r="U56" s="112"/>
      <c r="V56" s="112">
        <v>1089</v>
      </c>
      <c r="W56" s="112">
        <v>1083</v>
      </c>
      <c r="X56" s="112">
        <v>1077</v>
      </c>
      <c r="Y56" s="112">
        <v>1211</v>
      </c>
      <c r="Z56" s="112">
        <v>1225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668</v>
      </c>
      <c r="W57" s="112">
        <v>649</v>
      </c>
      <c r="X57" s="112">
        <v>643</v>
      </c>
      <c r="Y57" s="112">
        <v>703</v>
      </c>
      <c r="Z57" s="112">
        <v>724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247</v>
      </c>
      <c r="W58" s="112">
        <v>260</v>
      </c>
      <c r="X58" s="112">
        <v>295</v>
      </c>
      <c r="Y58" s="112">
        <v>350</v>
      </c>
      <c r="Z58" s="112">
        <v>370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113</v>
      </c>
      <c r="W59" s="112">
        <v>113</v>
      </c>
      <c r="X59" s="112">
        <v>114</v>
      </c>
      <c r="Y59" s="112">
        <v>108</v>
      </c>
      <c r="Z59" s="112">
        <v>115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77</v>
      </c>
      <c r="W60" s="112">
        <v>80</v>
      </c>
      <c r="X60" s="112">
        <v>75</v>
      </c>
      <c r="Y60" s="112">
        <v>77</v>
      </c>
      <c r="Z60" s="112">
        <v>72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83739</v>
      </c>
      <c r="W61" s="112">
        <v>82739</v>
      </c>
      <c r="X61" s="112">
        <v>78498</v>
      </c>
      <c r="Y61" s="112">
        <v>94343</v>
      </c>
      <c r="Z61" s="112">
        <v>109315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11</v>
      </c>
      <c r="X63" s="112">
        <v>11</v>
      </c>
      <c r="Y63" s="112">
        <v>21</v>
      </c>
      <c r="Z63" s="112">
        <v>24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280</v>
      </c>
      <c r="W64" s="112">
        <v>340</v>
      </c>
      <c r="X64" s="112">
        <v>332</v>
      </c>
      <c r="Y64" s="112">
        <v>531</v>
      </c>
      <c r="Z64" s="112">
        <v>562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Melbourne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3517</v>
      </c>
      <c r="W65" s="112">
        <v>3320</v>
      </c>
      <c r="X65" s="112">
        <v>3147</v>
      </c>
      <c r="Y65" s="112">
        <v>5195</v>
      </c>
      <c r="Z65" s="112">
        <v>6644</v>
      </c>
    </row>
    <row r="66" spans="1:26" x14ac:dyDescent="0.25">
      <c r="S66" s="115" t="s">
        <v>39</v>
      </c>
      <c r="T66" s="115"/>
      <c r="U66" s="112"/>
      <c r="V66" s="112">
        <v>14808</v>
      </c>
      <c r="W66" s="112">
        <v>14136</v>
      </c>
      <c r="X66" s="112">
        <v>11380</v>
      </c>
      <c r="Y66" s="112">
        <v>17358</v>
      </c>
      <c r="Z66" s="112">
        <v>24584</v>
      </c>
    </row>
    <row r="67" spans="1:26" x14ac:dyDescent="0.25">
      <c r="S67" s="115" t="s">
        <v>40</v>
      </c>
      <c r="T67" s="115"/>
      <c r="U67" s="112"/>
      <c r="V67" s="112">
        <v>24581</v>
      </c>
      <c r="W67" s="112">
        <v>24401</v>
      </c>
      <c r="X67" s="112">
        <v>22108</v>
      </c>
      <c r="Y67" s="112">
        <v>27160</v>
      </c>
      <c r="Z67" s="112">
        <v>36027</v>
      </c>
    </row>
    <row r="68" spans="1:26" x14ac:dyDescent="0.25">
      <c r="S68" s="115" t="s">
        <v>41</v>
      </c>
      <c r="T68" s="115"/>
      <c r="U68" s="112"/>
      <c r="V68" s="112">
        <v>15377</v>
      </c>
      <c r="W68" s="112">
        <v>15784</v>
      </c>
      <c r="X68" s="112">
        <v>15963</v>
      </c>
      <c r="Y68" s="112">
        <v>18809</v>
      </c>
      <c r="Z68" s="112">
        <v>21045</v>
      </c>
    </row>
    <row r="69" spans="1:26" x14ac:dyDescent="0.25">
      <c r="S69" s="115" t="s">
        <v>42</v>
      </c>
      <c r="T69" s="115"/>
      <c r="U69" s="112"/>
      <c r="V69" s="112">
        <v>7551</v>
      </c>
      <c r="W69" s="112">
        <v>7961</v>
      </c>
      <c r="X69" s="112">
        <v>8495</v>
      </c>
      <c r="Y69" s="112">
        <v>10259</v>
      </c>
      <c r="Z69" s="112">
        <v>10619</v>
      </c>
    </row>
    <row r="70" spans="1:26" x14ac:dyDescent="0.25">
      <c r="S70" s="115" t="s">
        <v>43</v>
      </c>
      <c r="T70" s="115"/>
      <c r="U70" s="112"/>
      <c r="V70" s="112">
        <v>3965</v>
      </c>
      <c r="W70" s="112">
        <v>4222</v>
      </c>
      <c r="X70" s="112">
        <v>4676</v>
      </c>
      <c r="Y70" s="112">
        <v>5826</v>
      </c>
      <c r="Z70" s="112">
        <v>6340</v>
      </c>
    </row>
    <row r="71" spans="1:26" x14ac:dyDescent="0.25">
      <c r="S71" s="115" t="s">
        <v>44</v>
      </c>
      <c r="T71" s="115"/>
      <c r="U71" s="112"/>
      <c r="V71" s="112">
        <v>3230</v>
      </c>
      <c r="W71" s="112">
        <v>3234</v>
      </c>
      <c r="X71" s="112">
        <v>3278</v>
      </c>
      <c r="Y71" s="112">
        <v>3833</v>
      </c>
      <c r="Z71" s="112">
        <v>3962</v>
      </c>
    </row>
    <row r="72" spans="1:26" x14ac:dyDescent="0.25">
      <c r="S72" s="115" t="s">
        <v>45</v>
      </c>
      <c r="T72" s="115"/>
      <c r="U72" s="112"/>
      <c r="V72" s="112">
        <v>2491</v>
      </c>
      <c r="W72" s="112">
        <v>2590</v>
      </c>
      <c r="X72" s="112">
        <v>2735</v>
      </c>
      <c r="Y72" s="112">
        <v>3084</v>
      </c>
      <c r="Z72" s="112">
        <v>3389</v>
      </c>
    </row>
    <row r="73" spans="1:26" x14ac:dyDescent="0.25">
      <c r="S73" s="115" t="s">
        <v>46</v>
      </c>
      <c r="T73" s="115"/>
      <c r="U73" s="112"/>
      <c r="V73" s="112">
        <v>2152</v>
      </c>
      <c r="W73" s="112">
        <v>2211</v>
      </c>
      <c r="X73" s="112">
        <v>2326</v>
      </c>
      <c r="Y73" s="112">
        <v>2485</v>
      </c>
      <c r="Z73" s="112">
        <v>2494</v>
      </c>
    </row>
    <row r="74" spans="1:26" x14ac:dyDescent="0.25">
      <c r="S74" s="115" t="s">
        <v>47</v>
      </c>
      <c r="T74" s="115"/>
      <c r="U74" s="112"/>
      <c r="V74" s="112">
        <v>1543</v>
      </c>
      <c r="W74" s="112">
        <v>1562</v>
      </c>
      <c r="X74" s="112">
        <v>1632</v>
      </c>
      <c r="Y74" s="112">
        <v>1847</v>
      </c>
      <c r="Z74" s="112">
        <v>1880</v>
      </c>
    </row>
    <row r="75" spans="1:26" x14ac:dyDescent="0.25">
      <c r="S75" s="115" t="s">
        <v>48</v>
      </c>
      <c r="T75" s="115"/>
      <c r="U75" s="112"/>
      <c r="V75" s="112">
        <v>992</v>
      </c>
      <c r="W75" s="112">
        <v>954</v>
      </c>
      <c r="X75" s="112">
        <v>942</v>
      </c>
      <c r="Y75" s="112">
        <v>1053</v>
      </c>
      <c r="Z75" s="112">
        <v>1062</v>
      </c>
    </row>
    <row r="76" spans="1:26" x14ac:dyDescent="0.25">
      <c r="S76" s="115" t="s">
        <v>49</v>
      </c>
      <c r="T76" s="115"/>
      <c r="U76" s="112"/>
      <c r="V76" s="112">
        <v>426</v>
      </c>
      <c r="W76" s="112">
        <v>434</v>
      </c>
      <c r="X76" s="112">
        <v>433</v>
      </c>
      <c r="Y76" s="112">
        <v>476</v>
      </c>
      <c r="Z76" s="112">
        <v>525</v>
      </c>
    </row>
    <row r="77" spans="1:26" x14ac:dyDescent="0.25">
      <c r="S77" s="115" t="s">
        <v>50</v>
      </c>
      <c r="T77" s="115"/>
      <c r="U77" s="112"/>
      <c r="V77" s="112">
        <v>146</v>
      </c>
      <c r="W77" s="112">
        <v>146</v>
      </c>
      <c r="X77" s="112">
        <v>161</v>
      </c>
      <c r="Y77" s="112">
        <v>207</v>
      </c>
      <c r="Z77" s="112">
        <v>229</v>
      </c>
    </row>
    <row r="78" spans="1:26" x14ac:dyDescent="0.25">
      <c r="S78" s="115" t="s">
        <v>51</v>
      </c>
      <c r="T78" s="115"/>
      <c r="U78" s="112"/>
      <c r="V78" s="112">
        <v>67</v>
      </c>
      <c r="W78" s="112">
        <v>58</v>
      </c>
      <c r="X78" s="112">
        <v>54</v>
      </c>
      <c r="Y78" s="112">
        <v>62</v>
      </c>
      <c r="Z78" s="112">
        <v>70</v>
      </c>
    </row>
    <row r="79" spans="1:26" x14ac:dyDescent="0.25">
      <c r="S79" s="115" t="s">
        <v>52</v>
      </c>
      <c r="T79" s="115"/>
      <c r="U79" s="112"/>
      <c r="V79" s="112">
        <v>83</v>
      </c>
      <c r="W79" s="112">
        <v>82</v>
      </c>
      <c r="X79" s="112">
        <v>77</v>
      </c>
      <c r="Y79" s="112">
        <v>85</v>
      </c>
      <c r="Z79" s="112">
        <v>71</v>
      </c>
    </row>
    <row r="80" spans="1:26" x14ac:dyDescent="0.25">
      <c r="S80" s="118" t="s">
        <v>53</v>
      </c>
      <c r="T80" s="118"/>
      <c r="U80" s="112"/>
      <c r="V80" s="112">
        <v>81223</v>
      </c>
      <c r="W80" s="112">
        <v>81442</v>
      </c>
      <c r="X80" s="112">
        <v>77750</v>
      </c>
      <c r="Y80" s="112">
        <v>98287</v>
      </c>
      <c r="Z80" s="112">
        <v>119528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Melbourne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5985</v>
      </c>
      <c r="W83" s="112">
        <v>6145</v>
      </c>
      <c r="X83" s="112">
        <v>6105</v>
      </c>
      <c r="Y83" s="112">
        <v>6374</v>
      </c>
      <c r="Z83" s="112">
        <v>6454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17445</v>
      </c>
      <c r="W84" s="112">
        <v>17691</v>
      </c>
      <c r="X84" s="112">
        <v>16675</v>
      </c>
      <c r="Y84" s="112">
        <v>18120</v>
      </c>
      <c r="Z84" s="112">
        <v>18953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4251</v>
      </c>
      <c r="W85" s="112">
        <v>4188</v>
      </c>
      <c r="X85" s="112">
        <v>4174</v>
      </c>
      <c r="Y85" s="112">
        <v>4907</v>
      </c>
      <c r="Z85" s="112">
        <v>5711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228,887</v>
      </c>
      <c r="D86" s="96">
        <f t="shared" ref="D86:D91" si="4">AD4</f>
        <v>0.18787561109784834</v>
      </c>
      <c r="E86" s="97">
        <f t="shared" ref="E86:E91" si="5">AD4</f>
        <v>0.18787561109784834</v>
      </c>
      <c r="F86" s="96">
        <f t="shared" ref="F86:F91" si="6">AF4</f>
        <v>0.38746302313175884</v>
      </c>
      <c r="G86" s="97">
        <f t="shared" ref="G86:G91" si="7">AF4</f>
        <v>0.38746302313175884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3700</v>
      </c>
      <c r="W86" s="112">
        <v>3690</v>
      </c>
      <c r="X86" s="112">
        <v>3661</v>
      </c>
      <c r="Y86" s="112">
        <v>4718</v>
      </c>
      <c r="Z86" s="112">
        <v>6028</v>
      </c>
    </row>
    <row r="87" spans="1:30" ht="15" customHeight="1" x14ac:dyDescent="0.25">
      <c r="A87" s="98" t="s">
        <v>4</v>
      </c>
      <c r="B87" s="49"/>
      <c r="C87" s="57" t="str">
        <f t="shared" si="3"/>
        <v>109,316</v>
      </c>
      <c r="D87" s="96">
        <f t="shared" si="4"/>
        <v>0.15870811824936659</v>
      </c>
      <c r="E87" s="97">
        <f t="shared" si="5"/>
        <v>0.15870811824936659</v>
      </c>
      <c r="F87" s="96">
        <f t="shared" si="6"/>
        <v>0.30542154287079049</v>
      </c>
      <c r="G87" s="97">
        <f t="shared" si="7"/>
        <v>0.30542154287079049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3390</v>
      </c>
      <c r="W87" s="112">
        <v>3317</v>
      </c>
      <c r="X87" s="112">
        <v>3451</v>
      </c>
      <c r="Y87" s="112">
        <v>4006</v>
      </c>
      <c r="Z87" s="112">
        <v>4210</v>
      </c>
    </row>
    <row r="88" spans="1:30" ht="15" customHeight="1" x14ac:dyDescent="0.25">
      <c r="A88" s="98" t="s">
        <v>5</v>
      </c>
      <c r="B88" s="49"/>
      <c r="C88" s="57" t="str">
        <f t="shared" si="3"/>
        <v>119,528</v>
      </c>
      <c r="D88" s="96">
        <f t="shared" si="4"/>
        <v>0.21617386703567276</v>
      </c>
      <c r="E88" s="97">
        <f t="shared" si="5"/>
        <v>0.21617386703567276</v>
      </c>
      <c r="F88" s="96">
        <f t="shared" si="6"/>
        <v>0.47154851894713512</v>
      </c>
      <c r="G88" s="97">
        <f t="shared" si="7"/>
        <v>0.47154851894713512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2522</v>
      </c>
      <c r="W88" s="112">
        <v>2588</v>
      </c>
      <c r="X88" s="112">
        <v>2604</v>
      </c>
      <c r="Y88" s="112">
        <v>3124</v>
      </c>
      <c r="Z88" s="112">
        <v>3514</v>
      </c>
    </row>
    <row r="89" spans="1:30" ht="15" customHeight="1" x14ac:dyDescent="0.25">
      <c r="A89" s="49" t="s">
        <v>6</v>
      </c>
      <c r="B89" s="49"/>
      <c r="C89" s="57" t="str">
        <f t="shared" si="3"/>
        <v>132,382</v>
      </c>
      <c r="D89" s="96">
        <f t="shared" si="4"/>
        <v>0.17552723882253707</v>
      </c>
      <c r="E89" s="97">
        <f t="shared" si="5"/>
        <v>0.17552723882253707</v>
      </c>
      <c r="F89" s="96">
        <f t="shared" si="6"/>
        <v>0.22505598637819024</v>
      </c>
      <c r="G89" s="97">
        <f t="shared" si="7"/>
        <v>0.22505598637819024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989</v>
      </c>
      <c r="W89" s="112">
        <v>1012</v>
      </c>
      <c r="X89" s="112">
        <v>1174</v>
      </c>
      <c r="Y89" s="112">
        <v>1292</v>
      </c>
      <c r="Z89" s="112">
        <v>1544</v>
      </c>
    </row>
    <row r="90" spans="1:30" ht="15" customHeight="1" x14ac:dyDescent="0.25">
      <c r="A90" s="49" t="s">
        <v>95</v>
      </c>
      <c r="B90" s="49"/>
      <c r="C90" s="57" t="str">
        <f t="shared" si="3"/>
        <v>$36,579</v>
      </c>
      <c r="D90" s="96">
        <f t="shared" si="4"/>
        <v>-7.6075370665050213E-2</v>
      </c>
      <c r="E90" s="97">
        <f t="shared" si="5"/>
        <v>-7.6075370665050213E-2</v>
      </c>
      <c r="F90" s="96">
        <f t="shared" si="6"/>
        <v>2.7559959795516731E-2</v>
      </c>
      <c r="G90" s="97">
        <f t="shared" si="7"/>
        <v>2.7559959795516731E-2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4073</v>
      </c>
      <c r="W90" s="112">
        <v>3888</v>
      </c>
      <c r="X90" s="112">
        <v>3706</v>
      </c>
      <c r="Y90" s="112">
        <v>4354</v>
      </c>
      <c r="Z90" s="112">
        <v>6078</v>
      </c>
    </row>
    <row r="91" spans="1:30" ht="15" customHeight="1" x14ac:dyDescent="0.25">
      <c r="A91" s="49" t="s">
        <v>7</v>
      </c>
      <c r="B91" s="49"/>
      <c r="C91" s="57" t="str">
        <f t="shared" si="3"/>
        <v>$8,976.8 mil</v>
      </c>
      <c r="D91" s="96">
        <f t="shared" si="4"/>
        <v>0.13118398353119831</v>
      </c>
      <c r="E91" s="97">
        <f t="shared" si="5"/>
        <v>0.13118398353119831</v>
      </c>
      <c r="F91" s="96">
        <f t="shared" si="6"/>
        <v>0.37196070988738228</v>
      </c>
      <c r="G91" s="97">
        <f t="shared" si="7"/>
        <v>0.37196070988738228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55633</v>
      </c>
      <c r="W91" s="112">
        <v>56149</v>
      </c>
      <c r="X91" s="112">
        <v>51041</v>
      </c>
      <c r="Y91" s="112">
        <v>56839</v>
      </c>
      <c r="Z91" s="112">
        <v>65172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4623</v>
      </c>
      <c r="W93" s="112">
        <v>4755</v>
      </c>
      <c r="X93" s="112">
        <v>4713</v>
      </c>
      <c r="Y93" s="112">
        <v>5075</v>
      </c>
      <c r="Z93" s="112">
        <v>5406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14780</v>
      </c>
      <c r="W94" s="112">
        <v>15360</v>
      </c>
      <c r="X94" s="112">
        <v>15091</v>
      </c>
      <c r="Y94" s="112">
        <v>16838</v>
      </c>
      <c r="Z94" s="112">
        <v>18205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1849</v>
      </c>
      <c r="W95" s="112">
        <v>1901</v>
      </c>
      <c r="X95" s="112">
        <v>2034</v>
      </c>
      <c r="Y95" s="112">
        <v>2571</v>
      </c>
      <c r="Z95" s="112">
        <v>3086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6124</v>
      </c>
      <c r="W96" s="112">
        <v>6003</v>
      </c>
      <c r="X96" s="112">
        <v>6157</v>
      </c>
      <c r="Y96" s="112">
        <v>8063</v>
      </c>
      <c r="Z96" s="112">
        <v>10784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6230</v>
      </c>
      <c r="W97" s="112">
        <v>6136</v>
      </c>
      <c r="X97" s="112">
        <v>6008</v>
      </c>
      <c r="Y97" s="112">
        <v>6834</v>
      </c>
      <c r="Z97" s="112">
        <v>7224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3425</v>
      </c>
      <c r="W98" s="112">
        <v>3467</v>
      </c>
      <c r="X98" s="112">
        <v>3375</v>
      </c>
      <c r="Y98" s="112">
        <v>4213</v>
      </c>
      <c r="Z98" s="112">
        <v>5080</v>
      </c>
    </row>
    <row r="99" spans="1:32" ht="15" customHeight="1" x14ac:dyDescent="0.25">
      <c r="S99" s="115" t="s">
        <v>195</v>
      </c>
      <c r="T99" s="115"/>
      <c r="U99" s="112"/>
      <c r="V99" s="112">
        <v>177</v>
      </c>
      <c r="W99" s="112">
        <v>228</v>
      </c>
      <c r="X99" s="112">
        <v>269</v>
      </c>
      <c r="Y99" s="112">
        <v>333</v>
      </c>
      <c r="Z99" s="112">
        <v>469</v>
      </c>
    </row>
    <row r="100" spans="1:32" ht="15" customHeight="1" x14ac:dyDescent="0.25">
      <c r="S100" s="115" t="s">
        <v>58</v>
      </c>
      <c r="T100" s="115"/>
      <c r="U100" s="112"/>
      <c r="V100" s="112">
        <v>2833</v>
      </c>
      <c r="W100" s="112">
        <v>2927</v>
      </c>
      <c r="X100" s="112">
        <v>2814</v>
      </c>
      <c r="Y100" s="112">
        <v>3341</v>
      </c>
      <c r="Z100" s="112">
        <v>5365</v>
      </c>
    </row>
    <row r="101" spans="1:32" x14ac:dyDescent="0.25">
      <c r="A101" s="18"/>
      <c r="S101" s="118" t="s">
        <v>53</v>
      </c>
      <c r="T101" s="118"/>
      <c r="U101" s="112"/>
      <c r="V101" s="112">
        <v>52429</v>
      </c>
      <c r="W101" s="112">
        <v>53895</v>
      </c>
      <c r="X101" s="112">
        <v>48597</v>
      </c>
      <c r="Y101" s="112">
        <v>55728</v>
      </c>
      <c r="Z101" s="112">
        <v>67180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133299</v>
      </c>
      <c r="W104" s="112">
        <v>127955</v>
      </c>
      <c r="X104" s="112">
        <v>124784</v>
      </c>
      <c r="Y104" s="112">
        <v>157535</v>
      </c>
      <c r="Z104" s="112">
        <v>189892</v>
      </c>
      <c r="AB104" s="109" t="str">
        <f>TEXT(Z104,"###,###")</f>
        <v>189,892</v>
      </c>
      <c r="AD104" s="130">
        <f>Z104/($Z$4)*100</f>
        <v>82.963208919685258</v>
      </c>
      <c r="AF104" s="109"/>
    </row>
    <row r="105" spans="1:32" x14ac:dyDescent="0.25">
      <c r="S105" s="115" t="s">
        <v>17</v>
      </c>
      <c r="T105" s="115"/>
      <c r="U105" s="112"/>
      <c r="V105" s="112">
        <v>20214</v>
      </c>
      <c r="W105" s="112">
        <v>19912</v>
      </c>
      <c r="X105" s="112">
        <v>19934</v>
      </c>
      <c r="Y105" s="112">
        <v>23993</v>
      </c>
      <c r="Z105" s="112">
        <v>25402</v>
      </c>
      <c r="AB105" s="109" t="str">
        <f>TEXT(Z105,"###,###")</f>
        <v>25,402</v>
      </c>
      <c r="AD105" s="130">
        <f>Z105/($Z$4)*100</f>
        <v>11.098052750920759</v>
      </c>
      <c r="AF105" s="109"/>
    </row>
    <row r="106" spans="1:32" x14ac:dyDescent="0.25">
      <c r="S106" s="118" t="s">
        <v>53</v>
      </c>
      <c r="T106" s="118"/>
      <c r="U106" s="120"/>
      <c r="V106" s="120">
        <v>153513</v>
      </c>
      <c r="W106" s="120">
        <v>147867</v>
      </c>
      <c r="X106" s="120">
        <v>144718</v>
      </c>
      <c r="Y106" s="120">
        <v>181528</v>
      </c>
      <c r="Z106" s="120">
        <v>215294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22424</v>
      </c>
      <c r="W108" s="112">
        <v>21868</v>
      </c>
      <c r="X108" s="112">
        <v>19981</v>
      </c>
      <c r="Y108" s="112">
        <v>23715</v>
      </c>
      <c r="Z108" s="112">
        <v>25583</v>
      </c>
      <c r="AB108" s="109" t="str">
        <f>TEXT(Z108,"###,###")</f>
        <v>25,583</v>
      </c>
      <c r="AD108" s="130">
        <f>Z108/($Z$4)*100</f>
        <v>11.17713107341177</v>
      </c>
      <c r="AF108" s="109"/>
    </row>
    <row r="109" spans="1:32" x14ac:dyDescent="0.25">
      <c r="S109" s="115" t="s">
        <v>20</v>
      </c>
      <c r="T109" s="115"/>
      <c r="U109" s="112"/>
      <c r="V109" s="112">
        <v>23689</v>
      </c>
      <c r="W109" s="112">
        <v>24754</v>
      </c>
      <c r="X109" s="112">
        <v>24628</v>
      </c>
      <c r="Y109" s="112">
        <v>31514</v>
      </c>
      <c r="Z109" s="112">
        <v>36568</v>
      </c>
      <c r="AB109" s="109" t="str">
        <f>TEXT(Z109,"###,###")</f>
        <v>36,568</v>
      </c>
      <c r="AD109" s="130">
        <f>Z109/($Z$4)*100</f>
        <v>15.976442524040246</v>
      </c>
      <c r="AF109" s="109"/>
    </row>
    <row r="110" spans="1:32" x14ac:dyDescent="0.25">
      <c r="S110" s="115" t="s">
        <v>21</v>
      </c>
      <c r="T110" s="115"/>
      <c r="U110" s="112"/>
      <c r="V110" s="112">
        <v>42478</v>
      </c>
      <c r="W110" s="112">
        <v>40398</v>
      </c>
      <c r="X110" s="112">
        <v>35950</v>
      </c>
      <c r="Y110" s="112">
        <v>45322</v>
      </c>
      <c r="Z110" s="112">
        <v>58097</v>
      </c>
      <c r="AB110" s="109" t="str">
        <f>TEXT(Z110,"###,###")</f>
        <v>58,097</v>
      </c>
      <c r="AD110" s="130">
        <f>Z110/($Z$4)*100</f>
        <v>25.382393932377113</v>
      </c>
      <c r="AF110" s="109"/>
    </row>
    <row r="111" spans="1:32" x14ac:dyDescent="0.25">
      <c r="S111" s="115" t="s">
        <v>22</v>
      </c>
      <c r="T111" s="115"/>
      <c r="U111" s="112"/>
      <c r="V111" s="112">
        <v>66122</v>
      </c>
      <c r="W111" s="112">
        <v>66067</v>
      </c>
      <c r="X111" s="112">
        <v>64159</v>
      </c>
      <c r="Y111" s="112">
        <v>80979</v>
      </c>
      <c r="Z111" s="112">
        <v>95048</v>
      </c>
      <c r="AB111" s="109" t="str">
        <f>TEXT(Z111,"###,###")</f>
        <v>95,048</v>
      </c>
      <c r="AD111" s="130">
        <f>Z111/($Z$4)*100</f>
        <v>41.526167934395573</v>
      </c>
      <c r="AF111" s="109"/>
    </row>
    <row r="112" spans="1:32" x14ac:dyDescent="0.25">
      <c r="S112" s="118" t="s">
        <v>53</v>
      </c>
      <c r="T112" s="118"/>
      <c r="U112" s="112"/>
      <c r="V112" s="112">
        <v>164964</v>
      </c>
      <c r="W112" s="112">
        <v>164186</v>
      </c>
      <c r="X112" s="112">
        <v>156288</v>
      </c>
      <c r="Y112" s="112">
        <v>192687</v>
      </c>
      <c r="Z112" s="112">
        <v>228885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33.68</v>
      </c>
      <c r="W118" s="131">
        <v>33.93</v>
      </c>
      <c r="X118" s="131">
        <v>34.99</v>
      </c>
      <c r="Y118" s="131">
        <v>34.36</v>
      </c>
      <c r="Z118" s="131">
        <v>33.270000000000003</v>
      </c>
      <c r="AB118" s="109" t="str">
        <f>TEXT(Z118,"##.0")</f>
        <v>33.3</v>
      </c>
    </row>
    <row r="120" spans="19:32" x14ac:dyDescent="0.25">
      <c r="S120" s="101" t="s">
        <v>97</v>
      </c>
      <c r="T120" s="112"/>
      <c r="U120" s="112"/>
      <c r="V120" s="112">
        <v>95910</v>
      </c>
      <c r="W120" s="112">
        <v>96988</v>
      </c>
      <c r="X120" s="112">
        <v>85010</v>
      </c>
      <c r="Y120" s="112">
        <v>97792</v>
      </c>
      <c r="Z120" s="112">
        <v>115726</v>
      </c>
      <c r="AB120" s="109" t="str">
        <f>TEXT(Z120,"###,###")</f>
        <v>115,726</v>
      </c>
    </row>
    <row r="121" spans="19:32" x14ac:dyDescent="0.25">
      <c r="S121" s="101" t="s">
        <v>98</v>
      </c>
      <c r="T121" s="112"/>
      <c r="U121" s="112"/>
      <c r="V121" s="112">
        <v>4530</v>
      </c>
      <c r="W121" s="112">
        <v>4986</v>
      </c>
      <c r="X121" s="112">
        <v>4929</v>
      </c>
      <c r="Y121" s="112">
        <v>4625</v>
      </c>
      <c r="Z121" s="112">
        <v>5189</v>
      </c>
      <c r="AB121" s="109" t="str">
        <f>TEXT(Z121,"###,###")</f>
        <v>5,189</v>
      </c>
    </row>
    <row r="122" spans="19:32" x14ac:dyDescent="0.25">
      <c r="S122" s="101" t="s">
        <v>99</v>
      </c>
      <c r="T122" s="112"/>
      <c r="U122" s="112"/>
      <c r="V122" s="112">
        <v>7619</v>
      </c>
      <c r="W122" s="112">
        <v>8064</v>
      </c>
      <c r="X122" s="112">
        <v>9735</v>
      </c>
      <c r="Y122" s="112">
        <v>10203</v>
      </c>
      <c r="Z122" s="112">
        <v>11471</v>
      </c>
      <c r="AB122" s="109" t="str">
        <f>TEXT(Z122,"###,###")</f>
        <v>11,471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103529</v>
      </c>
      <c r="W124" s="112">
        <v>105052</v>
      </c>
      <c r="X124" s="112">
        <v>94745</v>
      </c>
      <c r="Y124" s="112">
        <v>107995</v>
      </c>
      <c r="Z124" s="112">
        <v>127197</v>
      </c>
      <c r="AB124" s="109" t="str">
        <f>TEXT(Z124,"###,###")</f>
        <v>127,197</v>
      </c>
      <c r="AD124" s="127">
        <f>Z124/$Z$7*100</f>
        <v>96.083304376727952</v>
      </c>
    </row>
    <row r="125" spans="19:32" x14ac:dyDescent="0.25">
      <c r="S125" s="101" t="s">
        <v>101</v>
      </c>
      <c r="T125" s="112"/>
      <c r="U125" s="112"/>
      <c r="V125" s="112">
        <v>12149</v>
      </c>
      <c r="W125" s="112">
        <v>13050</v>
      </c>
      <c r="X125" s="112">
        <v>14664</v>
      </c>
      <c r="Y125" s="112">
        <v>14828</v>
      </c>
      <c r="Z125" s="112">
        <v>16660</v>
      </c>
      <c r="AB125" s="109" t="str">
        <f>TEXT(Z125,"###,###")</f>
        <v>16,660</v>
      </c>
      <c r="AD125" s="127">
        <f>Z125/$Z$7*100</f>
        <v>12.584792494447886</v>
      </c>
    </row>
    <row r="127" spans="19:32" x14ac:dyDescent="0.25">
      <c r="S127" s="101" t="s">
        <v>102</v>
      </c>
      <c r="T127" s="112"/>
      <c r="U127" s="112"/>
      <c r="V127" s="112">
        <v>55638</v>
      </c>
      <c r="W127" s="112">
        <v>56148</v>
      </c>
      <c r="X127" s="112">
        <v>51038</v>
      </c>
      <c r="Y127" s="112">
        <v>56836</v>
      </c>
      <c r="Z127" s="112">
        <v>65172</v>
      </c>
      <c r="AB127" s="109" t="str">
        <f>TEXT(Z127,"###,###")</f>
        <v>65,172</v>
      </c>
      <c r="AD127" s="127">
        <f>Z127/$Z$7*100</f>
        <v>49.230257890045479</v>
      </c>
    </row>
    <row r="128" spans="19:32" x14ac:dyDescent="0.25">
      <c r="S128" s="101" t="s">
        <v>103</v>
      </c>
      <c r="T128" s="112"/>
      <c r="U128" s="112"/>
      <c r="V128" s="112">
        <v>52428</v>
      </c>
      <c r="W128" s="112">
        <v>53892</v>
      </c>
      <c r="X128" s="112">
        <v>48595</v>
      </c>
      <c r="Y128" s="112">
        <v>55729</v>
      </c>
      <c r="Z128" s="112">
        <v>67182</v>
      </c>
      <c r="AB128" s="109" t="str">
        <f>TEXT(Z128,"###,###")</f>
        <v>67,182</v>
      </c>
      <c r="AD128" s="127">
        <f>Z128/$Z$7*100</f>
        <v>50.748591198199158</v>
      </c>
    </row>
    <row r="130" spans="19:20" x14ac:dyDescent="0.25">
      <c r="S130" s="101" t="s">
        <v>278</v>
      </c>
      <c r="T130" s="127">
        <v>87.418229064374316</v>
      </c>
    </row>
    <row r="131" spans="19:20" x14ac:dyDescent="0.25">
      <c r="S131" s="101" t="s">
        <v>279</v>
      </c>
      <c r="T131" s="127">
        <v>3.9197171820942422</v>
      </c>
    </row>
    <row r="132" spans="19:20" x14ac:dyDescent="0.25">
      <c r="S132" s="101" t="s">
        <v>280</v>
      </c>
      <c r="T132" s="127">
        <v>8.6650753123536433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A66E406-499B-4793-A241-F7ADEA010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EA2F38-DCF8-4DA2-B161-381E1179B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C6C3610-BA68-452D-BE93-89C50BC411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6D840D-0B72-4A48-A847-9A170CD698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06113-3538-4C12-ACF3-73ACDDFAC925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8.45 Melton,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117892</v>
      </c>
      <c r="W4" s="108">
        <v>122493</v>
      </c>
      <c r="X4" s="108">
        <v>132917</v>
      </c>
      <c r="Y4" s="108">
        <v>162997</v>
      </c>
      <c r="Z4" s="108">
        <v>177159</v>
      </c>
      <c r="AB4" s="109" t="str">
        <f>TEXT(Z4,"###,###")</f>
        <v>177,159</v>
      </c>
      <c r="AD4" s="110">
        <f>Z4/Y4-1</f>
        <v>8.6885034693890084E-2</v>
      </c>
      <c r="AF4" s="110">
        <f>Z4/V4-1</f>
        <v>0.50272283106572124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62904</v>
      </c>
      <c r="W5" s="108">
        <v>65241</v>
      </c>
      <c r="X5" s="108">
        <v>70505</v>
      </c>
      <c r="Y5" s="108">
        <v>84043</v>
      </c>
      <c r="Z5" s="108">
        <v>90824</v>
      </c>
      <c r="AB5" s="109" t="str">
        <f>TEXT(Z5,"###,###")</f>
        <v>90,824</v>
      </c>
      <c r="AD5" s="110">
        <f t="shared" ref="AD5:AD9" si="0">Z5/Y5-1</f>
        <v>8.0684887498066571E-2</v>
      </c>
      <c r="AF5" s="110">
        <f t="shared" ref="AF5:AF9" si="1">Z5/V5-1</f>
        <v>0.44385094747551834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54989</v>
      </c>
      <c r="W6" s="108">
        <v>57254</v>
      </c>
      <c r="X6" s="108">
        <v>62328</v>
      </c>
      <c r="Y6" s="108">
        <v>78872</v>
      </c>
      <c r="Z6" s="108">
        <v>86225</v>
      </c>
      <c r="AB6" s="109" t="str">
        <f>TEXT(Z6,"###,###")</f>
        <v>86,225</v>
      </c>
      <c r="AD6" s="110">
        <f t="shared" si="0"/>
        <v>9.322700071001111E-2</v>
      </c>
      <c r="AF6" s="110">
        <f t="shared" si="1"/>
        <v>0.56804088090345339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83887</v>
      </c>
      <c r="W7" s="108">
        <v>89023</v>
      </c>
      <c r="X7" s="108">
        <v>93833</v>
      </c>
      <c r="Y7" s="108">
        <v>104250</v>
      </c>
      <c r="Z7" s="108">
        <v>114039</v>
      </c>
      <c r="AB7" s="109" t="str">
        <f>TEXT(Z7,"###,###")</f>
        <v>114,039</v>
      </c>
      <c r="AD7" s="110">
        <f t="shared" si="0"/>
        <v>9.3899280575539645E-2</v>
      </c>
      <c r="AF7" s="110">
        <f t="shared" si="1"/>
        <v>0.35943590782838819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177,159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114,039</v>
      </c>
      <c r="P8" s="67"/>
      <c r="S8" s="107" t="s">
        <v>82</v>
      </c>
      <c r="T8" s="108"/>
      <c r="U8" s="108"/>
      <c r="V8" s="108">
        <v>47792</v>
      </c>
      <c r="W8" s="108">
        <v>47826.28</v>
      </c>
      <c r="X8" s="108">
        <v>48848.45</v>
      </c>
      <c r="Y8" s="108">
        <v>47341.97</v>
      </c>
      <c r="Z8" s="108">
        <v>50769</v>
      </c>
      <c r="AB8" s="109" t="str">
        <f>TEXT(Z8,"$###,###")</f>
        <v>$50,769</v>
      </c>
      <c r="AD8" s="110">
        <f t="shared" si="0"/>
        <v>7.2388833840247857E-2</v>
      </c>
      <c r="AF8" s="110">
        <f t="shared" si="1"/>
        <v>6.2290759959825914E-2</v>
      </c>
    </row>
    <row r="9" spans="1:32" x14ac:dyDescent="0.25">
      <c r="A9" s="30" t="s">
        <v>14</v>
      </c>
      <c r="B9" s="71"/>
      <c r="C9" s="72"/>
      <c r="D9" s="73">
        <f>AD104</f>
        <v>83.327406454089257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52.135672883837984</v>
      </c>
      <c r="P9" s="74" t="s">
        <v>83</v>
      </c>
      <c r="S9" s="107" t="s">
        <v>7</v>
      </c>
      <c r="T9" s="108"/>
      <c r="U9" s="108"/>
      <c r="V9" s="108">
        <v>4855134270</v>
      </c>
      <c r="W9" s="108">
        <v>5279646758</v>
      </c>
      <c r="X9" s="108">
        <v>5695283971</v>
      </c>
      <c r="Y9" s="108">
        <v>6564880786</v>
      </c>
      <c r="Z9" s="108">
        <v>7655079882</v>
      </c>
      <c r="AB9" s="109" t="str">
        <f>TEXT(Z9/1000000,"$#,###.0")&amp;" mil"</f>
        <v>$7,655.1 mil</v>
      </c>
      <c r="AD9" s="110">
        <f t="shared" si="0"/>
        <v>0.16606533028366854</v>
      </c>
      <c r="AF9" s="110">
        <f t="shared" si="1"/>
        <v>0.57669787410431383</v>
      </c>
    </row>
    <row r="10" spans="1:32" x14ac:dyDescent="0.25">
      <c r="A10" s="30" t="s">
        <v>17</v>
      </c>
      <c r="B10" s="71"/>
      <c r="C10" s="72"/>
      <c r="D10" s="73">
        <f>AD105</f>
        <v>11.481776257486214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47.790668104771171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86.131937319688873</v>
      </c>
      <c r="P11" s="74" t="s">
        <v>83</v>
      </c>
      <c r="S11" s="107" t="s">
        <v>29</v>
      </c>
      <c r="T11" s="112"/>
      <c r="U11" s="112"/>
      <c r="V11" s="112">
        <v>107965</v>
      </c>
      <c r="W11" s="112">
        <v>111736</v>
      </c>
      <c r="X11" s="112">
        <v>120911</v>
      </c>
      <c r="Y11" s="112">
        <v>149198</v>
      </c>
      <c r="Z11" s="112">
        <v>161341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5.9067511991511674</v>
      </c>
      <c r="P12" s="74" t="s">
        <v>83</v>
      </c>
      <c r="S12" s="107" t="s">
        <v>30</v>
      </c>
      <c r="T12" s="112"/>
      <c r="U12" s="112"/>
      <c r="V12" s="112">
        <v>9924</v>
      </c>
      <c r="W12" s="112">
        <v>10756</v>
      </c>
      <c r="X12" s="112">
        <v>12006</v>
      </c>
      <c r="Y12" s="112">
        <v>13799</v>
      </c>
      <c r="Z12" s="112">
        <v>15814</v>
      </c>
    </row>
    <row r="13" spans="1:32" ht="15" customHeight="1" x14ac:dyDescent="0.25">
      <c r="A13" s="30" t="s">
        <v>19</v>
      </c>
      <c r="B13" s="72"/>
      <c r="C13" s="72"/>
      <c r="D13" s="73">
        <f>AD108</f>
        <v>12.841007230792679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7.9656959461236951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11.029075576177332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22.446502859013652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21.40564714135391</v>
      </c>
      <c r="P15" s="74" t="s">
        <v>83</v>
      </c>
      <c r="S15" s="115" t="s">
        <v>59</v>
      </c>
      <c r="T15" s="115"/>
      <c r="U15" s="116"/>
      <c r="V15" s="116">
        <v>415</v>
      </c>
      <c r="W15" s="116">
        <v>435</v>
      </c>
      <c r="X15" s="116">
        <v>484</v>
      </c>
      <c r="Y15" s="112">
        <v>582</v>
      </c>
      <c r="Z15" s="112">
        <v>583</v>
      </c>
      <c r="AB15" s="117">
        <f t="shared" ref="AB15:AB34" si="2">IF(Z15="np",0,Z15/$Z$34)</f>
        <v>3.2907919914653902E-3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48.495419369041372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78.59435285864609</v>
      </c>
      <c r="P16" s="37" t="s">
        <v>83</v>
      </c>
      <c r="S16" s="115" t="s">
        <v>60</v>
      </c>
      <c r="T16" s="115"/>
      <c r="U16" s="116"/>
      <c r="V16" s="116">
        <v>144</v>
      </c>
      <c r="W16" s="116">
        <v>150</v>
      </c>
      <c r="X16" s="116">
        <v>146</v>
      </c>
      <c r="Y16" s="112">
        <v>142</v>
      </c>
      <c r="Z16" s="112">
        <v>154</v>
      </c>
      <c r="AB16" s="117">
        <f t="shared" si="2"/>
        <v>8.6926580906632948E-4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7161</v>
      </c>
      <c r="W17" s="116">
        <v>7191</v>
      </c>
      <c r="X17" s="116">
        <v>7575</v>
      </c>
      <c r="Y17" s="112">
        <v>8506</v>
      </c>
      <c r="Z17" s="112">
        <v>9185</v>
      </c>
      <c r="AB17" s="117">
        <f t="shared" si="2"/>
        <v>5.1845496469313225E-2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1011</v>
      </c>
      <c r="W18" s="116">
        <v>1117</v>
      </c>
      <c r="X18" s="116">
        <v>1159</v>
      </c>
      <c r="Y18" s="112">
        <v>1310</v>
      </c>
      <c r="Z18" s="112">
        <v>1404</v>
      </c>
      <c r="AB18" s="117">
        <f t="shared" si="2"/>
        <v>7.9249947787605624E-3</v>
      </c>
    </row>
    <row r="19" spans="1:28" x14ac:dyDescent="0.25">
      <c r="A19" s="63" t="str">
        <f>$S$1&amp;" ("&amp;$V$2&amp;" to "&amp;$Z$2&amp;")"</f>
        <v>Melton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Melton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9847</v>
      </c>
      <c r="W19" s="116">
        <v>9940</v>
      </c>
      <c r="X19" s="116">
        <v>10869</v>
      </c>
      <c r="Y19" s="112">
        <v>12519</v>
      </c>
      <c r="Z19" s="112">
        <v>13406</v>
      </c>
      <c r="AB19" s="117">
        <f t="shared" si="2"/>
        <v>7.5671282054176711E-2</v>
      </c>
    </row>
    <row r="20" spans="1:28" x14ac:dyDescent="0.25">
      <c r="S20" s="115" t="s">
        <v>64</v>
      </c>
      <c r="T20" s="115"/>
      <c r="U20" s="116"/>
      <c r="V20" s="116">
        <v>4881</v>
      </c>
      <c r="W20" s="116">
        <v>4701</v>
      </c>
      <c r="X20" s="116">
        <v>5006</v>
      </c>
      <c r="Y20" s="112">
        <v>5856</v>
      </c>
      <c r="Z20" s="112">
        <v>6012</v>
      </c>
      <c r="AB20" s="117">
        <f t="shared" si="2"/>
        <v>3.3935234052641386E-2</v>
      </c>
    </row>
    <row r="21" spans="1:28" x14ac:dyDescent="0.25">
      <c r="S21" s="115" t="s">
        <v>65</v>
      </c>
      <c r="T21" s="115"/>
      <c r="U21" s="116"/>
      <c r="V21" s="116">
        <v>11496</v>
      </c>
      <c r="W21" s="116">
        <v>12086</v>
      </c>
      <c r="X21" s="116">
        <v>13506</v>
      </c>
      <c r="Y21" s="112">
        <v>16929</v>
      </c>
      <c r="Z21" s="112">
        <v>18022</v>
      </c>
      <c r="AB21" s="117">
        <f t="shared" si="2"/>
        <v>0.10172667799346358</v>
      </c>
    </row>
    <row r="22" spans="1:28" x14ac:dyDescent="0.25">
      <c r="S22" s="115" t="s">
        <v>66</v>
      </c>
      <c r="T22" s="115"/>
      <c r="U22" s="116"/>
      <c r="V22" s="116">
        <v>7118</v>
      </c>
      <c r="W22" s="116">
        <v>7718</v>
      </c>
      <c r="X22" s="116">
        <v>8631</v>
      </c>
      <c r="Y22" s="112">
        <v>11273</v>
      </c>
      <c r="Z22" s="112">
        <v>12228</v>
      </c>
      <c r="AB22" s="117">
        <f t="shared" si="2"/>
        <v>6.9021963073136863E-2</v>
      </c>
    </row>
    <row r="23" spans="1:28" x14ac:dyDescent="0.25">
      <c r="S23" s="115" t="s">
        <v>67</v>
      </c>
      <c r="T23" s="115"/>
      <c r="U23" s="116"/>
      <c r="V23" s="116">
        <v>9666</v>
      </c>
      <c r="W23" s="116">
        <v>10128</v>
      </c>
      <c r="X23" s="116">
        <v>11134</v>
      </c>
      <c r="Y23" s="112">
        <v>13298</v>
      </c>
      <c r="Z23" s="112">
        <v>14975</v>
      </c>
      <c r="AB23" s="117">
        <f t="shared" si="2"/>
        <v>8.4527633056936904E-2</v>
      </c>
    </row>
    <row r="24" spans="1:28" x14ac:dyDescent="0.25">
      <c r="S24" s="115" t="s">
        <v>68</v>
      </c>
      <c r="T24" s="115"/>
      <c r="U24" s="116"/>
      <c r="V24" s="116">
        <v>1456</v>
      </c>
      <c r="W24" s="116">
        <v>1459</v>
      </c>
      <c r="X24" s="116">
        <v>1538</v>
      </c>
      <c r="Y24" s="112">
        <v>1814</v>
      </c>
      <c r="Z24" s="112">
        <v>2229</v>
      </c>
      <c r="AB24" s="117">
        <f t="shared" si="2"/>
        <v>1.2581775898758757E-2</v>
      </c>
    </row>
    <row r="25" spans="1:28" x14ac:dyDescent="0.25">
      <c r="S25" s="115" t="s">
        <v>69</v>
      </c>
      <c r="T25" s="115"/>
      <c r="U25" s="116"/>
      <c r="V25" s="116">
        <v>5163</v>
      </c>
      <c r="W25" s="116">
        <v>5406</v>
      </c>
      <c r="X25" s="116">
        <v>5948</v>
      </c>
      <c r="Y25" s="112">
        <v>7318</v>
      </c>
      <c r="Z25" s="112">
        <v>7884</v>
      </c>
      <c r="AB25" s="117">
        <f t="shared" si="2"/>
        <v>4.4501893757655467E-2</v>
      </c>
    </row>
    <row r="26" spans="1:28" x14ac:dyDescent="0.25">
      <c r="S26" s="115" t="s">
        <v>70</v>
      </c>
      <c r="T26" s="115"/>
      <c r="U26" s="116"/>
      <c r="V26" s="116">
        <v>1995</v>
      </c>
      <c r="W26" s="116">
        <v>2021</v>
      </c>
      <c r="X26" s="116">
        <v>2090</v>
      </c>
      <c r="Y26" s="112">
        <v>2620</v>
      </c>
      <c r="Z26" s="112">
        <v>2914</v>
      </c>
      <c r="AB26" s="117">
        <f t="shared" si="2"/>
        <v>1.6448315374151194E-2</v>
      </c>
    </row>
    <row r="27" spans="1:28" x14ac:dyDescent="0.25">
      <c r="S27" s="115" t="s">
        <v>71</v>
      </c>
      <c r="T27" s="115"/>
      <c r="U27" s="116"/>
      <c r="V27" s="116">
        <v>6756</v>
      </c>
      <c r="W27" s="116">
        <v>7139</v>
      </c>
      <c r="X27" s="116">
        <v>7799</v>
      </c>
      <c r="Y27" s="112">
        <v>9573</v>
      </c>
      <c r="Z27" s="112">
        <v>10358</v>
      </c>
      <c r="AB27" s="117">
        <f t="shared" si="2"/>
        <v>5.8466592534474289E-2</v>
      </c>
    </row>
    <row r="28" spans="1:28" x14ac:dyDescent="0.25">
      <c r="S28" s="115" t="s">
        <v>72</v>
      </c>
      <c r="T28" s="115"/>
      <c r="U28" s="116"/>
      <c r="V28" s="116">
        <v>15768</v>
      </c>
      <c r="W28" s="116">
        <v>16079</v>
      </c>
      <c r="X28" s="116">
        <v>17270</v>
      </c>
      <c r="Y28" s="112">
        <v>23853</v>
      </c>
      <c r="Z28" s="112">
        <v>24654</v>
      </c>
      <c r="AB28" s="117">
        <f t="shared" si="2"/>
        <v>0.13916155361507329</v>
      </c>
    </row>
    <row r="29" spans="1:28" x14ac:dyDescent="0.25">
      <c r="S29" s="115" t="s">
        <v>73</v>
      </c>
      <c r="T29" s="115"/>
      <c r="U29" s="116"/>
      <c r="V29" s="116">
        <v>8296</v>
      </c>
      <c r="W29" s="116">
        <v>5878</v>
      </c>
      <c r="X29" s="116">
        <v>6437</v>
      </c>
      <c r="Y29" s="112">
        <v>7731</v>
      </c>
      <c r="Z29" s="112">
        <v>8333</v>
      </c>
      <c r="AB29" s="117">
        <f t="shared" si="2"/>
        <v>4.7036311603569636E-2</v>
      </c>
    </row>
    <row r="30" spans="1:28" x14ac:dyDescent="0.25">
      <c r="S30" s="115" t="s">
        <v>74</v>
      </c>
      <c r="T30" s="115"/>
      <c r="U30" s="116"/>
      <c r="V30" s="116">
        <v>4534</v>
      </c>
      <c r="W30" s="116">
        <v>6975</v>
      </c>
      <c r="X30" s="116">
        <v>7075</v>
      </c>
      <c r="Y30" s="112">
        <v>8260</v>
      </c>
      <c r="Z30" s="112">
        <v>9247</v>
      </c>
      <c r="AB30" s="117">
        <f t="shared" si="2"/>
        <v>5.2195460626210055E-2</v>
      </c>
    </row>
    <row r="31" spans="1:28" x14ac:dyDescent="0.25">
      <c r="S31" s="115" t="s">
        <v>75</v>
      </c>
      <c r="T31" s="115"/>
      <c r="U31" s="116"/>
      <c r="V31" s="116">
        <v>12348</v>
      </c>
      <c r="W31" s="116">
        <v>13759</v>
      </c>
      <c r="X31" s="116">
        <v>16288</v>
      </c>
      <c r="Y31" s="112">
        <v>20559</v>
      </c>
      <c r="Z31" s="112">
        <v>24042</v>
      </c>
      <c r="AB31" s="117">
        <f t="shared" si="2"/>
        <v>0.135707068711511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2094</v>
      </c>
      <c r="W32" s="116">
        <v>2269</v>
      </c>
      <c r="X32" s="116">
        <v>2246</v>
      </c>
      <c r="Y32" s="112">
        <v>2735</v>
      </c>
      <c r="Z32" s="112">
        <v>3060</v>
      </c>
      <c r="AB32" s="117">
        <f t="shared" si="2"/>
        <v>1.7272424517811483E-2</v>
      </c>
    </row>
    <row r="33" spans="19:32" x14ac:dyDescent="0.25">
      <c r="S33" s="115" t="s">
        <v>77</v>
      </c>
      <c r="T33" s="115"/>
      <c r="U33" s="116"/>
      <c r="V33" s="116">
        <v>3893</v>
      </c>
      <c r="W33" s="116">
        <v>4362</v>
      </c>
      <c r="X33" s="116">
        <v>4735</v>
      </c>
      <c r="Y33" s="112">
        <v>5318</v>
      </c>
      <c r="Z33" s="112">
        <v>5777</v>
      </c>
      <c r="AB33" s="117">
        <f t="shared" si="2"/>
        <v>3.2608757006338869E-2</v>
      </c>
    </row>
    <row r="34" spans="19:32" x14ac:dyDescent="0.25">
      <c r="S34" s="118" t="s">
        <v>53</v>
      </c>
      <c r="T34" s="118"/>
      <c r="U34" s="119"/>
      <c r="V34" s="119">
        <v>117887</v>
      </c>
      <c r="W34" s="119">
        <v>122493</v>
      </c>
      <c r="X34" s="119">
        <v>132917</v>
      </c>
      <c r="Y34" s="120">
        <v>162996</v>
      </c>
      <c r="Z34" s="120">
        <v>177161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70325</v>
      </c>
      <c r="W37" s="112">
        <v>74602</v>
      </c>
      <c r="X37" s="112">
        <v>77924</v>
      </c>
      <c r="Y37" s="112">
        <v>81722</v>
      </c>
      <c r="Z37" s="112">
        <v>89629</v>
      </c>
      <c r="AB37" s="132">
        <f>Z37/Z40*100</f>
        <v>78.59435285864609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13567</v>
      </c>
      <c r="W38" s="112">
        <v>14427</v>
      </c>
      <c r="X38" s="112">
        <v>15908</v>
      </c>
      <c r="Y38" s="112">
        <v>22527</v>
      </c>
      <c r="Z38" s="112">
        <v>24411</v>
      </c>
      <c r="AB38" s="132">
        <f>Z38/Z40*100</f>
        <v>21.40564714135391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83892</v>
      </c>
      <c r="W40" s="112">
        <v>89029</v>
      </c>
      <c r="X40" s="112">
        <v>93832</v>
      </c>
      <c r="Y40" s="112">
        <v>104249</v>
      </c>
      <c r="Z40" s="112">
        <v>114040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15</v>
      </c>
      <c r="X44" s="112">
        <v>13</v>
      </c>
      <c r="Y44" s="112">
        <v>18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1098</v>
      </c>
      <c r="W45" s="112">
        <v>1178</v>
      </c>
      <c r="X45" s="112">
        <v>1399</v>
      </c>
      <c r="Y45" s="112">
        <v>2048</v>
      </c>
      <c r="Z45" s="112">
        <v>2033</v>
      </c>
    </row>
    <row r="46" spans="19:32" x14ac:dyDescent="0.25">
      <c r="S46" s="115" t="s">
        <v>38</v>
      </c>
      <c r="T46" s="115"/>
      <c r="U46" s="112"/>
      <c r="V46" s="112">
        <v>3606</v>
      </c>
      <c r="W46" s="112">
        <v>3508</v>
      </c>
      <c r="X46" s="112">
        <v>3862</v>
      </c>
      <c r="Y46" s="112">
        <v>5459</v>
      </c>
      <c r="Z46" s="112">
        <v>6006</v>
      </c>
    </row>
    <row r="47" spans="19:32" x14ac:dyDescent="0.25">
      <c r="S47" s="115" t="s">
        <v>39</v>
      </c>
      <c r="T47" s="115"/>
      <c r="U47" s="112"/>
      <c r="V47" s="112">
        <v>5904</v>
      </c>
      <c r="W47" s="112">
        <v>5987</v>
      </c>
      <c r="X47" s="112">
        <v>6400</v>
      </c>
      <c r="Y47" s="112">
        <v>8198</v>
      </c>
      <c r="Z47" s="112">
        <v>8941</v>
      </c>
    </row>
    <row r="48" spans="19:32" x14ac:dyDescent="0.25">
      <c r="S48" s="115" t="s">
        <v>40</v>
      </c>
      <c r="T48" s="115"/>
      <c r="U48" s="112"/>
      <c r="V48" s="112">
        <v>7848</v>
      </c>
      <c r="W48" s="112">
        <v>8020</v>
      </c>
      <c r="X48" s="112">
        <v>8567</v>
      </c>
      <c r="Y48" s="112">
        <v>10303</v>
      </c>
      <c r="Z48" s="112">
        <v>11492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9048</v>
      </c>
      <c r="W49" s="112">
        <v>9371</v>
      </c>
      <c r="X49" s="112">
        <v>10165</v>
      </c>
      <c r="Y49" s="112">
        <v>11401</v>
      </c>
      <c r="Z49" s="112">
        <v>12185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Melton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8535</v>
      </c>
      <c r="W50" s="112">
        <v>9206</v>
      </c>
      <c r="X50" s="112">
        <v>10221</v>
      </c>
      <c r="Y50" s="112">
        <v>12558</v>
      </c>
      <c r="Z50" s="112">
        <v>13698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7477</v>
      </c>
      <c r="W51" s="112">
        <v>7737</v>
      </c>
      <c r="X51" s="112">
        <v>8446</v>
      </c>
      <c r="Y51" s="112">
        <v>9966</v>
      </c>
      <c r="Z51" s="112">
        <v>10808</v>
      </c>
    </row>
    <row r="52" spans="1:26" ht="15" customHeight="1" x14ac:dyDescent="0.25">
      <c r="S52" s="115" t="s">
        <v>44</v>
      </c>
      <c r="T52" s="115"/>
      <c r="U52" s="112"/>
      <c r="V52" s="112">
        <v>6583</v>
      </c>
      <c r="W52" s="112">
        <v>6864</v>
      </c>
      <c r="X52" s="112">
        <v>7227</v>
      </c>
      <c r="Y52" s="112">
        <v>8099</v>
      </c>
      <c r="Z52" s="112">
        <v>8448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4916</v>
      </c>
      <c r="W53" s="112">
        <v>5165</v>
      </c>
      <c r="X53" s="112">
        <v>5535</v>
      </c>
      <c r="Y53" s="112">
        <v>6241</v>
      </c>
      <c r="Z53" s="112">
        <v>6679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3604</v>
      </c>
      <c r="W54" s="112">
        <v>3787</v>
      </c>
      <c r="X54" s="112">
        <v>4016</v>
      </c>
      <c r="Y54" s="112">
        <v>4431</v>
      </c>
      <c r="Z54" s="112">
        <v>4758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2622</v>
      </c>
      <c r="W55" s="112">
        <v>2659</v>
      </c>
      <c r="X55" s="112">
        <v>2715</v>
      </c>
      <c r="Y55" s="112">
        <v>3111</v>
      </c>
      <c r="Z55" s="112">
        <v>3359</v>
      </c>
    </row>
    <row r="56" spans="1:26" ht="15" customHeight="1" x14ac:dyDescent="0.25">
      <c r="S56" s="115" t="s">
        <v>48</v>
      </c>
      <c r="T56" s="115"/>
      <c r="U56" s="112"/>
      <c r="V56" s="112">
        <v>1126</v>
      </c>
      <c r="W56" s="112">
        <v>1193</v>
      </c>
      <c r="X56" s="112">
        <v>1336</v>
      </c>
      <c r="Y56" s="112">
        <v>1543</v>
      </c>
      <c r="Z56" s="112">
        <v>1675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383</v>
      </c>
      <c r="W57" s="112">
        <v>396</v>
      </c>
      <c r="X57" s="112">
        <v>433</v>
      </c>
      <c r="Y57" s="112">
        <v>463</v>
      </c>
      <c r="Z57" s="112">
        <v>507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88</v>
      </c>
      <c r="W58" s="112">
        <v>105</v>
      </c>
      <c r="X58" s="112">
        <v>135</v>
      </c>
      <c r="Y58" s="112">
        <v>147</v>
      </c>
      <c r="Z58" s="112">
        <v>167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26</v>
      </c>
      <c r="W59" s="112">
        <v>28</v>
      </c>
      <c r="X59" s="112">
        <v>21</v>
      </c>
      <c r="Y59" s="112">
        <v>28</v>
      </c>
      <c r="Z59" s="112">
        <v>40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</v>
      </c>
      <c r="W60" s="112">
        <v>21</v>
      </c>
      <c r="X60" s="112">
        <v>14</v>
      </c>
      <c r="Y60" s="112">
        <v>18</v>
      </c>
      <c r="Z60" s="112">
        <v>16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62903</v>
      </c>
      <c r="W61" s="112">
        <v>65236</v>
      </c>
      <c r="X61" s="112">
        <v>70505</v>
      </c>
      <c r="Y61" s="112">
        <v>84043</v>
      </c>
      <c r="Z61" s="112">
        <v>90822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23</v>
      </c>
      <c r="X63" s="112">
        <v>25</v>
      </c>
      <c r="Y63" s="112">
        <v>26</v>
      </c>
      <c r="Z63" s="112">
        <v>21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1478</v>
      </c>
      <c r="W64" s="112">
        <v>1426</v>
      </c>
      <c r="X64" s="112">
        <v>1719</v>
      </c>
      <c r="Y64" s="112">
        <v>2519</v>
      </c>
      <c r="Z64" s="112">
        <v>2476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Melton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3448</v>
      </c>
      <c r="W65" s="112">
        <v>3499</v>
      </c>
      <c r="X65" s="112">
        <v>3828</v>
      </c>
      <c r="Y65" s="112">
        <v>5807</v>
      </c>
      <c r="Z65" s="112">
        <v>6114</v>
      </c>
    </row>
    <row r="66" spans="1:26" x14ac:dyDescent="0.25">
      <c r="S66" s="115" t="s">
        <v>39</v>
      </c>
      <c r="T66" s="115"/>
      <c r="U66" s="112"/>
      <c r="V66" s="112">
        <v>5678</v>
      </c>
      <c r="W66" s="112">
        <v>5764</v>
      </c>
      <c r="X66" s="112">
        <v>6122</v>
      </c>
      <c r="Y66" s="112">
        <v>8310</v>
      </c>
      <c r="Z66" s="112">
        <v>8860</v>
      </c>
    </row>
    <row r="67" spans="1:26" x14ac:dyDescent="0.25">
      <c r="S67" s="115" t="s">
        <v>40</v>
      </c>
      <c r="T67" s="115"/>
      <c r="U67" s="112"/>
      <c r="V67" s="112">
        <v>6928</v>
      </c>
      <c r="W67" s="112">
        <v>7247</v>
      </c>
      <c r="X67" s="112">
        <v>8003</v>
      </c>
      <c r="Y67" s="112">
        <v>10157</v>
      </c>
      <c r="Z67" s="112">
        <v>11457</v>
      </c>
    </row>
    <row r="68" spans="1:26" x14ac:dyDescent="0.25">
      <c r="S68" s="115" t="s">
        <v>41</v>
      </c>
      <c r="T68" s="115"/>
      <c r="U68" s="112"/>
      <c r="V68" s="112">
        <v>7704</v>
      </c>
      <c r="W68" s="112">
        <v>8216</v>
      </c>
      <c r="X68" s="112">
        <v>9017</v>
      </c>
      <c r="Y68" s="112">
        <v>11197</v>
      </c>
      <c r="Z68" s="112">
        <v>12530</v>
      </c>
    </row>
    <row r="69" spans="1:26" x14ac:dyDescent="0.25">
      <c r="S69" s="115" t="s">
        <v>42</v>
      </c>
      <c r="T69" s="115"/>
      <c r="U69" s="112"/>
      <c r="V69" s="112">
        <v>7171</v>
      </c>
      <c r="W69" s="112">
        <v>7535</v>
      </c>
      <c r="X69" s="112">
        <v>8543</v>
      </c>
      <c r="Y69" s="112">
        <v>11049</v>
      </c>
      <c r="Z69" s="112">
        <v>12585</v>
      </c>
    </row>
    <row r="70" spans="1:26" x14ac:dyDescent="0.25">
      <c r="S70" s="115" t="s">
        <v>43</v>
      </c>
      <c r="T70" s="115"/>
      <c r="U70" s="112"/>
      <c r="V70" s="112">
        <v>6301</v>
      </c>
      <c r="W70" s="112">
        <v>6592</v>
      </c>
      <c r="X70" s="112">
        <v>7249</v>
      </c>
      <c r="Y70" s="112">
        <v>8918</v>
      </c>
      <c r="Z70" s="112">
        <v>9613</v>
      </c>
    </row>
    <row r="71" spans="1:26" x14ac:dyDescent="0.25">
      <c r="S71" s="115" t="s">
        <v>44</v>
      </c>
      <c r="T71" s="115"/>
      <c r="U71" s="112"/>
      <c r="V71" s="112">
        <v>5739</v>
      </c>
      <c r="W71" s="112">
        <v>5970</v>
      </c>
      <c r="X71" s="112">
        <v>6234</v>
      </c>
      <c r="Y71" s="112">
        <v>7107</v>
      </c>
      <c r="Z71" s="112">
        <v>7570</v>
      </c>
    </row>
    <row r="72" spans="1:26" x14ac:dyDescent="0.25">
      <c r="S72" s="115" t="s">
        <v>45</v>
      </c>
      <c r="T72" s="115"/>
      <c r="U72" s="112"/>
      <c r="V72" s="112">
        <v>4378</v>
      </c>
      <c r="W72" s="112">
        <v>4572</v>
      </c>
      <c r="X72" s="112">
        <v>4882</v>
      </c>
      <c r="Y72" s="112">
        <v>5963</v>
      </c>
      <c r="Z72" s="112">
        <v>6340</v>
      </c>
    </row>
    <row r="73" spans="1:26" x14ac:dyDescent="0.25">
      <c r="S73" s="115" t="s">
        <v>46</v>
      </c>
      <c r="T73" s="115"/>
      <c r="U73" s="112"/>
      <c r="V73" s="112">
        <v>3129</v>
      </c>
      <c r="W73" s="112">
        <v>3190</v>
      </c>
      <c r="X73" s="112">
        <v>3331</v>
      </c>
      <c r="Y73" s="112">
        <v>4007</v>
      </c>
      <c r="Z73" s="112">
        <v>4381</v>
      </c>
    </row>
    <row r="74" spans="1:26" x14ac:dyDescent="0.25">
      <c r="S74" s="115" t="s">
        <v>47</v>
      </c>
      <c r="T74" s="115"/>
      <c r="U74" s="112"/>
      <c r="V74" s="112">
        <v>1918</v>
      </c>
      <c r="W74" s="112">
        <v>2062</v>
      </c>
      <c r="X74" s="112">
        <v>2080</v>
      </c>
      <c r="Y74" s="112">
        <v>2415</v>
      </c>
      <c r="Z74" s="112">
        <v>2696</v>
      </c>
    </row>
    <row r="75" spans="1:26" x14ac:dyDescent="0.25">
      <c r="S75" s="115" t="s">
        <v>48</v>
      </c>
      <c r="T75" s="115"/>
      <c r="U75" s="112"/>
      <c r="V75" s="112">
        <v>788</v>
      </c>
      <c r="W75" s="112">
        <v>827</v>
      </c>
      <c r="X75" s="112">
        <v>934</v>
      </c>
      <c r="Y75" s="112">
        <v>1030</v>
      </c>
      <c r="Z75" s="112">
        <v>1148</v>
      </c>
    </row>
    <row r="76" spans="1:26" x14ac:dyDescent="0.25">
      <c r="S76" s="115" t="s">
        <v>49</v>
      </c>
      <c r="T76" s="115"/>
      <c r="U76" s="112"/>
      <c r="V76" s="112">
        <v>212</v>
      </c>
      <c r="W76" s="112">
        <v>235</v>
      </c>
      <c r="X76" s="112">
        <v>244</v>
      </c>
      <c r="Y76" s="112">
        <v>244</v>
      </c>
      <c r="Z76" s="112">
        <v>282</v>
      </c>
    </row>
    <row r="77" spans="1:26" x14ac:dyDescent="0.25">
      <c r="S77" s="115" t="s">
        <v>50</v>
      </c>
      <c r="T77" s="115"/>
      <c r="U77" s="112"/>
      <c r="V77" s="112">
        <v>48</v>
      </c>
      <c r="W77" s="112">
        <v>58</v>
      </c>
      <c r="X77" s="112">
        <v>69</v>
      </c>
      <c r="Y77" s="112">
        <v>93</v>
      </c>
      <c r="Z77" s="112">
        <v>108</v>
      </c>
    </row>
    <row r="78" spans="1:26" x14ac:dyDescent="0.25">
      <c r="S78" s="115" t="s">
        <v>51</v>
      </c>
      <c r="T78" s="115"/>
      <c r="U78" s="112"/>
      <c r="V78" s="112">
        <v>24</v>
      </c>
      <c r="W78" s="112">
        <v>28</v>
      </c>
      <c r="X78" s="112">
        <v>20</v>
      </c>
      <c r="Y78" s="112">
        <v>21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22</v>
      </c>
      <c r="W79" s="112">
        <v>28</v>
      </c>
      <c r="X79" s="112">
        <v>28</v>
      </c>
      <c r="Y79" s="112">
        <v>21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54989</v>
      </c>
      <c r="W80" s="112">
        <v>57256</v>
      </c>
      <c r="X80" s="112">
        <v>62328</v>
      </c>
      <c r="Y80" s="112">
        <v>78876</v>
      </c>
      <c r="Z80" s="112">
        <v>86223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Melton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5069</v>
      </c>
      <c r="W83" s="112">
        <v>5546</v>
      </c>
      <c r="X83" s="112">
        <v>5840</v>
      </c>
      <c r="Y83" s="112">
        <v>6291</v>
      </c>
      <c r="Z83" s="112">
        <v>6825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4897</v>
      </c>
      <c r="W84" s="112">
        <v>5390</v>
      </c>
      <c r="X84" s="112">
        <v>5864</v>
      </c>
      <c r="Y84" s="112">
        <v>6802</v>
      </c>
      <c r="Z84" s="112">
        <v>7587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8221</v>
      </c>
      <c r="W85" s="112">
        <v>8522</v>
      </c>
      <c r="X85" s="112">
        <v>8918</v>
      </c>
      <c r="Y85" s="112">
        <v>9493</v>
      </c>
      <c r="Z85" s="112">
        <v>9901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177,159</v>
      </c>
      <c r="D86" s="96">
        <f t="shared" ref="D86:D91" si="4">AD4</f>
        <v>8.6885034693890084E-2</v>
      </c>
      <c r="E86" s="97">
        <f t="shared" ref="E86:E91" si="5">AD4</f>
        <v>8.6885034693890084E-2</v>
      </c>
      <c r="F86" s="96">
        <f t="shared" ref="F86:F91" si="6">AF4</f>
        <v>0.50272283106572124</v>
      </c>
      <c r="G86" s="97">
        <f t="shared" ref="G86:G91" si="7">AF4</f>
        <v>0.50272283106572124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2426</v>
      </c>
      <c r="W86" s="112">
        <v>2674</v>
      </c>
      <c r="X86" s="112">
        <v>2856</v>
      </c>
      <c r="Y86" s="112">
        <v>3177</v>
      </c>
      <c r="Z86" s="112">
        <v>3556</v>
      </c>
    </row>
    <row r="87" spans="1:30" ht="15" customHeight="1" x14ac:dyDescent="0.25">
      <c r="A87" s="98" t="s">
        <v>4</v>
      </c>
      <c r="B87" s="49"/>
      <c r="C87" s="57" t="str">
        <f t="shared" si="3"/>
        <v>90,824</v>
      </c>
      <c r="D87" s="96">
        <f t="shared" si="4"/>
        <v>8.0684887498066571E-2</v>
      </c>
      <c r="E87" s="97">
        <f t="shared" si="5"/>
        <v>8.0684887498066571E-2</v>
      </c>
      <c r="F87" s="96">
        <f t="shared" si="6"/>
        <v>0.44385094747551834</v>
      </c>
      <c r="G87" s="97">
        <f t="shared" si="7"/>
        <v>0.44385094747551834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2932</v>
      </c>
      <c r="W87" s="112">
        <v>3004</v>
      </c>
      <c r="X87" s="112">
        <v>3103</v>
      </c>
      <c r="Y87" s="112">
        <v>3409</v>
      </c>
      <c r="Z87" s="112">
        <v>3700</v>
      </c>
    </row>
    <row r="88" spans="1:30" ht="15" customHeight="1" x14ac:dyDescent="0.25">
      <c r="A88" s="98" t="s">
        <v>5</v>
      </c>
      <c r="B88" s="49"/>
      <c r="C88" s="57" t="str">
        <f t="shared" si="3"/>
        <v>86,225</v>
      </c>
      <c r="D88" s="96">
        <f t="shared" si="4"/>
        <v>9.322700071001111E-2</v>
      </c>
      <c r="E88" s="97">
        <f t="shared" si="5"/>
        <v>9.322700071001111E-2</v>
      </c>
      <c r="F88" s="96">
        <f t="shared" si="6"/>
        <v>0.56804088090345339</v>
      </c>
      <c r="G88" s="97">
        <f t="shared" si="7"/>
        <v>0.56804088090345339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2328</v>
      </c>
      <c r="W88" s="112">
        <v>2415</v>
      </c>
      <c r="X88" s="112">
        <v>2510</v>
      </c>
      <c r="Y88" s="112">
        <v>2928</v>
      </c>
      <c r="Z88" s="112">
        <v>3135</v>
      </c>
    </row>
    <row r="89" spans="1:30" ht="15" customHeight="1" x14ac:dyDescent="0.25">
      <c r="A89" s="49" t="s">
        <v>6</v>
      </c>
      <c r="B89" s="49"/>
      <c r="C89" s="57" t="str">
        <f t="shared" si="3"/>
        <v>114,039</v>
      </c>
      <c r="D89" s="96">
        <f t="shared" si="4"/>
        <v>9.3899280575539645E-2</v>
      </c>
      <c r="E89" s="97">
        <f t="shared" si="5"/>
        <v>9.3899280575539645E-2</v>
      </c>
      <c r="F89" s="96">
        <f t="shared" si="6"/>
        <v>0.35943590782838819</v>
      </c>
      <c r="G89" s="97">
        <f t="shared" si="7"/>
        <v>0.35943590782838819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6378</v>
      </c>
      <c r="W89" s="112">
        <v>6693</v>
      </c>
      <c r="X89" s="112">
        <v>6937</v>
      </c>
      <c r="Y89" s="112">
        <v>7514</v>
      </c>
      <c r="Z89" s="112">
        <v>7978</v>
      </c>
    </row>
    <row r="90" spans="1:30" ht="15" customHeight="1" x14ac:dyDescent="0.25">
      <c r="A90" s="49" t="s">
        <v>95</v>
      </c>
      <c r="B90" s="49"/>
      <c r="C90" s="57" t="str">
        <f t="shared" si="3"/>
        <v>$50,769</v>
      </c>
      <c r="D90" s="96">
        <f t="shared" si="4"/>
        <v>7.2388833840247857E-2</v>
      </c>
      <c r="E90" s="97">
        <f t="shared" si="5"/>
        <v>7.2388833840247857E-2</v>
      </c>
      <c r="F90" s="96">
        <f t="shared" si="6"/>
        <v>6.2290759959825914E-2</v>
      </c>
      <c r="G90" s="97">
        <f t="shared" si="7"/>
        <v>6.2290759959825914E-2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5375</v>
      </c>
      <c r="W90" s="112">
        <v>5727</v>
      </c>
      <c r="X90" s="112">
        <v>5993</v>
      </c>
      <c r="Y90" s="112">
        <v>6740</v>
      </c>
      <c r="Z90" s="112">
        <v>7318</v>
      </c>
    </row>
    <row r="91" spans="1:30" ht="15" customHeight="1" x14ac:dyDescent="0.25">
      <c r="A91" s="49" t="s">
        <v>7</v>
      </c>
      <c r="B91" s="49"/>
      <c r="C91" s="57" t="str">
        <f t="shared" si="3"/>
        <v>$7,655.1 mil</v>
      </c>
      <c r="D91" s="96">
        <f t="shared" si="4"/>
        <v>0.16606533028366854</v>
      </c>
      <c r="E91" s="97">
        <f t="shared" si="5"/>
        <v>0.16606533028366854</v>
      </c>
      <c r="F91" s="96">
        <f t="shared" si="6"/>
        <v>0.57669787410431383</v>
      </c>
      <c r="G91" s="97">
        <f t="shared" si="7"/>
        <v>0.57669787410431383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44412</v>
      </c>
      <c r="W91" s="112">
        <v>47255</v>
      </c>
      <c r="X91" s="112">
        <v>49526</v>
      </c>
      <c r="Y91" s="112">
        <v>54483</v>
      </c>
      <c r="Z91" s="112">
        <v>59454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3947</v>
      </c>
      <c r="W93" s="112">
        <v>4180</v>
      </c>
      <c r="X93" s="112">
        <v>4389</v>
      </c>
      <c r="Y93" s="112">
        <v>4888</v>
      </c>
      <c r="Z93" s="112">
        <v>5321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6979</v>
      </c>
      <c r="W94" s="112">
        <v>7592</v>
      </c>
      <c r="X94" s="112">
        <v>8309</v>
      </c>
      <c r="Y94" s="112">
        <v>9413</v>
      </c>
      <c r="Z94" s="112">
        <v>10512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1341</v>
      </c>
      <c r="W95" s="112">
        <v>1483</v>
      </c>
      <c r="X95" s="112">
        <v>1531</v>
      </c>
      <c r="Y95" s="112">
        <v>1724</v>
      </c>
      <c r="Z95" s="112">
        <v>1867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6188</v>
      </c>
      <c r="W96" s="112">
        <v>6807</v>
      </c>
      <c r="X96" s="112">
        <v>7318</v>
      </c>
      <c r="Y96" s="112">
        <v>8449</v>
      </c>
      <c r="Z96" s="112">
        <v>9497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7678</v>
      </c>
      <c r="W97" s="112">
        <v>7832</v>
      </c>
      <c r="X97" s="112">
        <v>8057</v>
      </c>
      <c r="Y97" s="112">
        <v>8574</v>
      </c>
      <c r="Z97" s="112">
        <v>9196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4542</v>
      </c>
      <c r="W98" s="112">
        <v>4700</v>
      </c>
      <c r="X98" s="112">
        <v>4940</v>
      </c>
      <c r="Y98" s="112">
        <v>5387</v>
      </c>
      <c r="Z98" s="112">
        <v>5714</v>
      </c>
    </row>
    <row r="99" spans="1:32" ht="15" customHeight="1" x14ac:dyDescent="0.25">
      <c r="S99" s="115" t="s">
        <v>195</v>
      </c>
      <c r="T99" s="115"/>
      <c r="U99" s="112"/>
      <c r="V99" s="112">
        <v>919</v>
      </c>
      <c r="W99" s="112">
        <v>973</v>
      </c>
      <c r="X99" s="112">
        <v>1069</v>
      </c>
      <c r="Y99" s="112">
        <v>1438</v>
      </c>
      <c r="Z99" s="112">
        <v>1730</v>
      </c>
    </row>
    <row r="100" spans="1:32" ht="15" customHeight="1" x14ac:dyDescent="0.25">
      <c r="S100" s="115" t="s">
        <v>58</v>
      </c>
      <c r="T100" s="115"/>
      <c r="U100" s="112"/>
      <c r="V100" s="112">
        <v>2804</v>
      </c>
      <c r="W100" s="112">
        <v>3097</v>
      </c>
      <c r="X100" s="112">
        <v>3296</v>
      </c>
      <c r="Y100" s="112">
        <v>3978</v>
      </c>
      <c r="Z100" s="112">
        <v>4348</v>
      </c>
    </row>
    <row r="101" spans="1:32" x14ac:dyDescent="0.25">
      <c r="A101" s="18"/>
      <c r="S101" s="118" t="s">
        <v>53</v>
      </c>
      <c r="T101" s="118"/>
      <c r="U101" s="112"/>
      <c r="V101" s="112">
        <v>39473</v>
      </c>
      <c r="W101" s="112">
        <v>41770</v>
      </c>
      <c r="X101" s="112">
        <v>44226</v>
      </c>
      <c r="Y101" s="112">
        <v>49695</v>
      </c>
      <c r="Z101" s="112">
        <v>54500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96942</v>
      </c>
      <c r="W104" s="112">
        <v>107889</v>
      </c>
      <c r="X104" s="112">
        <v>109239</v>
      </c>
      <c r="Y104" s="112">
        <v>135787</v>
      </c>
      <c r="Z104" s="112">
        <v>147622</v>
      </c>
      <c r="AB104" s="109" t="str">
        <f>TEXT(Z104,"###,###")</f>
        <v>147,622</v>
      </c>
      <c r="AD104" s="130">
        <f>Z104/($Z$4)*100</f>
        <v>83.327406454089257</v>
      </c>
      <c r="AF104" s="109"/>
    </row>
    <row r="105" spans="1:32" x14ac:dyDescent="0.25">
      <c r="S105" s="115" t="s">
        <v>17</v>
      </c>
      <c r="T105" s="115"/>
      <c r="U105" s="112"/>
      <c r="V105" s="112">
        <v>15049</v>
      </c>
      <c r="W105" s="112">
        <v>14972</v>
      </c>
      <c r="X105" s="112">
        <v>16016</v>
      </c>
      <c r="Y105" s="112">
        <v>18961</v>
      </c>
      <c r="Z105" s="112">
        <v>20341</v>
      </c>
      <c r="AB105" s="109" t="str">
        <f>TEXT(Z105,"###,###")</f>
        <v>20,341</v>
      </c>
      <c r="AD105" s="130">
        <f>Z105/($Z$4)*100</f>
        <v>11.481776257486214</v>
      </c>
      <c r="AF105" s="109"/>
    </row>
    <row r="106" spans="1:32" x14ac:dyDescent="0.25">
      <c r="S106" s="118" t="s">
        <v>53</v>
      </c>
      <c r="T106" s="118"/>
      <c r="U106" s="120"/>
      <c r="V106" s="120">
        <v>111991</v>
      </c>
      <c r="W106" s="120">
        <v>122861</v>
      </c>
      <c r="X106" s="120">
        <v>125255</v>
      </c>
      <c r="Y106" s="120">
        <v>154748</v>
      </c>
      <c r="Z106" s="120">
        <v>167963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15516</v>
      </c>
      <c r="W108" s="112">
        <v>17589</v>
      </c>
      <c r="X108" s="112">
        <v>17818</v>
      </c>
      <c r="Y108" s="112">
        <v>21722</v>
      </c>
      <c r="Z108" s="112">
        <v>22749</v>
      </c>
      <c r="AB108" s="109" t="str">
        <f>TEXT(Z108,"###,###")</f>
        <v>22,749</v>
      </c>
      <c r="AD108" s="130">
        <f>Z108/($Z$4)*100</f>
        <v>12.841007230792679</v>
      </c>
      <c r="AF108" s="109"/>
    </row>
    <row r="109" spans="1:32" x14ac:dyDescent="0.25">
      <c r="S109" s="115" t="s">
        <v>20</v>
      </c>
      <c r="T109" s="115"/>
      <c r="U109" s="112"/>
      <c r="V109" s="112">
        <v>12808</v>
      </c>
      <c r="W109" s="112">
        <v>13246</v>
      </c>
      <c r="X109" s="112">
        <v>15332</v>
      </c>
      <c r="Y109" s="112">
        <v>18864</v>
      </c>
      <c r="Z109" s="112">
        <v>19539</v>
      </c>
      <c r="AB109" s="109" t="str">
        <f>TEXT(Z109,"###,###")</f>
        <v>19,539</v>
      </c>
      <c r="AD109" s="130">
        <f>Z109/($Z$4)*100</f>
        <v>11.029075576177332</v>
      </c>
      <c r="AF109" s="109"/>
    </row>
    <row r="110" spans="1:32" x14ac:dyDescent="0.25">
      <c r="S110" s="115" t="s">
        <v>21</v>
      </c>
      <c r="T110" s="115"/>
      <c r="U110" s="112"/>
      <c r="V110" s="112">
        <v>26091</v>
      </c>
      <c r="W110" s="112">
        <v>25824</v>
      </c>
      <c r="X110" s="112">
        <v>28677</v>
      </c>
      <c r="Y110" s="112">
        <v>34435</v>
      </c>
      <c r="Z110" s="112">
        <v>39766</v>
      </c>
      <c r="AB110" s="109" t="str">
        <f>TEXT(Z110,"###,###")</f>
        <v>39,766</v>
      </c>
      <c r="AD110" s="130">
        <f>Z110/($Z$4)*100</f>
        <v>22.446502859013652</v>
      </c>
      <c r="AF110" s="109"/>
    </row>
    <row r="111" spans="1:32" x14ac:dyDescent="0.25">
      <c r="S111" s="115" t="s">
        <v>22</v>
      </c>
      <c r="T111" s="115"/>
      <c r="U111" s="112"/>
      <c r="V111" s="112">
        <v>56373</v>
      </c>
      <c r="W111" s="112">
        <v>58062</v>
      </c>
      <c r="X111" s="112">
        <v>63428</v>
      </c>
      <c r="Y111" s="112">
        <v>79735</v>
      </c>
      <c r="Z111" s="112">
        <v>85914</v>
      </c>
      <c r="AB111" s="109" t="str">
        <f>TEXT(Z111,"###,###")</f>
        <v>85,914</v>
      </c>
      <c r="AD111" s="130">
        <f>Z111/($Z$4)*100</f>
        <v>48.495419369041372</v>
      </c>
      <c r="AF111" s="109"/>
    </row>
    <row r="112" spans="1:32" x14ac:dyDescent="0.25">
      <c r="S112" s="118" t="s">
        <v>53</v>
      </c>
      <c r="T112" s="118"/>
      <c r="U112" s="112"/>
      <c r="V112" s="112">
        <v>117892</v>
      </c>
      <c r="W112" s="112">
        <v>122497</v>
      </c>
      <c r="X112" s="112">
        <v>132917</v>
      </c>
      <c r="Y112" s="112">
        <v>162998</v>
      </c>
      <c r="Z112" s="112">
        <v>177161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38.67</v>
      </c>
      <c r="W118" s="131">
        <v>38.74</v>
      </c>
      <c r="X118" s="131">
        <v>38.729999999999997</v>
      </c>
      <c r="Y118" s="131">
        <v>38.4</v>
      </c>
      <c r="Z118" s="131">
        <v>38.28</v>
      </c>
      <c r="AB118" s="109" t="str">
        <f>TEXT(Z118,"##.0")</f>
        <v>38.3</v>
      </c>
    </row>
    <row r="120" spans="19:32" x14ac:dyDescent="0.25">
      <c r="S120" s="101" t="s">
        <v>97</v>
      </c>
      <c r="T120" s="112"/>
      <c r="U120" s="112"/>
      <c r="V120" s="112">
        <v>73962</v>
      </c>
      <c r="W120" s="112">
        <v>78270</v>
      </c>
      <c r="X120" s="112">
        <v>81827</v>
      </c>
      <c r="Y120" s="112">
        <v>90447</v>
      </c>
      <c r="Z120" s="112">
        <v>98224</v>
      </c>
      <c r="AB120" s="109" t="str">
        <f>TEXT(Z120,"###,###")</f>
        <v>98,224</v>
      </c>
    </row>
    <row r="121" spans="19:32" x14ac:dyDescent="0.25">
      <c r="S121" s="101" t="s">
        <v>98</v>
      </c>
      <c r="T121" s="112"/>
      <c r="U121" s="112"/>
      <c r="V121" s="112">
        <v>4765</v>
      </c>
      <c r="W121" s="112">
        <v>5223</v>
      </c>
      <c r="X121" s="112">
        <v>5572</v>
      </c>
      <c r="Y121" s="112">
        <v>5611</v>
      </c>
      <c r="Z121" s="112">
        <v>6736</v>
      </c>
      <c r="AB121" s="109" t="str">
        <f>TEXT(Z121,"###,###")</f>
        <v>6,736</v>
      </c>
    </row>
    <row r="122" spans="19:32" x14ac:dyDescent="0.25">
      <c r="S122" s="101" t="s">
        <v>99</v>
      </c>
      <c r="T122" s="112"/>
      <c r="U122" s="112"/>
      <c r="V122" s="112">
        <v>5164</v>
      </c>
      <c r="W122" s="112">
        <v>5531</v>
      </c>
      <c r="X122" s="112">
        <v>6431</v>
      </c>
      <c r="Y122" s="112">
        <v>8193</v>
      </c>
      <c r="Z122" s="112">
        <v>9084</v>
      </c>
      <c r="AB122" s="109" t="str">
        <f>TEXT(Z122,"###,###")</f>
        <v>9,084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79126</v>
      </c>
      <c r="W124" s="112">
        <v>83801</v>
      </c>
      <c r="X124" s="112">
        <v>88258</v>
      </c>
      <c r="Y124" s="112">
        <v>98640</v>
      </c>
      <c r="Z124" s="112">
        <v>107308</v>
      </c>
      <c r="AB124" s="109" t="str">
        <f>TEXT(Z124,"###,###")</f>
        <v>107,308</v>
      </c>
      <c r="AD124" s="127">
        <f>Z124/$Z$7*100</f>
        <v>94.097633265812576</v>
      </c>
    </row>
    <row r="125" spans="19:32" x14ac:dyDescent="0.25">
      <c r="S125" s="101" t="s">
        <v>101</v>
      </c>
      <c r="T125" s="112"/>
      <c r="U125" s="112"/>
      <c r="V125" s="112">
        <v>9929</v>
      </c>
      <c r="W125" s="112">
        <v>10754</v>
      </c>
      <c r="X125" s="112">
        <v>12003</v>
      </c>
      <c r="Y125" s="112">
        <v>13804</v>
      </c>
      <c r="Z125" s="112">
        <v>15820</v>
      </c>
      <c r="AB125" s="109" t="str">
        <f>TEXT(Z125,"###,###")</f>
        <v>15,820</v>
      </c>
      <c r="AD125" s="127">
        <f>Z125/$Z$7*100</f>
        <v>13.872447145274863</v>
      </c>
    </row>
    <row r="127" spans="19:32" x14ac:dyDescent="0.25">
      <c r="S127" s="101" t="s">
        <v>102</v>
      </c>
      <c r="T127" s="112"/>
      <c r="U127" s="112"/>
      <c r="V127" s="112">
        <v>44410</v>
      </c>
      <c r="W127" s="112">
        <v>47256</v>
      </c>
      <c r="X127" s="112">
        <v>49529</v>
      </c>
      <c r="Y127" s="112">
        <v>54485</v>
      </c>
      <c r="Z127" s="112">
        <v>59455</v>
      </c>
      <c r="AB127" s="109" t="str">
        <f>TEXT(Z127,"###,###")</f>
        <v>59,455</v>
      </c>
      <c r="AD127" s="127">
        <f>Z127/$Z$7*100</f>
        <v>52.135672883837984</v>
      </c>
    </row>
    <row r="128" spans="19:32" x14ac:dyDescent="0.25">
      <c r="S128" s="101" t="s">
        <v>103</v>
      </c>
      <c r="T128" s="112"/>
      <c r="U128" s="112"/>
      <c r="V128" s="112">
        <v>39478</v>
      </c>
      <c r="W128" s="112">
        <v>41771</v>
      </c>
      <c r="X128" s="112">
        <v>44229</v>
      </c>
      <c r="Y128" s="112">
        <v>49695</v>
      </c>
      <c r="Z128" s="112">
        <v>54500</v>
      </c>
      <c r="AB128" s="109" t="str">
        <f>TEXT(Z128,"###,###")</f>
        <v>54,500</v>
      </c>
      <c r="AD128" s="127">
        <f>Z128/$Z$7*100</f>
        <v>47.790668104771171</v>
      </c>
    </row>
    <row r="130" spans="19:20" x14ac:dyDescent="0.25">
      <c r="S130" s="101" t="s">
        <v>278</v>
      </c>
      <c r="T130" s="127">
        <v>86.131937319688873</v>
      </c>
    </row>
    <row r="131" spans="19:20" x14ac:dyDescent="0.25">
      <c r="S131" s="101" t="s">
        <v>279</v>
      </c>
      <c r="T131" s="127">
        <v>5.9067511991511674</v>
      </c>
    </row>
    <row r="132" spans="19:20" x14ac:dyDescent="0.25">
      <c r="S132" s="101" t="s">
        <v>280</v>
      </c>
      <c r="T132" s="127">
        <v>7.9656959461236951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0FF4E35-8BA5-49F6-B4B0-895C9AFAEE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E5145F-2F5E-4291-B69F-B53C95C84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ACB9C-EF24-4397-9849-DEFA9008A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39474B0-84AC-4B0E-B9E8-24DF5C0DB0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3848-33DC-4507-8238-11C7C8368A8E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289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289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8.46 Merri-bek,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163969</v>
      </c>
      <c r="W4" s="108">
        <v>162246</v>
      </c>
      <c r="X4" s="108">
        <v>159912</v>
      </c>
      <c r="Y4" s="108">
        <v>172806</v>
      </c>
      <c r="Z4" s="108">
        <v>181849</v>
      </c>
      <c r="AB4" s="109" t="str">
        <f>TEXT(Z4,"###,###")</f>
        <v>181,849</v>
      </c>
      <c r="AD4" s="110">
        <f>Z4/Y4-1</f>
        <v>5.2330358899575158E-2</v>
      </c>
      <c r="AF4" s="110">
        <f>Z4/V4-1</f>
        <v>0.10904500240899195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83031</v>
      </c>
      <c r="W5" s="108">
        <v>82409</v>
      </c>
      <c r="X5" s="108">
        <v>80634</v>
      </c>
      <c r="Y5" s="108">
        <v>86001</v>
      </c>
      <c r="Z5" s="108">
        <v>89687</v>
      </c>
      <c r="AB5" s="109" t="str">
        <f>TEXT(Z5,"###,###")</f>
        <v>89,687</v>
      </c>
      <c r="AD5" s="110">
        <f t="shared" ref="AD5:AD9" si="0">Z5/Y5-1</f>
        <v>4.2859966744572819E-2</v>
      </c>
      <c r="AF5" s="110">
        <f t="shared" ref="AF5:AF9" si="1">Z5/V5-1</f>
        <v>8.0162830749960889E-2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80932</v>
      </c>
      <c r="W6" s="108">
        <v>79835</v>
      </c>
      <c r="X6" s="108">
        <v>79213</v>
      </c>
      <c r="Y6" s="108">
        <v>86759</v>
      </c>
      <c r="Z6" s="108">
        <v>92099</v>
      </c>
      <c r="AB6" s="109" t="str">
        <f>TEXT(Z6,"###,###")</f>
        <v>92,099</v>
      </c>
      <c r="AD6" s="110">
        <f t="shared" si="0"/>
        <v>6.1549810394310622E-2</v>
      </c>
      <c r="AF6" s="110">
        <f t="shared" si="1"/>
        <v>0.13798003261997716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109410</v>
      </c>
      <c r="W7" s="108">
        <v>110719</v>
      </c>
      <c r="X7" s="108">
        <v>106923</v>
      </c>
      <c r="Y7" s="108">
        <v>107992</v>
      </c>
      <c r="Z7" s="108">
        <v>113341</v>
      </c>
      <c r="AB7" s="109" t="str">
        <f>TEXT(Z7,"###,###")</f>
        <v>113,341</v>
      </c>
      <c r="AD7" s="110">
        <f t="shared" si="0"/>
        <v>4.9531446773835031E-2</v>
      </c>
      <c r="AF7" s="110">
        <f t="shared" si="1"/>
        <v>3.5929074124851468E-2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181,849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113,341</v>
      </c>
      <c r="P8" s="67"/>
      <c r="S8" s="107" t="s">
        <v>82</v>
      </c>
      <c r="T8" s="108"/>
      <c r="U8" s="108"/>
      <c r="V8" s="108">
        <v>45585.94</v>
      </c>
      <c r="W8" s="108">
        <v>46152.55</v>
      </c>
      <c r="X8" s="108">
        <v>49757</v>
      </c>
      <c r="Y8" s="108">
        <v>50248.17</v>
      </c>
      <c r="Z8" s="108">
        <v>52769.35</v>
      </c>
      <c r="AB8" s="109" t="str">
        <f>TEXT(Z8,"$###,###")</f>
        <v>$52,769</v>
      </c>
      <c r="AD8" s="110">
        <f t="shared" si="0"/>
        <v>5.0174563571170783E-2</v>
      </c>
      <c r="AF8" s="110">
        <f t="shared" si="1"/>
        <v>0.157579508067619</v>
      </c>
    </row>
    <row r="9" spans="1:32" x14ac:dyDescent="0.25">
      <c r="A9" s="30" t="s">
        <v>14</v>
      </c>
      <c r="B9" s="71"/>
      <c r="C9" s="72"/>
      <c r="D9" s="73">
        <f>AD104</f>
        <v>76.058158142194898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50.198074836114024</v>
      </c>
      <c r="P9" s="74" t="s">
        <v>83</v>
      </c>
      <c r="S9" s="107" t="s">
        <v>7</v>
      </c>
      <c r="T9" s="108"/>
      <c r="U9" s="108"/>
      <c r="V9" s="108">
        <v>6890378403</v>
      </c>
      <c r="W9" s="108">
        <v>7269504311</v>
      </c>
      <c r="X9" s="108">
        <v>7502231401</v>
      </c>
      <c r="Y9" s="108">
        <v>8019109963</v>
      </c>
      <c r="Z9" s="108">
        <v>8840419225</v>
      </c>
      <c r="AB9" s="109" t="str">
        <f>TEXT(Z9/1000000,"$#,###.0")&amp;" mil"</f>
        <v>$8,840.4 mil</v>
      </c>
      <c r="AD9" s="110">
        <f t="shared" si="0"/>
        <v>0.10241900482590993</v>
      </c>
      <c r="AF9" s="110">
        <f t="shared" si="1"/>
        <v>0.28300924970259578</v>
      </c>
    </row>
    <row r="10" spans="1:32" x14ac:dyDescent="0.25">
      <c r="A10" s="30" t="s">
        <v>17</v>
      </c>
      <c r="B10" s="71"/>
      <c r="C10" s="72"/>
      <c r="D10" s="73">
        <f>AD105</f>
        <v>18.1810183173952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49.759575087567605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84.454875111389526</v>
      </c>
      <c r="P11" s="74" t="s">
        <v>83</v>
      </c>
      <c r="S11" s="107" t="s">
        <v>29</v>
      </c>
      <c r="T11" s="112"/>
      <c r="U11" s="112"/>
      <c r="V11" s="112">
        <v>147515</v>
      </c>
      <c r="W11" s="112">
        <v>145682</v>
      </c>
      <c r="X11" s="112">
        <v>143119</v>
      </c>
      <c r="Y11" s="112">
        <v>155900</v>
      </c>
      <c r="Z11" s="112">
        <v>164228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5.5416839449096091</v>
      </c>
      <c r="P12" s="74" t="s">
        <v>83</v>
      </c>
      <c r="S12" s="107" t="s">
        <v>30</v>
      </c>
      <c r="T12" s="112"/>
      <c r="U12" s="112"/>
      <c r="V12" s="112">
        <v>16451</v>
      </c>
      <c r="W12" s="112">
        <v>16563</v>
      </c>
      <c r="X12" s="112">
        <v>16793</v>
      </c>
      <c r="Y12" s="112">
        <v>16905</v>
      </c>
      <c r="Z12" s="112">
        <v>17623</v>
      </c>
    </row>
    <row r="13" spans="1:32" ht="15" customHeight="1" x14ac:dyDescent="0.25">
      <c r="A13" s="30" t="s">
        <v>19</v>
      </c>
      <c r="B13" s="72"/>
      <c r="C13" s="72"/>
      <c r="D13" s="73">
        <f>AD108</f>
        <v>12.426793658474889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10.0043232369575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12.640157493304885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23.196168249481712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22.757190753485091</v>
      </c>
      <c r="P15" s="74" t="s">
        <v>83</v>
      </c>
      <c r="S15" s="115" t="s">
        <v>59</v>
      </c>
      <c r="T15" s="115"/>
      <c r="U15" s="116"/>
      <c r="V15" s="116">
        <v>822</v>
      </c>
      <c r="W15" s="116">
        <v>662</v>
      </c>
      <c r="X15" s="116">
        <v>643</v>
      </c>
      <c r="Y15" s="112">
        <v>527</v>
      </c>
      <c r="Z15" s="112">
        <v>584</v>
      </c>
      <c r="AB15" s="117">
        <f t="shared" ref="AB15:AB34" si="2">IF(Z15="np",0,Z15/$Z$34)</f>
        <v>3.211526299870769E-3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45.976606965119409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77.242809246514909</v>
      </c>
      <c r="P16" s="37" t="s">
        <v>83</v>
      </c>
      <c r="S16" s="115" t="s">
        <v>60</v>
      </c>
      <c r="T16" s="115"/>
      <c r="U16" s="116"/>
      <c r="V16" s="116">
        <v>147</v>
      </c>
      <c r="W16" s="116">
        <v>163</v>
      </c>
      <c r="X16" s="116">
        <v>138</v>
      </c>
      <c r="Y16" s="112">
        <v>129</v>
      </c>
      <c r="Z16" s="112">
        <v>168</v>
      </c>
      <c r="AB16" s="117">
        <f t="shared" si="2"/>
        <v>9.2386373009981028E-4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6343</v>
      </c>
      <c r="W17" s="116">
        <v>5989</v>
      </c>
      <c r="X17" s="116">
        <v>6163</v>
      </c>
      <c r="Y17" s="112">
        <v>6428</v>
      </c>
      <c r="Z17" s="112">
        <v>6595</v>
      </c>
      <c r="AB17" s="117">
        <f t="shared" si="2"/>
        <v>3.6267150595287193E-2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998</v>
      </c>
      <c r="W18" s="116">
        <v>970</v>
      </c>
      <c r="X18" s="116">
        <v>1072</v>
      </c>
      <c r="Y18" s="112">
        <v>1009</v>
      </c>
      <c r="Z18" s="112">
        <v>1015</v>
      </c>
      <c r="AB18" s="117">
        <f t="shared" si="2"/>
        <v>5.5816767026863534E-3</v>
      </c>
    </row>
    <row r="19" spans="1:28" x14ac:dyDescent="0.25">
      <c r="A19" s="63" t="str">
        <f>$S$1&amp;" ("&amp;$V$2&amp;" to "&amp;$Z$2&amp;")"</f>
        <v>Merri-bek (2018-19 to 2022-23)</v>
      </c>
      <c r="B19" s="63"/>
      <c r="C19" s="63"/>
      <c r="D19" s="63"/>
      <c r="E19" s="63"/>
      <c r="F19" s="63"/>
      <c r="G19" s="63" t="str">
        <f>$S$1&amp;" ("&amp;$V$2&amp;" to "&amp;$Z$2&amp;")"</f>
        <v>Merri-bek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8056</v>
      </c>
      <c r="W19" s="116">
        <v>7841</v>
      </c>
      <c r="X19" s="116">
        <v>8042</v>
      </c>
      <c r="Y19" s="112">
        <v>8711</v>
      </c>
      <c r="Z19" s="112">
        <v>8717</v>
      </c>
      <c r="AB19" s="117">
        <f t="shared" si="2"/>
        <v>4.7936429376666943E-2</v>
      </c>
    </row>
    <row r="20" spans="1:28" x14ac:dyDescent="0.25">
      <c r="S20" s="115" t="s">
        <v>64</v>
      </c>
      <c r="T20" s="115"/>
      <c r="U20" s="116"/>
      <c r="V20" s="116">
        <v>5430</v>
      </c>
      <c r="W20" s="116">
        <v>4977</v>
      </c>
      <c r="X20" s="116">
        <v>4852</v>
      </c>
      <c r="Y20" s="112">
        <v>5073</v>
      </c>
      <c r="Z20" s="112">
        <v>5012</v>
      </c>
      <c r="AB20" s="117">
        <f t="shared" si="2"/>
        <v>2.7561934614644339E-2</v>
      </c>
    </row>
    <row r="21" spans="1:28" x14ac:dyDescent="0.25">
      <c r="S21" s="115" t="s">
        <v>65</v>
      </c>
      <c r="T21" s="115"/>
      <c r="U21" s="116"/>
      <c r="V21" s="116">
        <v>12418</v>
      </c>
      <c r="W21" s="116">
        <v>12652</v>
      </c>
      <c r="X21" s="116">
        <v>12805</v>
      </c>
      <c r="Y21" s="112">
        <v>14391</v>
      </c>
      <c r="Z21" s="112">
        <v>14500</v>
      </c>
      <c r="AB21" s="117">
        <f t="shared" si="2"/>
        <v>7.9738238609805057E-2</v>
      </c>
    </row>
    <row r="22" spans="1:28" x14ac:dyDescent="0.25">
      <c r="S22" s="115" t="s">
        <v>66</v>
      </c>
      <c r="T22" s="115"/>
      <c r="U22" s="116"/>
      <c r="V22" s="116">
        <v>14262</v>
      </c>
      <c r="W22" s="116">
        <v>15110</v>
      </c>
      <c r="X22" s="116">
        <v>13983</v>
      </c>
      <c r="Y22" s="112">
        <v>15546</v>
      </c>
      <c r="Z22" s="112">
        <v>18054</v>
      </c>
      <c r="AB22" s="117">
        <f t="shared" si="2"/>
        <v>9.9282355852511758E-2</v>
      </c>
    </row>
    <row r="23" spans="1:28" x14ac:dyDescent="0.25">
      <c r="S23" s="115" t="s">
        <v>67</v>
      </c>
      <c r="T23" s="115"/>
      <c r="U23" s="116"/>
      <c r="V23" s="116">
        <v>5900</v>
      </c>
      <c r="W23" s="116">
        <v>5788</v>
      </c>
      <c r="X23" s="116">
        <v>5914</v>
      </c>
      <c r="Y23" s="112">
        <v>6203</v>
      </c>
      <c r="Z23" s="112">
        <v>6617</v>
      </c>
      <c r="AB23" s="117">
        <f t="shared" si="2"/>
        <v>3.6388132750419314E-2</v>
      </c>
    </row>
    <row r="24" spans="1:28" x14ac:dyDescent="0.25">
      <c r="S24" s="115" t="s">
        <v>68</v>
      </c>
      <c r="T24" s="115"/>
      <c r="U24" s="116"/>
      <c r="V24" s="116">
        <v>4754</v>
      </c>
      <c r="W24" s="116">
        <v>4447</v>
      </c>
      <c r="X24" s="116">
        <v>4187</v>
      </c>
      <c r="Y24" s="112">
        <v>4763</v>
      </c>
      <c r="Z24" s="112">
        <v>5493</v>
      </c>
      <c r="AB24" s="117">
        <f t="shared" si="2"/>
        <v>3.0207044460942013E-2</v>
      </c>
    </row>
    <row r="25" spans="1:28" x14ac:dyDescent="0.25">
      <c r="S25" s="115" t="s">
        <v>69</v>
      </c>
      <c r="T25" s="115"/>
      <c r="U25" s="116"/>
      <c r="V25" s="116">
        <v>6929</v>
      </c>
      <c r="W25" s="116">
        <v>7100</v>
      </c>
      <c r="X25" s="116">
        <v>7233</v>
      </c>
      <c r="Y25" s="112">
        <v>7935</v>
      </c>
      <c r="Z25" s="112">
        <v>7825</v>
      </c>
      <c r="AB25" s="117">
        <f t="shared" si="2"/>
        <v>4.3031152904946524E-2</v>
      </c>
    </row>
    <row r="26" spans="1:28" x14ac:dyDescent="0.25">
      <c r="S26" s="115" t="s">
        <v>70</v>
      </c>
      <c r="T26" s="115"/>
      <c r="U26" s="116"/>
      <c r="V26" s="116">
        <v>2493</v>
      </c>
      <c r="W26" s="116">
        <v>2425</v>
      </c>
      <c r="X26" s="116">
        <v>2148</v>
      </c>
      <c r="Y26" s="112">
        <v>2333</v>
      </c>
      <c r="Z26" s="112">
        <v>2446</v>
      </c>
      <c r="AB26" s="117">
        <f t="shared" si="2"/>
        <v>1.3451015975143666E-2</v>
      </c>
    </row>
    <row r="27" spans="1:28" x14ac:dyDescent="0.25">
      <c r="S27" s="115" t="s">
        <v>71</v>
      </c>
      <c r="T27" s="115"/>
      <c r="U27" s="116"/>
      <c r="V27" s="116">
        <v>17809</v>
      </c>
      <c r="W27" s="116">
        <v>17424</v>
      </c>
      <c r="X27" s="116">
        <v>17500</v>
      </c>
      <c r="Y27" s="112">
        <v>18861</v>
      </c>
      <c r="Z27" s="112">
        <v>19376</v>
      </c>
      <c r="AB27" s="117">
        <f t="shared" si="2"/>
        <v>0.10655228353817812</v>
      </c>
    </row>
    <row r="28" spans="1:28" x14ac:dyDescent="0.25">
      <c r="S28" s="115" t="s">
        <v>72</v>
      </c>
      <c r="T28" s="115"/>
      <c r="U28" s="116"/>
      <c r="V28" s="116">
        <v>18385</v>
      </c>
      <c r="W28" s="116">
        <v>17927</v>
      </c>
      <c r="X28" s="116">
        <v>16427</v>
      </c>
      <c r="Y28" s="112">
        <v>17522</v>
      </c>
      <c r="Z28" s="112">
        <v>18151</v>
      </c>
      <c r="AB28" s="117">
        <f t="shared" si="2"/>
        <v>9.9815777172867007E-2</v>
      </c>
    </row>
    <row r="29" spans="1:28" x14ac:dyDescent="0.25">
      <c r="S29" s="115" t="s">
        <v>73</v>
      </c>
      <c r="T29" s="115"/>
      <c r="U29" s="116"/>
      <c r="V29" s="116">
        <v>12599</v>
      </c>
      <c r="W29" s="116">
        <v>8755</v>
      </c>
      <c r="X29" s="116">
        <v>9579</v>
      </c>
      <c r="Y29" s="112">
        <v>10675</v>
      </c>
      <c r="Z29" s="112">
        <v>10737</v>
      </c>
      <c r="AB29" s="117">
        <f t="shared" si="2"/>
        <v>5.9044790893343232E-2</v>
      </c>
    </row>
    <row r="30" spans="1:28" x14ac:dyDescent="0.25">
      <c r="S30" s="115" t="s">
        <v>74</v>
      </c>
      <c r="T30" s="115"/>
      <c r="U30" s="116"/>
      <c r="V30" s="116">
        <v>13486</v>
      </c>
      <c r="W30" s="116">
        <v>16479</v>
      </c>
      <c r="X30" s="116">
        <v>15283</v>
      </c>
      <c r="Y30" s="112">
        <v>16600</v>
      </c>
      <c r="Z30" s="112">
        <v>18291</v>
      </c>
      <c r="AB30" s="117">
        <f t="shared" si="2"/>
        <v>0.10058566361461685</v>
      </c>
    </row>
    <row r="31" spans="1:28" x14ac:dyDescent="0.25">
      <c r="S31" s="115" t="s">
        <v>75</v>
      </c>
      <c r="T31" s="115"/>
      <c r="U31" s="116"/>
      <c r="V31" s="116">
        <v>17702</v>
      </c>
      <c r="W31" s="116">
        <v>18414</v>
      </c>
      <c r="X31" s="116">
        <v>20028</v>
      </c>
      <c r="Y31" s="112">
        <v>21873</v>
      </c>
      <c r="Z31" s="112">
        <v>23504</v>
      </c>
      <c r="AB31" s="117">
        <f t="shared" si="2"/>
        <v>0.12925293519205916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5641</v>
      </c>
      <c r="W32" s="116">
        <v>5838</v>
      </c>
      <c r="X32" s="116">
        <v>5564</v>
      </c>
      <c r="Y32" s="112">
        <v>6219</v>
      </c>
      <c r="Z32" s="112">
        <v>6910</v>
      </c>
      <c r="AB32" s="117">
        <f t="shared" si="2"/>
        <v>3.7999395089224342E-2</v>
      </c>
    </row>
    <row r="33" spans="19:32" x14ac:dyDescent="0.25">
      <c r="S33" s="115" t="s">
        <v>77</v>
      </c>
      <c r="T33" s="115"/>
      <c r="U33" s="116"/>
      <c r="V33" s="116">
        <v>5343</v>
      </c>
      <c r="W33" s="116">
        <v>5493</v>
      </c>
      <c r="X33" s="116">
        <v>5570</v>
      </c>
      <c r="Y33" s="112">
        <v>5610</v>
      </c>
      <c r="Z33" s="112">
        <v>5556</v>
      </c>
      <c r="AB33" s="117">
        <f t="shared" si="2"/>
        <v>3.0553493359729438E-2</v>
      </c>
    </row>
    <row r="34" spans="19:32" x14ac:dyDescent="0.25">
      <c r="S34" s="118" t="s">
        <v>53</v>
      </c>
      <c r="T34" s="118"/>
      <c r="U34" s="119"/>
      <c r="V34" s="119">
        <v>163966</v>
      </c>
      <c r="W34" s="119">
        <v>162243</v>
      </c>
      <c r="X34" s="119">
        <v>159912</v>
      </c>
      <c r="Y34" s="120">
        <v>172804</v>
      </c>
      <c r="Z34" s="120">
        <v>181845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88551</v>
      </c>
      <c r="W37" s="112">
        <v>89798</v>
      </c>
      <c r="X37" s="112">
        <v>86478</v>
      </c>
      <c r="Y37" s="112">
        <v>83986</v>
      </c>
      <c r="Z37" s="112">
        <v>87547</v>
      </c>
      <c r="AB37" s="132">
        <f>Z37/Z40*100</f>
        <v>77.242809246514909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20853</v>
      </c>
      <c r="W38" s="112">
        <v>20928</v>
      </c>
      <c r="X38" s="112">
        <v>20450</v>
      </c>
      <c r="Y38" s="112">
        <v>24011</v>
      </c>
      <c r="Z38" s="112">
        <v>25793</v>
      </c>
      <c r="AB38" s="132">
        <f>Z38/Z40*100</f>
        <v>22.757190753485091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109404</v>
      </c>
      <c r="W40" s="112">
        <v>110726</v>
      </c>
      <c r="X40" s="112">
        <v>106928</v>
      </c>
      <c r="Y40" s="112">
        <v>107997</v>
      </c>
      <c r="Z40" s="112">
        <v>113340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21</v>
      </c>
      <c r="W44" s="112">
        <v>16</v>
      </c>
      <c r="X44" s="112">
        <v>10</v>
      </c>
      <c r="Y44" s="112">
        <v>22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623</v>
      </c>
      <c r="W45" s="112">
        <v>666</v>
      </c>
      <c r="X45" s="112">
        <v>701</v>
      </c>
      <c r="Y45" s="112">
        <v>1112</v>
      </c>
      <c r="Z45" s="112">
        <v>1232</v>
      </c>
    </row>
    <row r="46" spans="19:32" x14ac:dyDescent="0.25">
      <c r="S46" s="115" t="s">
        <v>38</v>
      </c>
      <c r="T46" s="115"/>
      <c r="U46" s="112"/>
      <c r="V46" s="112">
        <v>3158</v>
      </c>
      <c r="W46" s="112">
        <v>3012</v>
      </c>
      <c r="X46" s="112">
        <v>2809</v>
      </c>
      <c r="Y46" s="112">
        <v>3722</v>
      </c>
      <c r="Z46" s="112">
        <v>4138</v>
      </c>
    </row>
    <row r="47" spans="19:32" x14ac:dyDescent="0.25">
      <c r="S47" s="115" t="s">
        <v>39</v>
      </c>
      <c r="T47" s="115"/>
      <c r="U47" s="112"/>
      <c r="V47" s="112">
        <v>8828</v>
      </c>
      <c r="W47" s="112">
        <v>8396</v>
      </c>
      <c r="X47" s="112">
        <v>8176</v>
      </c>
      <c r="Y47" s="112">
        <v>8694</v>
      </c>
      <c r="Z47" s="112">
        <v>9518</v>
      </c>
    </row>
    <row r="48" spans="19:32" x14ac:dyDescent="0.25">
      <c r="S48" s="115" t="s">
        <v>40</v>
      </c>
      <c r="T48" s="115"/>
      <c r="U48" s="112"/>
      <c r="V48" s="112">
        <v>16011</v>
      </c>
      <c r="W48" s="112">
        <v>15788</v>
      </c>
      <c r="X48" s="112">
        <v>14743</v>
      </c>
      <c r="Y48" s="112">
        <v>14775</v>
      </c>
      <c r="Z48" s="112">
        <v>15620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14941</v>
      </c>
      <c r="W49" s="112">
        <v>14810</v>
      </c>
      <c r="X49" s="112">
        <v>14320</v>
      </c>
      <c r="Y49" s="112">
        <v>14917</v>
      </c>
      <c r="Z49" s="112">
        <v>15229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Merri-bek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11364</v>
      </c>
      <c r="W50" s="112">
        <v>11496</v>
      </c>
      <c r="X50" s="112">
        <v>11277</v>
      </c>
      <c r="Y50" s="112">
        <v>11909</v>
      </c>
      <c r="Z50" s="112">
        <v>12186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7871</v>
      </c>
      <c r="W51" s="112">
        <v>7761</v>
      </c>
      <c r="X51" s="112">
        <v>7858</v>
      </c>
      <c r="Y51" s="112">
        <v>8601</v>
      </c>
      <c r="Z51" s="112">
        <v>8919</v>
      </c>
    </row>
    <row r="52" spans="1:26" ht="15" customHeight="1" x14ac:dyDescent="0.25">
      <c r="S52" s="115" t="s">
        <v>44</v>
      </c>
      <c r="T52" s="115"/>
      <c r="U52" s="112"/>
      <c r="V52" s="112">
        <v>6383</v>
      </c>
      <c r="W52" s="112">
        <v>6347</v>
      </c>
      <c r="X52" s="112">
        <v>6183</v>
      </c>
      <c r="Y52" s="112">
        <v>6637</v>
      </c>
      <c r="Z52" s="112">
        <v>6622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5071</v>
      </c>
      <c r="W53" s="112">
        <v>5240</v>
      </c>
      <c r="X53" s="112">
        <v>5513</v>
      </c>
      <c r="Y53" s="112">
        <v>5773</v>
      </c>
      <c r="Z53" s="112">
        <v>5901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4053</v>
      </c>
      <c r="W54" s="112">
        <v>4106</v>
      </c>
      <c r="X54" s="112">
        <v>4125</v>
      </c>
      <c r="Y54" s="112">
        <v>4421</v>
      </c>
      <c r="Z54" s="112">
        <v>4391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2581</v>
      </c>
      <c r="W55" s="112">
        <v>2686</v>
      </c>
      <c r="X55" s="112">
        <v>2763</v>
      </c>
      <c r="Y55" s="112">
        <v>3052</v>
      </c>
      <c r="Z55" s="112">
        <v>3271</v>
      </c>
    </row>
    <row r="56" spans="1:26" ht="15" customHeight="1" x14ac:dyDescent="0.25">
      <c r="S56" s="115" t="s">
        <v>48</v>
      </c>
      <c r="T56" s="115"/>
      <c r="U56" s="112"/>
      <c r="V56" s="112">
        <v>1284</v>
      </c>
      <c r="W56" s="112">
        <v>1243</v>
      </c>
      <c r="X56" s="112">
        <v>1288</v>
      </c>
      <c r="Y56" s="112">
        <v>1477</v>
      </c>
      <c r="Z56" s="112">
        <v>1637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444</v>
      </c>
      <c r="W57" s="112">
        <v>481</v>
      </c>
      <c r="X57" s="112">
        <v>506</v>
      </c>
      <c r="Y57" s="112">
        <v>552</v>
      </c>
      <c r="Z57" s="112">
        <v>607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188</v>
      </c>
      <c r="W58" s="112">
        <v>162</v>
      </c>
      <c r="X58" s="112">
        <v>171</v>
      </c>
      <c r="Y58" s="112">
        <v>154</v>
      </c>
      <c r="Z58" s="112">
        <v>199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128</v>
      </c>
      <c r="W59" s="112">
        <v>121</v>
      </c>
      <c r="X59" s="112">
        <v>100</v>
      </c>
      <c r="Y59" s="112">
        <v>99</v>
      </c>
      <c r="Z59" s="112">
        <v>97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90</v>
      </c>
      <c r="W60" s="112">
        <v>81</v>
      </c>
      <c r="X60" s="112">
        <v>91</v>
      </c>
      <c r="Y60" s="112">
        <v>85</v>
      </c>
      <c r="Z60" s="112">
        <v>83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83034</v>
      </c>
      <c r="W61" s="112">
        <v>82412</v>
      </c>
      <c r="X61" s="112">
        <v>80634</v>
      </c>
      <c r="Y61" s="112">
        <v>86001</v>
      </c>
      <c r="Z61" s="112">
        <v>89690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23</v>
      </c>
      <c r="X63" s="112">
        <v>19</v>
      </c>
      <c r="Y63" s="112">
        <v>32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836</v>
      </c>
      <c r="W64" s="112">
        <v>808</v>
      </c>
      <c r="X64" s="112">
        <v>891</v>
      </c>
      <c r="Y64" s="112">
        <v>1410</v>
      </c>
      <c r="Z64" s="112">
        <v>1448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Merri-bek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3143</v>
      </c>
      <c r="W65" s="112">
        <v>2905</v>
      </c>
      <c r="X65" s="112">
        <v>2833</v>
      </c>
      <c r="Y65" s="112">
        <v>3852</v>
      </c>
      <c r="Z65" s="112">
        <v>4197</v>
      </c>
    </row>
    <row r="66" spans="1:26" x14ac:dyDescent="0.25">
      <c r="S66" s="115" t="s">
        <v>39</v>
      </c>
      <c r="T66" s="115"/>
      <c r="U66" s="112"/>
      <c r="V66" s="112">
        <v>9248</v>
      </c>
      <c r="W66" s="112">
        <v>8699</v>
      </c>
      <c r="X66" s="112">
        <v>8342</v>
      </c>
      <c r="Y66" s="112">
        <v>9041</v>
      </c>
      <c r="Z66" s="112">
        <v>10003</v>
      </c>
    </row>
    <row r="67" spans="1:26" x14ac:dyDescent="0.25">
      <c r="S67" s="115" t="s">
        <v>40</v>
      </c>
      <c r="T67" s="115"/>
      <c r="U67" s="112"/>
      <c r="V67" s="112">
        <v>15801</v>
      </c>
      <c r="W67" s="112">
        <v>15570</v>
      </c>
      <c r="X67" s="112">
        <v>14662</v>
      </c>
      <c r="Y67" s="112">
        <v>15228</v>
      </c>
      <c r="Z67" s="112">
        <v>16659</v>
      </c>
    </row>
    <row r="68" spans="1:26" x14ac:dyDescent="0.25">
      <c r="S68" s="115" t="s">
        <v>41</v>
      </c>
      <c r="T68" s="115"/>
      <c r="U68" s="112"/>
      <c r="V68" s="112">
        <v>13972</v>
      </c>
      <c r="W68" s="112">
        <v>13982</v>
      </c>
      <c r="X68" s="112">
        <v>13880</v>
      </c>
      <c r="Y68" s="112">
        <v>14754</v>
      </c>
      <c r="Z68" s="112">
        <v>15662</v>
      </c>
    </row>
    <row r="69" spans="1:26" x14ac:dyDescent="0.25">
      <c r="S69" s="115" t="s">
        <v>42</v>
      </c>
      <c r="T69" s="115"/>
      <c r="U69" s="112"/>
      <c r="V69" s="112">
        <v>9966</v>
      </c>
      <c r="W69" s="112">
        <v>10086</v>
      </c>
      <c r="X69" s="112">
        <v>10348</v>
      </c>
      <c r="Y69" s="112">
        <v>11418</v>
      </c>
      <c r="Z69" s="112">
        <v>11835</v>
      </c>
    </row>
    <row r="70" spans="1:26" x14ac:dyDescent="0.25">
      <c r="S70" s="115" t="s">
        <v>43</v>
      </c>
      <c r="T70" s="115"/>
      <c r="U70" s="112"/>
      <c r="V70" s="112">
        <v>7466</v>
      </c>
      <c r="W70" s="112">
        <v>7323</v>
      </c>
      <c r="X70" s="112">
        <v>7418</v>
      </c>
      <c r="Y70" s="112">
        <v>8223</v>
      </c>
      <c r="Z70" s="112">
        <v>8703</v>
      </c>
    </row>
    <row r="71" spans="1:26" x14ac:dyDescent="0.25">
      <c r="S71" s="115" t="s">
        <v>44</v>
      </c>
      <c r="T71" s="115"/>
      <c r="U71" s="112"/>
      <c r="V71" s="112">
        <v>6502</v>
      </c>
      <c r="W71" s="112">
        <v>6427</v>
      </c>
      <c r="X71" s="112">
        <v>6403</v>
      </c>
      <c r="Y71" s="112">
        <v>6951</v>
      </c>
      <c r="Z71" s="112">
        <v>6891</v>
      </c>
    </row>
    <row r="72" spans="1:26" x14ac:dyDescent="0.25">
      <c r="S72" s="115" t="s">
        <v>45</v>
      </c>
      <c r="T72" s="115"/>
      <c r="U72" s="112"/>
      <c r="V72" s="112">
        <v>5094</v>
      </c>
      <c r="W72" s="112">
        <v>5156</v>
      </c>
      <c r="X72" s="112">
        <v>5341</v>
      </c>
      <c r="Y72" s="112">
        <v>5923</v>
      </c>
      <c r="Z72" s="112">
        <v>6180</v>
      </c>
    </row>
    <row r="73" spans="1:26" x14ac:dyDescent="0.25">
      <c r="S73" s="115" t="s">
        <v>46</v>
      </c>
      <c r="T73" s="115"/>
      <c r="U73" s="112"/>
      <c r="V73" s="112">
        <v>4260</v>
      </c>
      <c r="W73" s="112">
        <v>4174</v>
      </c>
      <c r="X73" s="112">
        <v>4171</v>
      </c>
      <c r="Y73" s="112">
        <v>4573</v>
      </c>
      <c r="Z73" s="112">
        <v>4646</v>
      </c>
    </row>
    <row r="74" spans="1:26" x14ac:dyDescent="0.25">
      <c r="S74" s="115" t="s">
        <v>47</v>
      </c>
      <c r="T74" s="115"/>
      <c r="U74" s="112"/>
      <c r="V74" s="112">
        <v>2680</v>
      </c>
      <c r="W74" s="112">
        <v>2700</v>
      </c>
      <c r="X74" s="112">
        <v>2839</v>
      </c>
      <c r="Y74" s="112">
        <v>3150</v>
      </c>
      <c r="Z74" s="112">
        <v>3381</v>
      </c>
    </row>
    <row r="75" spans="1:26" x14ac:dyDescent="0.25">
      <c r="S75" s="115" t="s">
        <v>48</v>
      </c>
      <c r="T75" s="115"/>
      <c r="U75" s="112"/>
      <c r="V75" s="112">
        <v>1141</v>
      </c>
      <c r="W75" s="112">
        <v>1186</v>
      </c>
      <c r="X75" s="112">
        <v>1234</v>
      </c>
      <c r="Y75" s="112">
        <v>1368</v>
      </c>
      <c r="Z75" s="112">
        <v>1563</v>
      </c>
    </row>
    <row r="76" spans="1:26" x14ac:dyDescent="0.25">
      <c r="S76" s="115" t="s">
        <v>49</v>
      </c>
      <c r="T76" s="115"/>
      <c r="U76" s="112"/>
      <c r="V76" s="112">
        <v>411</v>
      </c>
      <c r="W76" s="112">
        <v>403</v>
      </c>
      <c r="X76" s="112">
        <v>438</v>
      </c>
      <c r="Y76" s="112">
        <v>473</v>
      </c>
      <c r="Z76" s="112">
        <v>501</v>
      </c>
    </row>
    <row r="77" spans="1:26" x14ac:dyDescent="0.25">
      <c r="S77" s="115" t="s">
        <v>50</v>
      </c>
      <c r="T77" s="115"/>
      <c r="U77" s="112"/>
      <c r="V77" s="112">
        <v>138</v>
      </c>
      <c r="W77" s="112">
        <v>142</v>
      </c>
      <c r="X77" s="112">
        <v>157</v>
      </c>
      <c r="Y77" s="112">
        <v>169</v>
      </c>
      <c r="Z77" s="112">
        <v>200</v>
      </c>
    </row>
    <row r="78" spans="1:26" x14ac:dyDescent="0.25">
      <c r="S78" s="115" t="s">
        <v>51</v>
      </c>
      <c r="T78" s="115"/>
      <c r="U78" s="112"/>
      <c r="V78" s="112">
        <v>126</v>
      </c>
      <c r="W78" s="112">
        <v>108</v>
      </c>
      <c r="X78" s="112">
        <v>106</v>
      </c>
      <c r="Y78" s="112">
        <v>93</v>
      </c>
      <c r="Z78" s="112">
        <v>86</v>
      </c>
    </row>
    <row r="79" spans="1:26" x14ac:dyDescent="0.25">
      <c r="S79" s="115" t="s">
        <v>52</v>
      </c>
      <c r="T79" s="115"/>
      <c r="U79" s="112"/>
      <c r="V79" s="112">
        <v>132</v>
      </c>
      <c r="W79" s="112">
        <v>127</v>
      </c>
      <c r="X79" s="112">
        <v>131</v>
      </c>
      <c r="Y79" s="112">
        <v>112</v>
      </c>
      <c r="Z79" s="112">
        <v>115</v>
      </c>
    </row>
    <row r="80" spans="1:26" x14ac:dyDescent="0.25">
      <c r="S80" s="118" t="s">
        <v>53</v>
      </c>
      <c r="T80" s="118"/>
      <c r="U80" s="112"/>
      <c r="V80" s="112">
        <v>80937</v>
      </c>
      <c r="W80" s="112">
        <v>79830</v>
      </c>
      <c r="X80" s="112">
        <v>79213</v>
      </c>
      <c r="Y80" s="112">
        <v>25048</v>
      </c>
      <c r="Z80" s="112">
        <v>92098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Merri-bek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6627</v>
      </c>
      <c r="W83" s="112">
        <v>6870</v>
      </c>
      <c r="X83" s="112">
        <v>6744</v>
      </c>
      <c r="Y83" s="112">
        <v>6720</v>
      </c>
      <c r="Z83" s="112">
        <v>6983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13336</v>
      </c>
      <c r="W84" s="112">
        <v>13730</v>
      </c>
      <c r="X84" s="112">
        <v>13560</v>
      </c>
      <c r="Y84" s="112">
        <v>13687</v>
      </c>
      <c r="Z84" s="112">
        <v>14419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7486</v>
      </c>
      <c r="W85" s="112">
        <v>7319</v>
      </c>
      <c r="X85" s="112">
        <v>7205</v>
      </c>
      <c r="Y85" s="112">
        <v>7301</v>
      </c>
      <c r="Z85" s="112">
        <v>7323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181,849</v>
      </c>
      <c r="D86" s="96">
        <f t="shared" ref="D86:D91" si="4">AD4</f>
        <v>5.2330358899575158E-2</v>
      </c>
      <c r="E86" s="97">
        <f t="shared" ref="E86:E91" si="5">AD4</f>
        <v>5.2330358899575158E-2</v>
      </c>
      <c r="F86" s="96">
        <f t="shared" ref="F86:F91" si="6">AF4</f>
        <v>0.10904500240899195</v>
      </c>
      <c r="G86" s="97">
        <f t="shared" ref="G86:G91" si="7">AF4</f>
        <v>0.10904500240899195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3746</v>
      </c>
      <c r="W86" s="112">
        <v>3820</v>
      </c>
      <c r="X86" s="112">
        <v>3712</v>
      </c>
      <c r="Y86" s="112">
        <v>3789</v>
      </c>
      <c r="Z86" s="112">
        <v>3883</v>
      </c>
    </row>
    <row r="87" spans="1:30" ht="15" customHeight="1" x14ac:dyDescent="0.25">
      <c r="A87" s="98" t="s">
        <v>4</v>
      </c>
      <c r="B87" s="49"/>
      <c r="C87" s="57" t="str">
        <f t="shared" si="3"/>
        <v>89,687</v>
      </c>
      <c r="D87" s="96">
        <f t="shared" si="4"/>
        <v>4.2859966744572819E-2</v>
      </c>
      <c r="E87" s="97">
        <f t="shared" si="5"/>
        <v>4.2859966744572819E-2</v>
      </c>
      <c r="F87" s="96">
        <f t="shared" si="6"/>
        <v>8.0162830749960889E-2</v>
      </c>
      <c r="G87" s="97">
        <f t="shared" si="7"/>
        <v>8.0162830749960889E-2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3904</v>
      </c>
      <c r="W87" s="112">
        <v>3836</v>
      </c>
      <c r="X87" s="112">
        <v>3732</v>
      </c>
      <c r="Y87" s="112">
        <v>3788</v>
      </c>
      <c r="Z87" s="112">
        <v>3872</v>
      </c>
    </row>
    <row r="88" spans="1:30" ht="15" customHeight="1" x14ac:dyDescent="0.25">
      <c r="A88" s="98" t="s">
        <v>5</v>
      </c>
      <c r="B88" s="49"/>
      <c r="C88" s="57" t="str">
        <f t="shared" si="3"/>
        <v>92,099</v>
      </c>
      <c r="D88" s="96">
        <f t="shared" si="4"/>
        <v>6.1549810394310622E-2</v>
      </c>
      <c r="E88" s="97">
        <f t="shared" si="5"/>
        <v>6.1549810394310622E-2</v>
      </c>
      <c r="F88" s="96">
        <f t="shared" si="6"/>
        <v>0.13798003261997716</v>
      </c>
      <c r="G88" s="97">
        <f t="shared" si="7"/>
        <v>0.13798003261997716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3049</v>
      </c>
      <c r="W88" s="112">
        <v>3038</v>
      </c>
      <c r="X88" s="112">
        <v>2895</v>
      </c>
      <c r="Y88" s="112">
        <v>2922</v>
      </c>
      <c r="Z88" s="112">
        <v>3023</v>
      </c>
    </row>
    <row r="89" spans="1:30" ht="15" customHeight="1" x14ac:dyDescent="0.25">
      <c r="A89" s="49" t="s">
        <v>6</v>
      </c>
      <c r="B89" s="49"/>
      <c r="C89" s="57" t="str">
        <f t="shared" si="3"/>
        <v>113,341</v>
      </c>
      <c r="D89" s="96">
        <f t="shared" si="4"/>
        <v>4.9531446773835031E-2</v>
      </c>
      <c r="E89" s="97">
        <f t="shared" si="5"/>
        <v>4.9531446773835031E-2</v>
      </c>
      <c r="F89" s="96">
        <f t="shared" si="6"/>
        <v>3.5929074124851468E-2</v>
      </c>
      <c r="G89" s="97">
        <f t="shared" si="7"/>
        <v>3.5929074124851468E-2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2604</v>
      </c>
      <c r="W89" s="112">
        <v>2501</v>
      </c>
      <c r="X89" s="112">
        <v>2420</v>
      </c>
      <c r="Y89" s="112">
        <v>2440</v>
      </c>
      <c r="Z89" s="112">
        <v>2526</v>
      </c>
    </row>
    <row r="90" spans="1:30" ht="15" customHeight="1" x14ac:dyDescent="0.25">
      <c r="A90" s="49" t="s">
        <v>95</v>
      </c>
      <c r="B90" s="49"/>
      <c r="C90" s="57" t="str">
        <f t="shared" si="3"/>
        <v>$52,769</v>
      </c>
      <c r="D90" s="96">
        <f t="shared" si="4"/>
        <v>5.0174563571170783E-2</v>
      </c>
      <c r="E90" s="97">
        <f t="shared" si="5"/>
        <v>5.0174563571170783E-2</v>
      </c>
      <c r="F90" s="96">
        <f t="shared" si="6"/>
        <v>0.157579508067619</v>
      </c>
      <c r="G90" s="97">
        <f t="shared" si="7"/>
        <v>0.157579508067619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5112</v>
      </c>
      <c r="W90" s="112">
        <v>5062</v>
      </c>
      <c r="X90" s="112">
        <v>4528</v>
      </c>
      <c r="Y90" s="112">
        <v>4463</v>
      </c>
      <c r="Z90" s="112">
        <v>4813</v>
      </c>
    </row>
    <row r="91" spans="1:30" ht="15" customHeight="1" x14ac:dyDescent="0.25">
      <c r="A91" s="49" t="s">
        <v>7</v>
      </c>
      <c r="B91" s="49"/>
      <c r="C91" s="57" t="str">
        <f t="shared" si="3"/>
        <v>$8,840.4 mil</v>
      </c>
      <c r="D91" s="96">
        <f t="shared" si="4"/>
        <v>0.10241900482590993</v>
      </c>
      <c r="E91" s="97">
        <f t="shared" si="5"/>
        <v>0.10241900482590993</v>
      </c>
      <c r="F91" s="96">
        <f t="shared" si="6"/>
        <v>0.28300924970259578</v>
      </c>
      <c r="G91" s="97">
        <f t="shared" si="7"/>
        <v>0.28300924970259578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56245</v>
      </c>
      <c r="W91" s="112">
        <v>56762</v>
      </c>
      <c r="X91" s="112">
        <v>54314</v>
      </c>
      <c r="Y91" s="112">
        <v>54496</v>
      </c>
      <c r="Z91" s="112">
        <v>56895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5504</v>
      </c>
      <c r="W93" s="112">
        <v>5660</v>
      </c>
      <c r="X93" s="112">
        <v>5670</v>
      </c>
      <c r="Y93" s="112">
        <v>5774</v>
      </c>
      <c r="Z93" s="112">
        <v>6094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16115</v>
      </c>
      <c r="W94" s="112">
        <v>16620</v>
      </c>
      <c r="X94" s="112">
        <v>16584</v>
      </c>
      <c r="Y94" s="112">
        <v>17231</v>
      </c>
      <c r="Z94" s="112">
        <v>17914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1651</v>
      </c>
      <c r="W95" s="112">
        <v>1719</v>
      </c>
      <c r="X95" s="112">
        <v>1705</v>
      </c>
      <c r="Y95" s="112">
        <v>1799</v>
      </c>
      <c r="Z95" s="112">
        <v>1965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6232</v>
      </c>
      <c r="W96" s="112">
        <v>6258</v>
      </c>
      <c r="X96" s="112">
        <v>6088</v>
      </c>
      <c r="Y96" s="112">
        <v>6237</v>
      </c>
      <c r="Z96" s="112">
        <v>6885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8759</v>
      </c>
      <c r="W97" s="112">
        <v>8628</v>
      </c>
      <c r="X97" s="112">
        <v>8502</v>
      </c>
      <c r="Y97" s="112">
        <v>8466</v>
      </c>
      <c r="Z97" s="112">
        <v>8421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4270</v>
      </c>
      <c r="W98" s="112">
        <v>4359</v>
      </c>
      <c r="X98" s="112">
        <v>4168</v>
      </c>
      <c r="Y98" s="112">
        <v>4189</v>
      </c>
      <c r="Z98" s="112">
        <v>4293</v>
      </c>
    </row>
    <row r="99" spans="1:32" ht="15" customHeight="1" x14ac:dyDescent="0.25">
      <c r="S99" s="115" t="s">
        <v>195</v>
      </c>
      <c r="T99" s="115"/>
      <c r="U99" s="112"/>
      <c r="V99" s="112">
        <v>361</v>
      </c>
      <c r="W99" s="112">
        <v>365</v>
      </c>
      <c r="X99" s="112">
        <v>392</v>
      </c>
      <c r="Y99" s="112">
        <v>428</v>
      </c>
      <c r="Z99" s="112">
        <v>497</v>
      </c>
    </row>
    <row r="100" spans="1:32" ht="15" customHeight="1" x14ac:dyDescent="0.25">
      <c r="S100" s="115" t="s">
        <v>58</v>
      </c>
      <c r="T100" s="115"/>
      <c r="U100" s="112"/>
      <c r="V100" s="112">
        <v>2453</v>
      </c>
      <c r="W100" s="112">
        <v>2428</v>
      </c>
      <c r="X100" s="112">
        <v>2131</v>
      </c>
      <c r="Y100" s="112">
        <v>2020</v>
      </c>
      <c r="Z100" s="112">
        <v>2304</v>
      </c>
    </row>
    <row r="101" spans="1:32" x14ac:dyDescent="0.25">
      <c r="A101" s="18"/>
      <c r="S101" s="118" t="s">
        <v>53</v>
      </c>
      <c r="T101" s="118"/>
      <c r="U101" s="112"/>
      <c r="V101" s="112">
        <v>53164</v>
      </c>
      <c r="W101" s="112">
        <v>53960</v>
      </c>
      <c r="X101" s="112">
        <v>52551</v>
      </c>
      <c r="Y101" s="112">
        <v>53461</v>
      </c>
      <c r="Z101" s="112">
        <v>56392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122405</v>
      </c>
      <c r="W104" s="112">
        <v>121712</v>
      </c>
      <c r="X104" s="112">
        <v>120094</v>
      </c>
      <c r="Y104" s="112">
        <v>131223</v>
      </c>
      <c r="Z104" s="112">
        <v>138311</v>
      </c>
      <c r="AB104" s="109" t="str">
        <f>TEXT(Z104,"###,###")</f>
        <v>138,311</v>
      </c>
      <c r="AD104" s="130">
        <f>Z104/($Z$4)*100</f>
        <v>76.058158142194898</v>
      </c>
      <c r="AF104" s="109"/>
    </row>
    <row r="105" spans="1:32" x14ac:dyDescent="0.25">
      <c r="S105" s="115" t="s">
        <v>17</v>
      </c>
      <c r="T105" s="115"/>
      <c r="U105" s="112"/>
      <c r="V105" s="112">
        <v>30267</v>
      </c>
      <c r="W105" s="112">
        <v>29240</v>
      </c>
      <c r="X105" s="112">
        <v>29540</v>
      </c>
      <c r="Y105" s="112">
        <v>31842</v>
      </c>
      <c r="Z105" s="112">
        <v>33062</v>
      </c>
      <c r="AB105" s="109" t="str">
        <f>TEXT(Z105,"###,###")</f>
        <v>33,062</v>
      </c>
      <c r="AD105" s="130">
        <f>Z105/($Z$4)*100</f>
        <v>18.1810183173952</v>
      </c>
      <c r="AF105" s="109"/>
    </row>
    <row r="106" spans="1:32" x14ac:dyDescent="0.25">
      <c r="S106" s="118" t="s">
        <v>53</v>
      </c>
      <c r="T106" s="118"/>
      <c r="U106" s="120"/>
      <c r="V106" s="120">
        <v>152672</v>
      </c>
      <c r="W106" s="120">
        <v>150952</v>
      </c>
      <c r="X106" s="120">
        <v>149634</v>
      </c>
      <c r="Y106" s="120">
        <v>163065</v>
      </c>
      <c r="Z106" s="120">
        <v>171373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22476</v>
      </c>
      <c r="W108" s="112">
        <v>22115</v>
      </c>
      <c r="X108" s="112">
        <v>21168</v>
      </c>
      <c r="Y108" s="112">
        <v>22986</v>
      </c>
      <c r="Z108" s="112">
        <v>22598</v>
      </c>
      <c r="AB108" s="109" t="str">
        <f>TEXT(Z108,"###,###")</f>
        <v>22,598</v>
      </c>
      <c r="AD108" s="130">
        <f>Z108/($Z$4)*100</f>
        <v>12.426793658474889</v>
      </c>
      <c r="AF108" s="109"/>
    </row>
    <row r="109" spans="1:32" x14ac:dyDescent="0.25">
      <c r="S109" s="115" t="s">
        <v>20</v>
      </c>
      <c r="T109" s="115"/>
      <c r="U109" s="112"/>
      <c r="V109" s="112">
        <v>19590</v>
      </c>
      <c r="W109" s="112">
        <v>19842</v>
      </c>
      <c r="X109" s="112">
        <v>21212</v>
      </c>
      <c r="Y109" s="112">
        <v>22881</v>
      </c>
      <c r="Z109" s="112">
        <v>22986</v>
      </c>
      <c r="AB109" s="109" t="str">
        <f>TEXT(Z109,"###,###")</f>
        <v>22,986</v>
      </c>
      <c r="AD109" s="130">
        <f>Z109/($Z$4)*100</f>
        <v>12.640157493304885</v>
      </c>
      <c r="AF109" s="109"/>
    </row>
    <row r="110" spans="1:32" x14ac:dyDescent="0.25">
      <c r="S110" s="115" t="s">
        <v>21</v>
      </c>
      <c r="T110" s="115"/>
      <c r="U110" s="112"/>
      <c r="V110" s="112">
        <v>37954</v>
      </c>
      <c r="W110" s="112">
        <v>36169</v>
      </c>
      <c r="X110" s="112">
        <v>34959</v>
      </c>
      <c r="Y110" s="112">
        <v>38133</v>
      </c>
      <c r="Z110" s="112">
        <v>42182</v>
      </c>
      <c r="AB110" s="109" t="str">
        <f>TEXT(Z110,"###,###")</f>
        <v>42,182</v>
      </c>
      <c r="AD110" s="130">
        <f>Z110/($Z$4)*100</f>
        <v>23.196168249481712</v>
      </c>
      <c r="AF110" s="109"/>
    </row>
    <row r="111" spans="1:32" x14ac:dyDescent="0.25">
      <c r="S111" s="115" t="s">
        <v>22</v>
      </c>
      <c r="T111" s="115"/>
      <c r="U111" s="112"/>
      <c r="V111" s="112">
        <v>72986</v>
      </c>
      <c r="W111" s="112">
        <v>72868</v>
      </c>
      <c r="X111" s="112">
        <v>72295</v>
      </c>
      <c r="Y111" s="112">
        <v>79067</v>
      </c>
      <c r="Z111" s="112">
        <v>83608</v>
      </c>
      <c r="AB111" s="109" t="str">
        <f>TEXT(Z111,"###,###")</f>
        <v>83,608</v>
      </c>
      <c r="AD111" s="130">
        <f>Z111/($Z$4)*100</f>
        <v>45.976606965119409</v>
      </c>
      <c r="AF111" s="109"/>
    </row>
    <row r="112" spans="1:32" x14ac:dyDescent="0.25">
      <c r="S112" s="118" t="s">
        <v>53</v>
      </c>
      <c r="T112" s="118"/>
      <c r="U112" s="112"/>
      <c r="V112" s="112">
        <v>163966</v>
      </c>
      <c r="W112" s="112">
        <v>162246</v>
      </c>
      <c r="X112" s="112">
        <v>159912</v>
      </c>
      <c r="Y112" s="112">
        <v>172807</v>
      </c>
      <c r="Z112" s="112">
        <v>181843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37.74</v>
      </c>
      <c r="W118" s="131">
        <v>37.89</v>
      </c>
      <c r="X118" s="131">
        <v>38.46</v>
      </c>
      <c r="Y118" s="131">
        <v>38.590000000000003</v>
      </c>
      <c r="Z118" s="131">
        <v>38.46</v>
      </c>
      <c r="AB118" s="109" t="str">
        <f>TEXT(Z118,"##.0")</f>
        <v>38.5</v>
      </c>
    </row>
    <row r="120" spans="19:32" x14ac:dyDescent="0.25">
      <c r="S120" s="101" t="s">
        <v>97</v>
      </c>
      <c r="T120" s="112"/>
      <c r="U120" s="112"/>
      <c r="V120" s="112">
        <v>92951</v>
      </c>
      <c r="W120" s="112">
        <v>94155</v>
      </c>
      <c r="X120" s="112">
        <v>90133</v>
      </c>
      <c r="Y120" s="112">
        <v>91093</v>
      </c>
      <c r="Z120" s="112">
        <v>95722</v>
      </c>
      <c r="AB120" s="109" t="str">
        <f>TEXT(Z120,"###,###")</f>
        <v>95,722</v>
      </c>
    </row>
    <row r="121" spans="19:32" x14ac:dyDescent="0.25">
      <c r="S121" s="101" t="s">
        <v>98</v>
      </c>
      <c r="T121" s="112"/>
      <c r="U121" s="112"/>
      <c r="V121" s="112">
        <v>6627</v>
      </c>
      <c r="W121" s="112">
        <v>6562</v>
      </c>
      <c r="X121" s="112">
        <v>6346</v>
      </c>
      <c r="Y121" s="112">
        <v>5956</v>
      </c>
      <c r="Z121" s="112">
        <v>6281</v>
      </c>
      <c r="AB121" s="109" t="str">
        <f>TEXT(Z121,"###,###")</f>
        <v>6,281</v>
      </c>
    </row>
    <row r="122" spans="19:32" x14ac:dyDescent="0.25">
      <c r="S122" s="101" t="s">
        <v>99</v>
      </c>
      <c r="T122" s="112"/>
      <c r="U122" s="112"/>
      <c r="V122" s="112">
        <v>9828</v>
      </c>
      <c r="W122" s="112">
        <v>10004</v>
      </c>
      <c r="X122" s="112">
        <v>10447</v>
      </c>
      <c r="Y122" s="112">
        <v>10952</v>
      </c>
      <c r="Z122" s="112">
        <v>11339</v>
      </c>
      <c r="AB122" s="109" t="str">
        <f>TEXT(Z122,"###,###")</f>
        <v>11,339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102779</v>
      </c>
      <c r="W124" s="112">
        <v>104159</v>
      </c>
      <c r="X124" s="112">
        <v>100580</v>
      </c>
      <c r="Y124" s="112">
        <v>102045</v>
      </c>
      <c r="Z124" s="112">
        <v>107061</v>
      </c>
      <c r="AB124" s="109" t="str">
        <f>TEXT(Z124,"###,###")</f>
        <v>107,061</v>
      </c>
      <c r="AD124" s="127">
        <f>Z124/$Z$7*100</f>
        <v>94.45919834834703</v>
      </c>
    </row>
    <row r="125" spans="19:32" x14ac:dyDescent="0.25">
      <c r="S125" s="101" t="s">
        <v>101</v>
      </c>
      <c r="T125" s="112"/>
      <c r="U125" s="112"/>
      <c r="V125" s="112">
        <v>16455</v>
      </c>
      <c r="W125" s="112">
        <v>16566</v>
      </c>
      <c r="X125" s="112">
        <v>16793</v>
      </c>
      <c r="Y125" s="112">
        <v>16908</v>
      </c>
      <c r="Z125" s="112">
        <v>17620</v>
      </c>
      <c r="AB125" s="109" t="str">
        <f>TEXT(Z125,"###,###")</f>
        <v>17,620</v>
      </c>
      <c r="AD125" s="127">
        <f>Z125/$Z$7*100</f>
        <v>15.546007181867108</v>
      </c>
    </row>
    <row r="127" spans="19:32" x14ac:dyDescent="0.25">
      <c r="S127" s="101" t="s">
        <v>102</v>
      </c>
      <c r="T127" s="112"/>
      <c r="U127" s="112"/>
      <c r="V127" s="112">
        <v>56240</v>
      </c>
      <c r="W127" s="112">
        <v>56758</v>
      </c>
      <c r="X127" s="112">
        <v>54320</v>
      </c>
      <c r="Y127" s="112">
        <v>54493</v>
      </c>
      <c r="Z127" s="112">
        <v>56895</v>
      </c>
      <c r="AB127" s="109" t="str">
        <f>TEXT(Z127,"###,###")</f>
        <v>56,895</v>
      </c>
      <c r="AD127" s="127">
        <f>Z127/$Z$7*100</f>
        <v>50.198074836114024</v>
      </c>
    </row>
    <row r="128" spans="19:32" x14ac:dyDescent="0.25">
      <c r="S128" s="101" t="s">
        <v>103</v>
      </c>
      <c r="T128" s="112"/>
      <c r="U128" s="112"/>
      <c r="V128" s="112">
        <v>53162</v>
      </c>
      <c r="W128" s="112">
        <v>53963</v>
      </c>
      <c r="X128" s="112">
        <v>52551</v>
      </c>
      <c r="Y128" s="112">
        <v>53462</v>
      </c>
      <c r="Z128" s="112">
        <v>56398</v>
      </c>
      <c r="AB128" s="109" t="str">
        <f>TEXT(Z128,"###,###")</f>
        <v>56,398</v>
      </c>
      <c r="AD128" s="127">
        <f>Z128/$Z$7*100</f>
        <v>49.759575087567605</v>
      </c>
    </row>
    <row r="130" spans="19:20" x14ac:dyDescent="0.25">
      <c r="S130" s="101" t="s">
        <v>278</v>
      </c>
      <c r="T130" s="127">
        <v>84.454875111389526</v>
      </c>
    </row>
    <row r="131" spans="19:20" x14ac:dyDescent="0.25">
      <c r="S131" s="101" t="s">
        <v>279</v>
      </c>
      <c r="T131" s="127">
        <v>5.5416839449096091</v>
      </c>
    </row>
    <row r="132" spans="19:20" x14ac:dyDescent="0.25">
      <c r="S132" s="101" t="s">
        <v>280</v>
      </c>
      <c r="T132" s="127">
        <v>10.0043232369575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F967EA-0C64-41B2-8C92-A8B1C5EFA29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E33780E-F43A-4EEB-B86D-25B444F20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F565C0D-FDD0-416B-99EB-874F8F8C59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5FAE169-227E-4190-A218-9E5F7EA815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D79A-5503-4153-9475-33C38AAD7EF8}">
  <sheetPr codeName="Sheet111">
    <tabColor theme="4" tint="-0.249977111117893"/>
  </sheetPr>
  <dimension ref="A1:AF132"/>
  <sheetViews>
    <sheetView showGridLines="0" topLeftCell="A27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8.47 Mildura,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46775</v>
      </c>
      <c r="W4" s="108">
        <v>49687</v>
      </c>
      <c r="X4" s="108">
        <v>50626</v>
      </c>
      <c r="Y4" s="108">
        <v>50744</v>
      </c>
      <c r="Z4" s="108">
        <v>53037</v>
      </c>
      <c r="AB4" s="109" t="str">
        <f>TEXT(Z4,"###,###")</f>
        <v>53,037</v>
      </c>
      <c r="AD4" s="110">
        <f>Z4/Y4-1</f>
        <v>4.5187608387198486E-2</v>
      </c>
      <c r="AF4" s="110">
        <f>Z4/V4-1</f>
        <v>0.13387493319080712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24018</v>
      </c>
      <c r="W5" s="108">
        <v>25765</v>
      </c>
      <c r="X5" s="108">
        <v>25738</v>
      </c>
      <c r="Y5" s="108">
        <v>25658</v>
      </c>
      <c r="Z5" s="108">
        <v>26864</v>
      </c>
      <c r="AB5" s="109" t="str">
        <f>TEXT(Z5,"###,###")</f>
        <v>26,864</v>
      </c>
      <c r="AD5" s="110">
        <f t="shared" ref="AD5:AD9" si="0">Z5/Y5-1</f>
        <v>4.7002884090731945E-2</v>
      </c>
      <c r="AF5" s="110">
        <f t="shared" ref="AF5:AF9" si="1">Z5/V5-1</f>
        <v>0.11849446248646855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22756</v>
      </c>
      <c r="W6" s="108">
        <v>23921</v>
      </c>
      <c r="X6" s="108">
        <v>24857</v>
      </c>
      <c r="Y6" s="108">
        <v>25046</v>
      </c>
      <c r="Z6" s="108">
        <v>26140</v>
      </c>
      <c r="AB6" s="109" t="str">
        <f>TEXT(Z6,"###,###")</f>
        <v>26,140</v>
      </c>
      <c r="AD6" s="110">
        <f t="shared" si="0"/>
        <v>4.3679629481753635E-2</v>
      </c>
      <c r="AF6" s="110">
        <f t="shared" si="1"/>
        <v>0.14870803304622959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30951</v>
      </c>
      <c r="W7" s="108">
        <v>33392</v>
      </c>
      <c r="X7" s="108">
        <v>32548</v>
      </c>
      <c r="Y7" s="108">
        <v>33194</v>
      </c>
      <c r="Z7" s="108">
        <v>34944</v>
      </c>
      <c r="AB7" s="109" t="str">
        <f>TEXT(Z7,"###,###")</f>
        <v>34,944</v>
      </c>
      <c r="AD7" s="110">
        <f t="shared" si="0"/>
        <v>5.2720371151412815E-2</v>
      </c>
      <c r="AF7" s="110">
        <f t="shared" si="1"/>
        <v>0.12901037123194725</v>
      </c>
    </row>
    <row r="8" spans="1:32" ht="17.25" customHeight="1" x14ac:dyDescent="0.25">
      <c r="A8" s="64" t="s">
        <v>12</v>
      </c>
      <c r="B8" s="65"/>
      <c r="C8" s="29"/>
      <c r="D8" s="66" t="str">
        <f>AB4</f>
        <v>53,037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34,944</v>
      </c>
      <c r="P8" s="67"/>
      <c r="S8" s="107" t="s">
        <v>82</v>
      </c>
      <c r="T8" s="108"/>
      <c r="U8" s="108"/>
      <c r="V8" s="108">
        <v>35040</v>
      </c>
      <c r="W8" s="108">
        <v>34660.04</v>
      </c>
      <c r="X8" s="108">
        <v>39065</v>
      </c>
      <c r="Y8" s="108">
        <v>41289.24</v>
      </c>
      <c r="Z8" s="108">
        <v>43487.5</v>
      </c>
      <c r="AB8" s="109" t="str">
        <f>TEXT(Z8,"$###,###")</f>
        <v>$43,488</v>
      </c>
      <c r="AD8" s="110">
        <f t="shared" si="0"/>
        <v>5.3240505274497751E-2</v>
      </c>
      <c r="AF8" s="110">
        <f t="shared" si="1"/>
        <v>0.24108162100456632</v>
      </c>
    </row>
    <row r="9" spans="1:32" x14ac:dyDescent="0.25">
      <c r="A9" s="30" t="s">
        <v>14</v>
      </c>
      <c r="B9" s="71"/>
      <c r="C9" s="72"/>
      <c r="D9" s="73">
        <f>AD104</f>
        <v>78.95997134076211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52.249313186813183</v>
      </c>
      <c r="P9" s="74" t="s">
        <v>83</v>
      </c>
      <c r="S9" s="107" t="s">
        <v>7</v>
      </c>
      <c r="T9" s="108"/>
      <c r="U9" s="108"/>
      <c r="V9" s="108">
        <v>1464866053</v>
      </c>
      <c r="W9" s="108">
        <v>1573324397</v>
      </c>
      <c r="X9" s="108">
        <v>1656407610</v>
      </c>
      <c r="Y9" s="108">
        <v>1774167508</v>
      </c>
      <c r="Z9" s="108">
        <v>1941225228</v>
      </c>
      <c r="AB9" s="109" t="str">
        <f>TEXT(Z9/1000000,"$#,###.0")&amp;" mil"</f>
        <v>$1,941.2 mil</v>
      </c>
      <c r="AD9" s="110">
        <f t="shared" si="0"/>
        <v>9.4161187851040218E-2</v>
      </c>
      <c r="AF9" s="110">
        <f t="shared" si="1"/>
        <v>0.32518957895462952</v>
      </c>
    </row>
    <row r="10" spans="1:32" x14ac:dyDescent="0.25">
      <c r="A10" s="30" t="s">
        <v>17</v>
      </c>
      <c r="B10" s="71"/>
      <c r="C10" s="72"/>
      <c r="D10" s="73">
        <f>AD105</f>
        <v>13.63199275977148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47.670558608058613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84.907280219780219</v>
      </c>
      <c r="P11" s="74" t="s">
        <v>83</v>
      </c>
      <c r="S11" s="107" t="s">
        <v>29</v>
      </c>
      <c r="T11" s="112"/>
      <c r="U11" s="112"/>
      <c r="V11" s="112">
        <v>41881</v>
      </c>
      <c r="W11" s="112">
        <v>44323</v>
      </c>
      <c r="X11" s="112">
        <v>45248</v>
      </c>
      <c r="Y11" s="112">
        <v>45401</v>
      </c>
      <c r="Z11" s="112">
        <v>47765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7.6007326007326004</v>
      </c>
      <c r="P12" s="74" t="s">
        <v>83</v>
      </c>
      <c r="S12" s="107" t="s">
        <v>30</v>
      </c>
      <c r="T12" s="112"/>
      <c r="U12" s="112"/>
      <c r="V12" s="112">
        <v>4892</v>
      </c>
      <c r="W12" s="112">
        <v>5367</v>
      </c>
      <c r="X12" s="112">
        <v>5378</v>
      </c>
      <c r="Y12" s="112">
        <v>5339</v>
      </c>
      <c r="Z12" s="112">
        <v>5273</v>
      </c>
    </row>
    <row r="13" spans="1:32" ht="15" customHeight="1" x14ac:dyDescent="0.25">
      <c r="A13" s="30" t="s">
        <v>19</v>
      </c>
      <c r="B13" s="72"/>
      <c r="C13" s="72"/>
      <c r="D13" s="73">
        <f>AD108</f>
        <v>13.196447762882515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7.489125457875458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18.066632728095481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28.106793370665763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19.730402678801408</v>
      </c>
      <c r="P15" s="74" t="s">
        <v>83</v>
      </c>
      <c r="S15" s="115" t="s">
        <v>59</v>
      </c>
      <c r="T15" s="115"/>
      <c r="U15" s="116"/>
      <c r="V15" s="116">
        <v>4734</v>
      </c>
      <c r="W15" s="116">
        <v>5603</v>
      </c>
      <c r="X15" s="116">
        <v>5585</v>
      </c>
      <c r="Y15" s="112">
        <v>5010</v>
      </c>
      <c r="Z15" s="112">
        <v>6001</v>
      </c>
      <c r="AB15" s="117">
        <f t="shared" ref="AB15:AB34" si="2">IF(Z15="np",0,Z15/$Z$34)</f>
        <v>0.1131474253822803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33.208891905650773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80.269597321198589</v>
      </c>
      <c r="P16" s="37" t="s">
        <v>83</v>
      </c>
      <c r="S16" s="115" t="s">
        <v>60</v>
      </c>
      <c r="T16" s="115"/>
      <c r="U16" s="116"/>
      <c r="V16" s="116">
        <v>263</v>
      </c>
      <c r="W16" s="116">
        <v>233</v>
      </c>
      <c r="X16" s="116">
        <v>285</v>
      </c>
      <c r="Y16" s="112">
        <v>361</v>
      </c>
      <c r="Z16" s="112">
        <v>263</v>
      </c>
      <c r="AB16" s="117">
        <f t="shared" si="2"/>
        <v>4.958802345532364E-3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2595</v>
      </c>
      <c r="W17" s="116">
        <v>2535</v>
      </c>
      <c r="X17" s="116">
        <v>2659</v>
      </c>
      <c r="Y17" s="112">
        <v>2699</v>
      </c>
      <c r="Z17" s="112">
        <v>2760</v>
      </c>
      <c r="AB17" s="117">
        <f t="shared" si="2"/>
        <v>5.2039142485434696E-2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377</v>
      </c>
      <c r="W18" s="116">
        <v>420</v>
      </c>
      <c r="X18" s="116">
        <v>414</v>
      </c>
      <c r="Y18" s="112">
        <v>455</v>
      </c>
      <c r="Z18" s="112">
        <v>468</v>
      </c>
      <c r="AB18" s="117">
        <f t="shared" si="2"/>
        <v>8.8240285083997956E-3</v>
      </c>
    </row>
    <row r="19" spans="1:28" x14ac:dyDescent="0.25">
      <c r="A19" s="63" t="str">
        <f>$S$1&amp;" ("&amp;$V$2&amp;" to "&amp;$Z$2&amp;")"</f>
        <v>Mildura (2018-19 to 2022-23)</v>
      </c>
      <c r="B19" s="63"/>
      <c r="C19" s="63"/>
      <c r="D19" s="63"/>
      <c r="E19" s="63"/>
      <c r="F19" s="63"/>
      <c r="G19" s="63" t="str">
        <f>$S$1&amp;" ("&amp;$V$2&amp;" to "&amp;$Z$2&amp;")"</f>
        <v>Mildura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2950</v>
      </c>
      <c r="W19" s="116">
        <v>2978</v>
      </c>
      <c r="X19" s="116">
        <v>3129</v>
      </c>
      <c r="Y19" s="112">
        <v>3139</v>
      </c>
      <c r="Z19" s="112">
        <v>3139</v>
      </c>
      <c r="AB19" s="117">
        <f t="shared" si="2"/>
        <v>5.9185097196296922E-2</v>
      </c>
    </row>
    <row r="20" spans="1:28" x14ac:dyDescent="0.25">
      <c r="S20" s="115" t="s">
        <v>64</v>
      </c>
      <c r="T20" s="115"/>
      <c r="U20" s="116"/>
      <c r="V20" s="116">
        <v>1639</v>
      </c>
      <c r="W20" s="116">
        <v>2321</v>
      </c>
      <c r="X20" s="116">
        <v>1933</v>
      </c>
      <c r="Y20" s="112">
        <v>1775</v>
      </c>
      <c r="Z20" s="112">
        <v>2076</v>
      </c>
      <c r="AB20" s="117">
        <f t="shared" si="2"/>
        <v>3.9142485434696533E-2</v>
      </c>
    </row>
    <row r="21" spans="1:28" x14ac:dyDescent="0.25">
      <c r="S21" s="115" t="s">
        <v>65</v>
      </c>
      <c r="T21" s="115"/>
      <c r="U21" s="116"/>
      <c r="V21" s="116">
        <v>4611</v>
      </c>
      <c r="W21" s="116">
        <v>4317</v>
      </c>
      <c r="X21" s="116">
        <v>4808</v>
      </c>
      <c r="Y21" s="112">
        <v>5278</v>
      </c>
      <c r="Z21" s="112">
        <v>5354</v>
      </c>
      <c r="AB21" s="117">
        <f t="shared" si="2"/>
        <v>0.10094839451703527</v>
      </c>
    </row>
    <row r="22" spans="1:28" x14ac:dyDescent="0.25">
      <c r="S22" s="115" t="s">
        <v>66</v>
      </c>
      <c r="T22" s="115"/>
      <c r="U22" s="116"/>
      <c r="V22" s="116">
        <v>3413</v>
      </c>
      <c r="W22" s="116">
        <v>3997</v>
      </c>
      <c r="X22" s="116">
        <v>3730</v>
      </c>
      <c r="Y22" s="112">
        <v>3941</v>
      </c>
      <c r="Z22" s="112">
        <v>4221</v>
      </c>
      <c r="AB22" s="117">
        <f t="shared" si="2"/>
        <v>7.9585949431528927E-2</v>
      </c>
    </row>
    <row r="23" spans="1:28" x14ac:dyDescent="0.25">
      <c r="S23" s="115" t="s">
        <v>67</v>
      </c>
      <c r="T23" s="115"/>
      <c r="U23" s="116"/>
      <c r="V23" s="116">
        <v>1633</v>
      </c>
      <c r="W23" s="116">
        <v>1765</v>
      </c>
      <c r="X23" s="116">
        <v>1826</v>
      </c>
      <c r="Y23" s="112">
        <v>1896</v>
      </c>
      <c r="Z23" s="112">
        <v>1939</v>
      </c>
      <c r="AB23" s="117">
        <f t="shared" si="2"/>
        <v>3.6559383072194883E-2</v>
      </c>
    </row>
    <row r="24" spans="1:28" x14ac:dyDescent="0.25">
      <c r="S24" s="115" t="s">
        <v>68</v>
      </c>
      <c r="T24" s="115"/>
      <c r="U24" s="116"/>
      <c r="V24" s="116">
        <v>304</v>
      </c>
      <c r="W24" s="116">
        <v>285</v>
      </c>
      <c r="X24" s="116">
        <v>285</v>
      </c>
      <c r="Y24" s="112">
        <v>295</v>
      </c>
      <c r="Z24" s="112">
        <v>324</v>
      </c>
      <c r="AB24" s="117">
        <f t="shared" si="2"/>
        <v>6.1089428135075513E-3</v>
      </c>
    </row>
    <row r="25" spans="1:28" x14ac:dyDescent="0.25">
      <c r="S25" s="115" t="s">
        <v>69</v>
      </c>
      <c r="T25" s="115"/>
      <c r="U25" s="116"/>
      <c r="V25" s="116">
        <v>1029</v>
      </c>
      <c r="W25" s="116">
        <v>1097</v>
      </c>
      <c r="X25" s="116">
        <v>1134</v>
      </c>
      <c r="Y25" s="112">
        <v>1282</v>
      </c>
      <c r="Z25" s="112">
        <v>1362</v>
      </c>
      <c r="AB25" s="117">
        <f t="shared" si="2"/>
        <v>2.5680185530855819E-2</v>
      </c>
    </row>
    <row r="26" spans="1:28" x14ac:dyDescent="0.25">
      <c r="S26" s="115" t="s">
        <v>70</v>
      </c>
      <c r="T26" s="115"/>
      <c r="U26" s="116"/>
      <c r="V26" s="116">
        <v>717</v>
      </c>
      <c r="W26" s="116">
        <v>698</v>
      </c>
      <c r="X26" s="116">
        <v>677</v>
      </c>
      <c r="Y26" s="112">
        <v>764</v>
      </c>
      <c r="Z26" s="112">
        <v>716</v>
      </c>
      <c r="AB26" s="117">
        <f t="shared" si="2"/>
        <v>1.3500009427380884E-2</v>
      </c>
    </row>
    <row r="27" spans="1:28" x14ac:dyDescent="0.25">
      <c r="S27" s="115" t="s">
        <v>71</v>
      </c>
      <c r="T27" s="115"/>
      <c r="U27" s="116"/>
      <c r="V27" s="116">
        <v>1925</v>
      </c>
      <c r="W27" s="116">
        <v>1812</v>
      </c>
      <c r="X27" s="116">
        <v>1886</v>
      </c>
      <c r="Y27" s="112">
        <v>1939</v>
      </c>
      <c r="Z27" s="112">
        <v>1907</v>
      </c>
      <c r="AB27" s="117">
        <f t="shared" si="2"/>
        <v>3.5956030695552164E-2</v>
      </c>
    </row>
    <row r="28" spans="1:28" x14ac:dyDescent="0.25">
      <c r="S28" s="115" t="s">
        <v>72</v>
      </c>
      <c r="T28" s="115"/>
      <c r="U28" s="116"/>
      <c r="V28" s="116">
        <v>4807</v>
      </c>
      <c r="W28" s="116">
        <v>5822</v>
      </c>
      <c r="X28" s="116">
        <v>5559</v>
      </c>
      <c r="Y28" s="112">
        <v>4803</v>
      </c>
      <c r="Z28" s="112">
        <v>5116</v>
      </c>
      <c r="AB28" s="117">
        <f t="shared" si="2"/>
        <v>9.6460961215755037E-2</v>
      </c>
    </row>
    <row r="29" spans="1:28" x14ac:dyDescent="0.25">
      <c r="S29" s="115" t="s">
        <v>73</v>
      </c>
      <c r="T29" s="115"/>
      <c r="U29" s="116"/>
      <c r="V29" s="116">
        <v>3327</v>
      </c>
      <c r="W29" s="116">
        <v>1978</v>
      </c>
      <c r="X29" s="116">
        <v>1973</v>
      </c>
      <c r="Y29" s="112">
        <v>2255</v>
      </c>
      <c r="Z29" s="112">
        <v>2303</v>
      </c>
      <c r="AB29" s="117">
        <f t="shared" si="2"/>
        <v>4.3422516356505833E-2</v>
      </c>
    </row>
    <row r="30" spans="1:28" x14ac:dyDescent="0.25">
      <c r="S30" s="115" t="s">
        <v>74</v>
      </c>
      <c r="T30" s="115"/>
      <c r="U30" s="116"/>
      <c r="V30" s="116">
        <v>2221</v>
      </c>
      <c r="W30" s="116">
        <v>3142</v>
      </c>
      <c r="X30" s="116">
        <v>3006</v>
      </c>
      <c r="Y30" s="112">
        <v>3241</v>
      </c>
      <c r="Z30" s="112">
        <v>3599</v>
      </c>
      <c r="AB30" s="117">
        <f t="shared" si="2"/>
        <v>6.7858287610536042E-2</v>
      </c>
    </row>
    <row r="31" spans="1:28" x14ac:dyDescent="0.25">
      <c r="S31" s="115" t="s">
        <v>75</v>
      </c>
      <c r="T31" s="115"/>
      <c r="U31" s="116"/>
      <c r="V31" s="116">
        <v>4889</v>
      </c>
      <c r="W31" s="116">
        <v>5142</v>
      </c>
      <c r="X31" s="116">
        <v>6681</v>
      </c>
      <c r="Y31" s="112">
        <v>6597</v>
      </c>
      <c r="Z31" s="112">
        <v>7022</v>
      </c>
      <c r="AB31" s="117">
        <f t="shared" si="2"/>
        <v>0.1323981371495371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597</v>
      </c>
      <c r="W32" s="116">
        <v>620</v>
      </c>
      <c r="X32" s="116">
        <v>635</v>
      </c>
      <c r="Y32" s="112">
        <v>674</v>
      </c>
      <c r="Z32" s="112">
        <v>699</v>
      </c>
      <c r="AB32" s="117">
        <f t="shared" si="2"/>
        <v>1.317947847728944E-2</v>
      </c>
    </row>
    <row r="33" spans="19:32" x14ac:dyDescent="0.25">
      <c r="S33" s="115" t="s">
        <v>77</v>
      </c>
      <c r="T33" s="115"/>
      <c r="U33" s="116"/>
      <c r="V33" s="116">
        <v>1220</v>
      </c>
      <c r="W33" s="116">
        <v>1436</v>
      </c>
      <c r="X33" s="116">
        <v>1491</v>
      </c>
      <c r="Y33" s="112">
        <v>1521</v>
      </c>
      <c r="Z33" s="112">
        <v>1573</v>
      </c>
      <c r="AB33" s="117">
        <f t="shared" si="2"/>
        <v>2.9658540264343759E-2</v>
      </c>
    </row>
    <row r="34" spans="19:32" x14ac:dyDescent="0.25">
      <c r="S34" s="118" t="s">
        <v>53</v>
      </c>
      <c r="T34" s="118"/>
      <c r="U34" s="119"/>
      <c r="V34" s="119">
        <v>46770</v>
      </c>
      <c r="W34" s="119">
        <v>49687</v>
      </c>
      <c r="X34" s="119">
        <v>50626</v>
      </c>
      <c r="Y34" s="120">
        <v>50745</v>
      </c>
      <c r="Z34" s="120">
        <v>53037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24760</v>
      </c>
      <c r="W37" s="112">
        <v>26678</v>
      </c>
      <c r="X37" s="112">
        <v>25403</v>
      </c>
      <c r="Y37" s="112">
        <v>26423</v>
      </c>
      <c r="Z37" s="112">
        <v>28047</v>
      </c>
      <c r="AB37" s="132">
        <f>Z37/Z40*100</f>
        <v>80.269597321198589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6191</v>
      </c>
      <c r="W38" s="112">
        <v>6711</v>
      </c>
      <c r="X38" s="112">
        <v>7143</v>
      </c>
      <c r="Y38" s="112">
        <v>6766</v>
      </c>
      <c r="Z38" s="112">
        <v>6894</v>
      </c>
      <c r="AB38" s="132">
        <f>Z38/Z40*100</f>
        <v>19.730402678801408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30951</v>
      </c>
      <c r="W40" s="112">
        <v>33389</v>
      </c>
      <c r="X40" s="112">
        <v>32546</v>
      </c>
      <c r="Y40" s="112">
        <v>33189</v>
      </c>
      <c r="Z40" s="112">
        <v>34941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10</v>
      </c>
      <c r="X44" s="112">
        <v>9</v>
      </c>
      <c r="Y44" s="112">
        <v>14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513</v>
      </c>
      <c r="W45" s="112">
        <v>549</v>
      </c>
      <c r="X45" s="112">
        <v>611</v>
      </c>
      <c r="Y45" s="112">
        <v>718</v>
      </c>
      <c r="Z45" s="112">
        <v>774</v>
      </c>
    </row>
    <row r="46" spans="19:32" x14ac:dyDescent="0.25">
      <c r="S46" s="115" t="s">
        <v>38</v>
      </c>
      <c r="T46" s="115"/>
      <c r="U46" s="112"/>
      <c r="V46" s="112">
        <v>1686</v>
      </c>
      <c r="W46" s="112">
        <v>1480</v>
      </c>
      <c r="X46" s="112">
        <v>1456</v>
      </c>
      <c r="Y46" s="112">
        <v>1556</v>
      </c>
      <c r="Z46" s="112">
        <v>1452</v>
      </c>
    </row>
    <row r="47" spans="19:32" x14ac:dyDescent="0.25">
      <c r="S47" s="115" t="s">
        <v>39</v>
      </c>
      <c r="T47" s="115"/>
      <c r="U47" s="112"/>
      <c r="V47" s="112">
        <v>3002</v>
      </c>
      <c r="W47" s="112">
        <v>3248</v>
      </c>
      <c r="X47" s="112">
        <v>2553</v>
      </c>
      <c r="Y47" s="112">
        <v>2400</v>
      </c>
      <c r="Z47" s="112">
        <v>2555</v>
      </c>
    </row>
    <row r="48" spans="19:32" x14ac:dyDescent="0.25">
      <c r="S48" s="115" t="s">
        <v>40</v>
      </c>
      <c r="T48" s="115"/>
      <c r="U48" s="112"/>
      <c r="V48" s="112">
        <v>3743</v>
      </c>
      <c r="W48" s="112">
        <v>4072</v>
      </c>
      <c r="X48" s="112">
        <v>3890</v>
      </c>
      <c r="Y48" s="112">
        <v>3500</v>
      </c>
      <c r="Z48" s="112">
        <v>3886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2570</v>
      </c>
      <c r="W49" s="112">
        <v>2806</v>
      </c>
      <c r="X49" s="112">
        <v>3257</v>
      </c>
      <c r="Y49" s="112">
        <v>3250</v>
      </c>
      <c r="Z49" s="112">
        <v>3526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Mildura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1908</v>
      </c>
      <c r="W50" s="112">
        <v>2200</v>
      </c>
      <c r="X50" s="112">
        <v>2322</v>
      </c>
      <c r="Y50" s="112">
        <v>2485</v>
      </c>
      <c r="Z50" s="112">
        <v>2739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1828</v>
      </c>
      <c r="W51" s="112">
        <v>2050</v>
      </c>
      <c r="X51" s="112">
        <v>2100</v>
      </c>
      <c r="Y51" s="112">
        <v>2065</v>
      </c>
      <c r="Z51" s="112">
        <v>2157</v>
      </c>
    </row>
    <row r="52" spans="1:26" ht="15" customHeight="1" x14ac:dyDescent="0.25">
      <c r="S52" s="115" t="s">
        <v>44</v>
      </c>
      <c r="T52" s="115"/>
      <c r="U52" s="112"/>
      <c r="V52" s="112">
        <v>2012</v>
      </c>
      <c r="W52" s="112">
        <v>2077</v>
      </c>
      <c r="X52" s="112">
        <v>2074</v>
      </c>
      <c r="Y52" s="112">
        <v>2070</v>
      </c>
      <c r="Z52" s="112">
        <v>2077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1858</v>
      </c>
      <c r="W53" s="112">
        <v>1962</v>
      </c>
      <c r="X53" s="112">
        <v>2111</v>
      </c>
      <c r="Y53" s="112">
        <v>2095</v>
      </c>
      <c r="Z53" s="112">
        <v>2110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1837</v>
      </c>
      <c r="W54" s="112">
        <v>1954</v>
      </c>
      <c r="X54" s="112">
        <v>1885</v>
      </c>
      <c r="Y54" s="112">
        <v>1939</v>
      </c>
      <c r="Z54" s="112">
        <v>1923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1620</v>
      </c>
      <c r="W55" s="112">
        <v>1740</v>
      </c>
      <c r="X55" s="112">
        <v>1811</v>
      </c>
      <c r="Y55" s="112">
        <v>1822</v>
      </c>
      <c r="Z55" s="112">
        <v>1784</v>
      </c>
    </row>
    <row r="56" spans="1:26" ht="15" customHeight="1" x14ac:dyDescent="0.25">
      <c r="S56" s="115" t="s">
        <v>48</v>
      </c>
      <c r="T56" s="115"/>
      <c r="U56" s="112"/>
      <c r="V56" s="112">
        <v>855</v>
      </c>
      <c r="W56" s="112">
        <v>938</v>
      </c>
      <c r="X56" s="112">
        <v>960</v>
      </c>
      <c r="Y56" s="112">
        <v>996</v>
      </c>
      <c r="Z56" s="112">
        <v>1097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372</v>
      </c>
      <c r="W57" s="112">
        <v>406</v>
      </c>
      <c r="X57" s="112">
        <v>417</v>
      </c>
      <c r="Y57" s="112">
        <v>424</v>
      </c>
      <c r="Z57" s="112">
        <v>470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107</v>
      </c>
      <c r="W58" s="112">
        <v>149</v>
      </c>
      <c r="X58" s="112">
        <v>155</v>
      </c>
      <c r="Y58" s="112">
        <v>172</v>
      </c>
      <c r="Z58" s="112">
        <v>179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62</v>
      </c>
      <c r="W59" s="112">
        <v>75</v>
      </c>
      <c r="X59" s="112">
        <v>75</v>
      </c>
      <c r="Y59" s="112">
        <v>83</v>
      </c>
      <c r="Z59" s="112">
        <v>77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46</v>
      </c>
      <c r="W60" s="112">
        <v>51</v>
      </c>
      <c r="X60" s="112">
        <v>52</v>
      </c>
      <c r="Y60" s="112">
        <v>56</v>
      </c>
      <c r="Z60" s="112">
        <v>44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24013</v>
      </c>
      <c r="W61" s="112">
        <v>25764</v>
      </c>
      <c r="X61" s="112">
        <v>25738</v>
      </c>
      <c r="Y61" s="112">
        <v>25658</v>
      </c>
      <c r="Z61" s="112">
        <v>26860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4</v>
      </c>
      <c r="X63" s="112">
        <v>6</v>
      </c>
      <c r="Y63" s="112">
        <v>19</v>
      </c>
      <c r="Z63" s="112">
        <v>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649</v>
      </c>
      <c r="W64" s="112">
        <v>708</v>
      </c>
      <c r="X64" s="112">
        <v>758</v>
      </c>
      <c r="Y64" s="112">
        <v>826</v>
      </c>
      <c r="Z64" s="112">
        <v>853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Mildura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1662</v>
      </c>
      <c r="W65" s="112">
        <v>1560</v>
      </c>
      <c r="X65" s="112">
        <v>1538</v>
      </c>
      <c r="Y65" s="112">
        <v>1757</v>
      </c>
      <c r="Z65" s="112">
        <v>1703</v>
      </c>
    </row>
    <row r="66" spans="1:26" x14ac:dyDescent="0.25">
      <c r="S66" s="115" t="s">
        <v>39</v>
      </c>
      <c r="T66" s="115"/>
      <c r="U66" s="112"/>
      <c r="V66" s="112">
        <v>2741</v>
      </c>
      <c r="W66" s="112">
        <v>2903</v>
      </c>
      <c r="X66" s="112">
        <v>2534</v>
      </c>
      <c r="Y66" s="112">
        <v>2356</v>
      </c>
      <c r="Z66" s="112">
        <v>2447</v>
      </c>
    </row>
    <row r="67" spans="1:26" x14ac:dyDescent="0.25">
      <c r="S67" s="115" t="s">
        <v>40</v>
      </c>
      <c r="T67" s="115"/>
      <c r="U67" s="112"/>
      <c r="V67" s="112">
        <v>3181</v>
      </c>
      <c r="W67" s="112">
        <v>3575</v>
      </c>
      <c r="X67" s="112">
        <v>3549</v>
      </c>
      <c r="Y67" s="112">
        <v>3142</v>
      </c>
      <c r="Z67" s="112">
        <v>3500</v>
      </c>
    </row>
    <row r="68" spans="1:26" x14ac:dyDescent="0.25">
      <c r="S68" s="115" t="s">
        <v>41</v>
      </c>
      <c r="T68" s="115"/>
      <c r="U68" s="112"/>
      <c r="V68" s="112">
        <v>2265</v>
      </c>
      <c r="W68" s="112">
        <v>2510</v>
      </c>
      <c r="X68" s="112">
        <v>2917</v>
      </c>
      <c r="Y68" s="112">
        <v>2887</v>
      </c>
      <c r="Z68" s="112">
        <v>3065</v>
      </c>
    </row>
    <row r="69" spans="1:26" x14ac:dyDescent="0.25">
      <c r="S69" s="115" t="s">
        <v>42</v>
      </c>
      <c r="T69" s="115"/>
      <c r="U69" s="112"/>
      <c r="V69" s="112">
        <v>1990</v>
      </c>
      <c r="W69" s="112">
        <v>2047</v>
      </c>
      <c r="X69" s="112">
        <v>2293</v>
      </c>
      <c r="Y69" s="112">
        <v>2317</v>
      </c>
      <c r="Z69" s="112">
        <v>2585</v>
      </c>
    </row>
    <row r="70" spans="1:26" x14ac:dyDescent="0.25">
      <c r="S70" s="115" t="s">
        <v>43</v>
      </c>
      <c r="T70" s="115"/>
      <c r="U70" s="112"/>
      <c r="V70" s="112">
        <v>1819</v>
      </c>
      <c r="W70" s="112">
        <v>1905</v>
      </c>
      <c r="X70" s="112">
        <v>2046</v>
      </c>
      <c r="Y70" s="112">
        <v>2263</v>
      </c>
      <c r="Z70" s="112">
        <v>2306</v>
      </c>
    </row>
    <row r="71" spans="1:26" x14ac:dyDescent="0.25">
      <c r="S71" s="115" t="s">
        <v>44</v>
      </c>
      <c r="T71" s="115"/>
      <c r="U71" s="112"/>
      <c r="V71" s="112">
        <v>2173</v>
      </c>
      <c r="W71" s="112">
        <v>2138</v>
      </c>
      <c r="X71" s="112">
        <v>2226</v>
      </c>
      <c r="Y71" s="112">
        <v>2147</v>
      </c>
      <c r="Z71" s="112">
        <v>2200</v>
      </c>
    </row>
    <row r="72" spans="1:26" x14ac:dyDescent="0.25">
      <c r="S72" s="115" t="s">
        <v>45</v>
      </c>
      <c r="T72" s="115"/>
      <c r="U72" s="112"/>
      <c r="V72" s="112">
        <v>1933</v>
      </c>
      <c r="W72" s="112">
        <v>1943</v>
      </c>
      <c r="X72" s="112">
        <v>2164</v>
      </c>
      <c r="Y72" s="112">
        <v>2324</v>
      </c>
      <c r="Z72" s="112">
        <v>2324</v>
      </c>
    </row>
    <row r="73" spans="1:26" x14ac:dyDescent="0.25">
      <c r="S73" s="115" t="s">
        <v>46</v>
      </c>
      <c r="T73" s="115"/>
      <c r="U73" s="112"/>
      <c r="V73" s="112">
        <v>1904</v>
      </c>
      <c r="W73" s="112">
        <v>1960</v>
      </c>
      <c r="X73" s="112">
        <v>1979</v>
      </c>
      <c r="Y73" s="112">
        <v>1974</v>
      </c>
      <c r="Z73" s="112">
        <v>1974</v>
      </c>
    </row>
    <row r="74" spans="1:26" x14ac:dyDescent="0.25">
      <c r="S74" s="115" t="s">
        <v>47</v>
      </c>
      <c r="T74" s="115"/>
      <c r="U74" s="112"/>
      <c r="V74" s="112">
        <v>1410</v>
      </c>
      <c r="W74" s="112">
        <v>1505</v>
      </c>
      <c r="X74" s="112">
        <v>1606</v>
      </c>
      <c r="Y74" s="112">
        <v>1645</v>
      </c>
      <c r="Z74" s="112">
        <v>1752</v>
      </c>
    </row>
    <row r="75" spans="1:26" x14ac:dyDescent="0.25">
      <c r="S75" s="115" t="s">
        <v>48</v>
      </c>
      <c r="T75" s="115"/>
      <c r="U75" s="112"/>
      <c r="V75" s="112">
        <v>601</v>
      </c>
      <c r="W75" s="112">
        <v>675</v>
      </c>
      <c r="X75" s="112">
        <v>737</v>
      </c>
      <c r="Y75" s="112">
        <v>842</v>
      </c>
      <c r="Z75" s="112">
        <v>898</v>
      </c>
    </row>
    <row r="76" spans="1:26" x14ac:dyDescent="0.25">
      <c r="S76" s="115" t="s">
        <v>49</v>
      </c>
      <c r="T76" s="115"/>
      <c r="U76" s="112"/>
      <c r="V76" s="112">
        <v>271</v>
      </c>
      <c r="W76" s="112">
        <v>285</v>
      </c>
      <c r="X76" s="112">
        <v>308</v>
      </c>
      <c r="Y76" s="112">
        <v>307</v>
      </c>
      <c r="Z76" s="112">
        <v>304</v>
      </c>
    </row>
    <row r="77" spans="1:26" x14ac:dyDescent="0.25">
      <c r="S77" s="115" t="s">
        <v>50</v>
      </c>
      <c r="T77" s="115"/>
      <c r="U77" s="112"/>
      <c r="V77" s="112">
        <v>82</v>
      </c>
      <c r="W77" s="112">
        <v>108</v>
      </c>
      <c r="X77" s="112">
        <v>97</v>
      </c>
      <c r="Y77" s="112">
        <v>111</v>
      </c>
      <c r="Z77" s="112">
        <v>135</v>
      </c>
    </row>
    <row r="78" spans="1:26" x14ac:dyDescent="0.25">
      <c r="S78" s="115" t="s">
        <v>51</v>
      </c>
      <c r="T78" s="115"/>
      <c r="U78" s="112"/>
      <c r="V78" s="112">
        <v>47</v>
      </c>
      <c r="W78" s="112">
        <v>53</v>
      </c>
      <c r="X78" s="112">
        <v>64</v>
      </c>
      <c r="Y78" s="112">
        <v>63</v>
      </c>
      <c r="Z78" s="112">
        <v>54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29</v>
      </c>
      <c r="X79" s="112">
        <v>35</v>
      </c>
      <c r="Y79" s="112">
        <v>39</v>
      </c>
      <c r="Z79" s="112">
        <v>32</v>
      </c>
    </row>
    <row r="80" spans="1:26" x14ac:dyDescent="0.25">
      <c r="S80" s="118" t="s">
        <v>53</v>
      </c>
      <c r="T80" s="118"/>
      <c r="U80" s="112"/>
      <c r="V80" s="112">
        <v>22758</v>
      </c>
      <c r="W80" s="112">
        <v>23925</v>
      </c>
      <c r="X80" s="112">
        <v>24857</v>
      </c>
      <c r="Y80" s="112">
        <v>20611</v>
      </c>
      <c r="Z80" s="112">
        <v>26138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Mildura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1766</v>
      </c>
      <c r="W83" s="112">
        <v>1879</v>
      </c>
      <c r="X83" s="112">
        <v>1823</v>
      </c>
      <c r="Y83" s="112">
        <v>1856</v>
      </c>
      <c r="Z83" s="112">
        <v>1849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1453</v>
      </c>
      <c r="W84" s="112">
        <v>1487</v>
      </c>
      <c r="X84" s="112">
        <v>1512</v>
      </c>
      <c r="Y84" s="112">
        <v>1521</v>
      </c>
      <c r="Z84" s="112">
        <v>1602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2567</v>
      </c>
      <c r="W85" s="112">
        <v>2568</v>
      </c>
      <c r="X85" s="112">
        <v>2653</v>
      </c>
      <c r="Y85" s="112">
        <v>2756</v>
      </c>
      <c r="Z85" s="112">
        <v>2801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53,037</v>
      </c>
      <c r="D86" s="96">
        <f t="shared" ref="D86:D91" si="4">AD4</f>
        <v>4.5187608387198486E-2</v>
      </c>
      <c r="E86" s="97">
        <f t="shared" ref="E86:E91" si="5">AD4</f>
        <v>4.5187608387198486E-2</v>
      </c>
      <c r="F86" s="96">
        <f t="shared" ref="F86:F91" si="6">AF4</f>
        <v>0.13387493319080712</v>
      </c>
      <c r="G86" s="97">
        <f t="shared" ref="G86:G91" si="7">AF4</f>
        <v>0.13387493319080712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812</v>
      </c>
      <c r="W86" s="112">
        <v>877</v>
      </c>
      <c r="X86" s="112">
        <v>896</v>
      </c>
      <c r="Y86" s="112">
        <v>912</v>
      </c>
      <c r="Z86" s="112">
        <v>974</v>
      </c>
    </row>
    <row r="87" spans="1:30" ht="15" customHeight="1" x14ac:dyDescent="0.25">
      <c r="A87" s="98" t="s">
        <v>4</v>
      </c>
      <c r="B87" s="49"/>
      <c r="C87" s="57" t="str">
        <f t="shared" si="3"/>
        <v>26,864</v>
      </c>
      <c r="D87" s="96">
        <f t="shared" si="4"/>
        <v>4.7002884090731945E-2</v>
      </c>
      <c r="E87" s="97">
        <f t="shared" si="5"/>
        <v>4.7002884090731945E-2</v>
      </c>
      <c r="F87" s="96">
        <f t="shared" si="6"/>
        <v>0.11849446248646855</v>
      </c>
      <c r="G87" s="97">
        <f t="shared" si="7"/>
        <v>0.11849446248646855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543</v>
      </c>
      <c r="W87" s="112">
        <v>531</v>
      </c>
      <c r="X87" s="112">
        <v>521</v>
      </c>
      <c r="Y87" s="112">
        <v>521</v>
      </c>
      <c r="Z87" s="112">
        <v>542</v>
      </c>
    </row>
    <row r="88" spans="1:30" ht="15" customHeight="1" x14ac:dyDescent="0.25">
      <c r="A88" s="98" t="s">
        <v>5</v>
      </c>
      <c r="B88" s="49"/>
      <c r="C88" s="57" t="str">
        <f t="shared" si="3"/>
        <v>26,140</v>
      </c>
      <c r="D88" s="96">
        <f t="shared" si="4"/>
        <v>4.3679629481753635E-2</v>
      </c>
      <c r="E88" s="97">
        <f t="shared" si="5"/>
        <v>4.3679629481753635E-2</v>
      </c>
      <c r="F88" s="96">
        <f t="shared" si="6"/>
        <v>0.14870803304622959</v>
      </c>
      <c r="G88" s="97">
        <f t="shared" si="7"/>
        <v>0.14870803304622959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849</v>
      </c>
      <c r="W88" s="112">
        <v>886</v>
      </c>
      <c r="X88" s="112">
        <v>908</v>
      </c>
      <c r="Y88" s="112">
        <v>922</v>
      </c>
      <c r="Z88" s="112">
        <v>935</v>
      </c>
    </row>
    <row r="89" spans="1:30" ht="15" customHeight="1" x14ac:dyDescent="0.25">
      <c r="A89" s="49" t="s">
        <v>6</v>
      </c>
      <c r="B89" s="49"/>
      <c r="C89" s="57" t="str">
        <f t="shared" si="3"/>
        <v>34,944</v>
      </c>
      <c r="D89" s="96">
        <f t="shared" si="4"/>
        <v>5.2720371151412815E-2</v>
      </c>
      <c r="E89" s="97">
        <f t="shared" si="5"/>
        <v>5.2720371151412815E-2</v>
      </c>
      <c r="F89" s="96">
        <f t="shared" si="6"/>
        <v>0.12901037123194725</v>
      </c>
      <c r="G89" s="97">
        <f t="shared" si="7"/>
        <v>0.12901037123194725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1698</v>
      </c>
      <c r="W89" s="112">
        <v>1817</v>
      </c>
      <c r="X89" s="112">
        <v>1831</v>
      </c>
      <c r="Y89" s="112">
        <v>1844</v>
      </c>
      <c r="Z89" s="112">
        <v>2245</v>
      </c>
    </row>
    <row r="90" spans="1:30" ht="15" customHeight="1" x14ac:dyDescent="0.25">
      <c r="A90" s="49" t="s">
        <v>95</v>
      </c>
      <c r="B90" s="49"/>
      <c r="C90" s="57" t="str">
        <f t="shared" si="3"/>
        <v>$43,488</v>
      </c>
      <c r="D90" s="96">
        <f t="shared" si="4"/>
        <v>5.3240505274497751E-2</v>
      </c>
      <c r="E90" s="97">
        <f t="shared" si="5"/>
        <v>5.3240505274497751E-2</v>
      </c>
      <c r="F90" s="96">
        <f t="shared" si="6"/>
        <v>0.24108162100456632</v>
      </c>
      <c r="G90" s="97">
        <f t="shared" si="7"/>
        <v>0.24108162100456632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2822</v>
      </c>
      <c r="W90" s="112">
        <v>3359</v>
      </c>
      <c r="X90" s="112">
        <v>3245</v>
      </c>
      <c r="Y90" s="112">
        <v>3336</v>
      </c>
      <c r="Z90" s="112">
        <v>3317</v>
      </c>
    </row>
    <row r="91" spans="1:30" ht="15" customHeight="1" x14ac:dyDescent="0.25">
      <c r="A91" s="49" t="s">
        <v>7</v>
      </c>
      <c r="B91" s="49"/>
      <c r="C91" s="57" t="str">
        <f t="shared" si="3"/>
        <v>$1,941.2 mil</v>
      </c>
      <c r="D91" s="96">
        <f t="shared" si="4"/>
        <v>9.4161187851040218E-2</v>
      </c>
      <c r="E91" s="97">
        <f t="shared" si="5"/>
        <v>9.4161187851040218E-2</v>
      </c>
      <c r="F91" s="96">
        <f t="shared" si="6"/>
        <v>0.32518957895462952</v>
      </c>
      <c r="G91" s="97">
        <f t="shared" si="7"/>
        <v>0.32518957895462952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16029</v>
      </c>
      <c r="W91" s="112">
        <v>17371</v>
      </c>
      <c r="X91" s="112">
        <v>16808</v>
      </c>
      <c r="Y91" s="112">
        <v>17179</v>
      </c>
      <c r="Z91" s="112">
        <v>18257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1159</v>
      </c>
      <c r="W93" s="112">
        <v>1241</v>
      </c>
      <c r="X93" s="112">
        <v>1233</v>
      </c>
      <c r="Y93" s="112">
        <v>1290</v>
      </c>
      <c r="Z93" s="112">
        <v>1305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2733</v>
      </c>
      <c r="W94" s="112">
        <v>2869</v>
      </c>
      <c r="X94" s="112">
        <v>2913</v>
      </c>
      <c r="Y94" s="112">
        <v>2987</v>
      </c>
      <c r="Z94" s="112">
        <v>3047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453</v>
      </c>
      <c r="W95" s="112">
        <v>470</v>
      </c>
      <c r="X95" s="112">
        <v>484</v>
      </c>
      <c r="Y95" s="112">
        <v>508</v>
      </c>
      <c r="Z95" s="112">
        <v>557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2165</v>
      </c>
      <c r="W96" s="112">
        <v>2240</v>
      </c>
      <c r="X96" s="112">
        <v>2346</v>
      </c>
      <c r="Y96" s="112">
        <v>2486</v>
      </c>
      <c r="Z96" s="112">
        <v>2626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2300</v>
      </c>
      <c r="W97" s="112">
        <v>2307</v>
      </c>
      <c r="X97" s="112">
        <v>2313</v>
      </c>
      <c r="Y97" s="112">
        <v>2324</v>
      </c>
      <c r="Z97" s="112">
        <v>2370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1627</v>
      </c>
      <c r="W98" s="112">
        <v>1630</v>
      </c>
      <c r="X98" s="112">
        <v>1653</v>
      </c>
      <c r="Y98" s="112">
        <v>1703</v>
      </c>
      <c r="Z98" s="112">
        <v>1670</v>
      </c>
    </row>
    <row r="99" spans="1:32" ht="15" customHeight="1" x14ac:dyDescent="0.25">
      <c r="S99" s="115" t="s">
        <v>195</v>
      </c>
      <c r="T99" s="115"/>
      <c r="U99" s="112"/>
      <c r="V99" s="112">
        <v>141</v>
      </c>
      <c r="W99" s="112">
        <v>184</v>
      </c>
      <c r="X99" s="112">
        <v>194</v>
      </c>
      <c r="Y99" s="112">
        <v>196</v>
      </c>
      <c r="Z99" s="112">
        <v>375</v>
      </c>
    </row>
    <row r="100" spans="1:32" ht="15" customHeight="1" x14ac:dyDescent="0.25">
      <c r="S100" s="115" t="s">
        <v>58</v>
      </c>
      <c r="T100" s="115"/>
      <c r="U100" s="112"/>
      <c r="V100" s="112">
        <v>1686</v>
      </c>
      <c r="W100" s="112">
        <v>2057</v>
      </c>
      <c r="X100" s="112">
        <v>2024</v>
      </c>
      <c r="Y100" s="112">
        <v>2055</v>
      </c>
      <c r="Z100" s="112">
        <v>2024</v>
      </c>
    </row>
    <row r="101" spans="1:32" x14ac:dyDescent="0.25">
      <c r="A101" s="18"/>
      <c r="S101" s="118" t="s">
        <v>53</v>
      </c>
      <c r="T101" s="118"/>
      <c r="U101" s="112"/>
      <c r="V101" s="112">
        <v>14921</v>
      </c>
      <c r="W101" s="112">
        <v>16025</v>
      </c>
      <c r="X101" s="112">
        <v>15710</v>
      </c>
      <c r="Y101" s="112">
        <v>15984</v>
      </c>
      <c r="Z101" s="112">
        <v>16660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36276</v>
      </c>
      <c r="W104" s="112">
        <v>39797</v>
      </c>
      <c r="X104" s="112">
        <v>39902</v>
      </c>
      <c r="Y104" s="112">
        <v>39393</v>
      </c>
      <c r="Z104" s="112">
        <v>41878</v>
      </c>
      <c r="AB104" s="109" t="str">
        <f>TEXT(Z104,"###,###")</f>
        <v>41,878</v>
      </c>
      <c r="AD104" s="130">
        <f>Z104/($Z$4)*100</f>
        <v>78.95997134076211</v>
      </c>
      <c r="AF104" s="109"/>
    </row>
    <row r="105" spans="1:32" x14ac:dyDescent="0.25">
      <c r="S105" s="115" t="s">
        <v>17</v>
      </c>
      <c r="T105" s="115"/>
      <c r="U105" s="112"/>
      <c r="V105" s="112">
        <v>6245</v>
      </c>
      <c r="W105" s="112">
        <v>5932</v>
      </c>
      <c r="X105" s="112">
        <v>6008</v>
      </c>
      <c r="Y105" s="112">
        <v>6898</v>
      </c>
      <c r="Z105" s="112">
        <v>7230</v>
      </c>
      <c r="AB105" s="109" t="str">
        <f>TEXT(Z105,"###,###")</f>
        <v>7,230</v>
      </c>
      <c r="AD105" s="130">
        <f>Z105/($Z$4)*100</f>
        <v>13.63199275977148</v>
      </c>
      <c r="AF105" s="109"/>
    </row>
    <row r="106" spans="1:32" x14ac:dyDescent="0.25">
      <c r="S106" s="118" t="s">
        <v>53</v>
      </c>
      <c r="T106" s="118"/>
      <c r="U106" s="120"/>
      <c r="V106" s="120">
        <v>42521</v>
      </c>
      <c r="W106" s="120">
        <v>45729</v>
      </c>
      <c r="X106" s="120">
        <v>45910</v>
      </c>
      <c r="Y106" s="120">
        <v>46291</v>
      </c>
      <c r="Z106" s="120">
        <v>49108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7191</v>
      </c>
      <c r="W108" s="112">
        <v>7750</v>
      </c>
      <c r="X108" s="112">
        <v>7757</v>
      </c>
      <c r="Y108" s="112">
        <v>7842</v>
      </c>
      <c r="Z108" s="112">
        <v>6999</v>
      </c>
      <c r="AB108" s="109" t="str">
        <f>TEXT(Z108,"###,###")</f>
        <v>6,999</v>
      </c>
      <c r="AD108" s="130">
        <f>Z108/($Z$4)*100</f>
        <v>13.196447762882515</v>
      </c>
      <c r="AF108" s="109"/>
    </row>
    <row r="109" spans="1:32" x14ac:dyDescent="0.25">
      <c r="S109" s="115" t="s">
        <v>20</v>
      </c>
      <c r="T109" s="115"/>
      <c r="U109" s="112"/>
      <c r="V109" s="112">
        <v>7841</v>
      </c>
      <c r="W109" s="112">
        <v>8183</v>
      </c>
      <c r="X109" s="112">
        <v>8797</v>
      </c>
      <c r="Y109" s="112">
        <v>8805</v>
      </c>
      <c r="Z109" s="112">
        <v>9582</v>
      </c>
      <c r="AB109" s="109" t="str">
        <f>TEXT(Z109,"###,###")</f>
        <v>9,582</v>
      </c>
      <c r="AD109" s="130">
        <f>Z109/($Z$4)*100</f>
        <v>18.066632728095481</v>
      </c>
      <c r="AF109" s="109"/>
    </row>
    <row r="110" spans="1:32" x14ac:dyDescent="0.25">
      <c r="S110" s="115" t="s">
        <v>21</v>
      </c>
      <c r="T110" s="115"/>
      <c r="U110" s="112"/>
      <c r="V110" s="112">
        <v>12406</v>
      </c>
      <c r="W110" s="112">
        <v>14414</v>
      </c>
      <c r="X110" s="112">
        <v>14835</v>
      </c>
      <c r="Y110" s="112">
        <v>13827</v>
      </c>
      <c r="Z110" s="112">
        <v>14907</v>
      </c>
      <c r="AB110" s="109" t="str">
        <f>TEXT(Z110,"###,###")</f>
        <v>14,907</v>
      </c>
      <c r="AD110" s="130">
        <f>Z110/($Z$4)*100</f>
        <v>28.106793370665763</v>
      </c>
      <c r="AF110" s="109"/>
    </row>
    <row r="111" spans="1:32" x14ac:dyDescent="0.25">
      <c r="S111" s="115" t="s">
        <v>22</v>
      </c>
      <c r="T111" s="115"/>
      <c r="U111" s="112"/>
      <c r="V111" s="112">
        <v>14445</v>
      </c>
      <c r="W111" s="112">
        <v>14255</v>
      </c>
      <c r="X111" s="112">
        <v>14521</v>
      </c>
      <c r="Y111" s="112">
        <v>15820</v>
      </c>
      <c r="Z111" s="112">
        <v>17613</v>
      </c>
      <c r="AB111" s="109" t="str">
        <f>TEXT(Z111,"###,###")</f>
        <v>17,613</v>
      </c>
      <c r="AD111" s="130">
        <f>Z111/($Z$4)*100</f>
        <v>33.208891905650773</v>
      </c>
      <c r="AF111" s="109"/>
    </row>
    <row r="112" spans="1:32" x14ac:dyDescent="0.25">
      <c r="S112" s="118" t="s">
        <v>53</v>
      </c>
      <c r="T112" s="118"/>
      <c r="U112" s="112"/>
      <c r="V112" s="112">
        <v>46772</v>
      </c>
      <c r="W112" s="112">
        <v>49685</v>
      </c>
      <c r="X112" s="112">
        <v>50626</v>
      </c>
      <c r="Y112" s="112">
        <v>50744</v>
      </c>
      <c r="Z112" s="112">
        <v>53038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40.36</v>
      </c>
      <c r="W118" s="131">
        <v>40.729999999999997</v>
      </c>
      <c r="X118" s="131">
        <v>41.25</v>
      </c>
      <c r="Y118" s="131">
        <v>41.33</v>
      </c>
      <c r="Z118" s="131">
        <v>41.04</v>
      </c>
      <c r="AB118" s="109" t="str">
        <f>TEXT(Z118,"##.0")</f>
        <v>41.0</v>
      </c>
    </row>
    <row r="120" spans="19:32" x14ac:dyDescent="0.25">
      <c r="S120" s="101" t="s">
        <v>97</v>
      </c>
      <c r="T120" s="112"/>
      <c r="U120" s="112"/>
      <c r="V120" s="112">
        <v>26067</v>
      </c>
      <c r="W120" s="112">
        <v>28023</v>
      </c>
      <c r="X120" s="112">
        <v>27166</v>
      </c>
      <c r="Y120" s="112">
        <v>27847</v>
      </c>
      <c r="Z120" s="112">
        <v>29670</v>
      </c>
      <c r="AB120" s="109" t="str">
        <f>TEXT(Z120,"###,###")</f>
        <v>29,670</v>
      </c>
    </row>
    <row r="121" spans="19:32" x14ac:dyDescent="0.25">
      <c r="S121" s="101" t="s">
        <v>98</v>
      </c>
      <c r="T121" s="112"/>
      <c r="U121" s="112"/>
      <c r="V121" s="112">
        <v>2455</v>
      </c>
      <c r="W121" s="112">
        <v>2787</v>
      </c>
      <c r="X121" s="112">
        <v>2769</v>
      </c>
      <c r="Y121" s="112">
        <v>2693</v>
      </c>
      <c r="Z121" s="112">
        <v>2656</v>
      </c>
      <c r="AB121" s="109" t="str">
        <f>TEXT(Z121,"###,###")</f>
        <v>2,656</v>
      </c>
    </row>
    <row r="122" spans="19:32" x14ac:dyDescent="0.25">
      <c r="S122" s="101" t="s">
        <v>99</v>
      </c>
      <c r="T122" s="112"/>
      <c r="U122" s="112"/>
      <c r="V122" s="112">
        <v>2438</v>
      </c>
      <c r="W122" s="112">
        <v>2580</v>
      </c>
      <c r="X122" s="112">
        <v>2613</v>
      </c>
      <c r="Y122" s="112">
        <v>2649</v>
      </c>
      <c r="Z122" s="112">
        <v>2617</v>
      </c>
      <c r="AB122" s="109" t="str">
        <f>TEXT(Z122,"###,###")</f>
        <v>2,617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28505</v>
      </c>
      <c r="W124" s="112">
        <v>30603</v>
      </c>
      <c r="X124" s="112">
        <v>29779</v>
      </c>
      <c r="Y124" s="112">
        <v>30496</v>
      </c>
      <c r="Z124" s="112">
        <v>32287</v>
      </c>
      <c r="AB124" s="109" t="str">
        <f>TEXT(Z124,"###,###")</f>
        <v>32,287</v>
      </c>
      <c r="AD124" s="127">
        <f>Z124/$Z$7*100</f>
        <v>92.396405677655679</v>
      </c>
    </row>
    <row r="125" spans="19:32" x14ac:dyDescent="0.25">
      <c r="S125" s="101" t="s">
        <v>101</v>
      </c>
      <c r="T125" s="112"/>
      <c r="U125" s="112"/>
      <c r="V125" s="112">
        <v>4893</v>
      </c>
      <c r="W125" s="112">
        <v>5367</v>
      </c>
      <c r="X125" s="112">
        <v>5382</v>
      </c>
      <c r="Y125" s="112">
        <v>5342</v>
      </c>
      <c r="Z125" s="112">
        <v>5273</v>
      </c>
      <c r="AB125" s="109" t="str">
        <f>TEXT(Z125,"###,###")</f>
        <v>5,273</v>
      </c>
      <c r="AD125" s="127">
        <f>Z125/$Z$7*100</f>
        <v>15.089858058608058</v>
      </c>
    </row>
    <row r="127" spans="19:32" x14ac:dyDescent="0.25">
      <c r="S127" s="101" t="s">
        <v>102</v>
      </c>
      <c r="T127" s="112"/>
      <c r="U127" s="112"/>
      <c r="V127" s="112">
        <v>16029</v>
      </c>
      <c r="W127" s="112">
        <v>17370</v>
      </c>
      <c r="X127" s="112">
        <v>16809</v>
      </c>
      <c r="Y127" s="112">
        <v>17176</v>
      </c>
      <c r="Z127" s="112">
        <v>18258</v>
      </c>
      <c r="AB127" s="109" t="str">
        <f>TEXT(Z127,"###,###")</f>
        <v>18,258</v>
      </c>
      <c r="AD127" s="127">
        <f>Z127/$Z$7*100</f>
        <v>52.249313186813183</v>
      </c>
    </row>
    <row r="128" spans="19:32" x14ac:dyDescent="0.25">
      <c r="S128" s="101" t="s">
        <v>103</v>
      </c>
      <c r="T128" s="112"/>
      <c r="U128" s="112"/>
      <c r="V128" s="112">
        <v>14919</v>
      </c>
      <c r="W128" s="112">
        <v>16024</v>
      </c>
      <c r="X128" s="112">
        <v>15708</v>
      </c>
      <c r="Y128" s="112">
        <v>15980</v>
      </c>
      <c r="Z128" s="112">
        <v>16658</v>
      </c>
      <c r="AB128" s="109" t="str">
        <f>TEXT(Z128,"###,###")</f>
        <v>16,658</v>
      </c>
      <c r="AD128" s="127">
        <f>Z128/$Z$7*100</f>
        <v>47.670558608058613</v>
      </c>
    </row>
    <row r="130" spans="19:20" x14ac:dyDescent="0.25">
      <c r="S130" s="101" t="s">
        <v>278</v>
      </c>
      <c r="T130" s="127">
        <v>84.907280219780219</v>
      </c>
    </row>
    <row r="131" spans="19:20" x14ac:dyDescent="0.25">
      <c r="S131" s="101" t="s">
        <v>279</v>
      </c>
      <c r="T131" s="127">
        <v>7.6007326007326004</v>
      </c>
    </row>
    <row r="132" spans="19:20" x14ac:dyDescent="0.25">
      <c r="S132" s="101" t="s">
        <v>280</v>
      </c>
      <c r="T132" s="127">
        <v>7.489125457875458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36B94E-9C15-4D1D-BA8A-33CF06447A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4ECA45E-5CC9-4C75-874D-457993E6DC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3847B1-4C76-4848-8984-AF50BF8A1B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178DAA1-15EA-4BF0-9AEC-7B534D9052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E0E2A-3508-4DD4-83F0-CD07F04B6BFA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8.48 Mitchell,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34584</v>
      </c>
      <c r="W4" s="108">
        <v>35421</v>
      </c>
      <c r="X4" s="108">
        <v>37647</v>
      </c>
      <c r="Y4" s="108">
        <v>42226</v>
      </c>
      <c r="Z4" s="108">
        <v>44833</v>
      </c>
      <c r="AB4" s="109" t="str">
        <f>TEXT(Z4,"###,###")</f>
        <v>44,833</v>
      </c>
      <c r="AD4" s="110">
        <f>Z4/Y4-1</f>
        <v>6.1739212807275123E-2</v>
      </c>
      <c r="AF4" s="110">
        <f>Z4/V4-1</f>
        <v>0.29635091371732591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17938</v>
      </c>
      <c r="W5" s="108">
        <v>18455</v>
      </c>
      <c r="X5" s="108">
        <v>19714</v>
      </c>
      <c r="Y5" s="108">
        <v>21590</v>
      </c>
      <c r="Z5" s="108">
        <v>22830</v>
      </c>
      <c r="AB5" s="109" t="str">
        <f>TEXT(Z5,"###,###")</f>
        <v>22,830</v>
      </c>
      <c r="AD5" s="110">
        <f t="shared" ref="AD5:AD9" si="0">Z5/Y5-1</f>
        <v>5.7433997220935673E-2</v>
      </c>
      <c r="AF5" s="110">
        <f t="shared" ref="AF5:AF9" si="1">Z5/V5-1</f>
        <v>0.2727171368045489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16644</v>
      </c>
      <c r="W6" s="108">
        <v>16970</v>
      </c>
      <c r="X6" s="108">
        <v>17907</v>
      </c>
      <c r="Y6" s="108">
        <v>20606</v>
      </c>
      <c r="Z6" s="108">
        <v>21981</v>
      </c>
      <c r="AB6" s="109" t="str">
        <f>TEXT(Z6,"###,###")</f>
        <v>21,981</v>
      </c>
      <c r="AD6" s="110">
        <f t="shared" si="0"/>
        <v>6.6728137435698276E-2</v>
      </c>
      <c r="AF6" s="110">
        <f t="shared" si="1"/>
        <v>0.3206560922855084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25036</v>
      </c>
      <c r="W7" s="108">
        <v>26147</v>
      </c>
      <c r="X7" s="108">
        <v>27142</v>
      </c>
      <c r="Y7" s="108">
        <v>28497</v>
      </c>
      <c r="Z7" s="108">
        <v>30082</v>
      </c>
      <c r="AB7" s="109" t="str">
        <f>TEXT(Z7,"###,###")</f>
        <v>30,082</v>
      </c>
      <c r="AD7" s="110">
        <f t="shared" si="0"/>
        <v>5.5619889812962731E-2</v>
      </c>
      <c r="AF7" s="110">
        <f t="shared" si="1"/>
        <v>0.20154976833359961</v>
      </c>
    </row>
    <row r="8" spans="1:32" ht="17.25" customHeight="1" x14ac:dyDescent="0.25">
      <c r="A8" s="64" t="s">
        <v>12</v>
      </c>
      <c r="B8" s="65"/>
      <c r="C8" s="29"/>
      <c r="D8" s="66" t="str">
        <f>AB4</f>
        <v>44,833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30,082</v>
      </c>
      <c r="P8" s="67"/>
      <c r="S8" s="107" t="s">
        <v>82</v>
      </c>
      <c r="T8" s="108"/>
      <c r="U8" s="108"/>
      <c r="V8" s="108">
        <v>46731.29</v>
      </c>
      <c r="W8" s="108">
        <v>48165.04</v>
      </c>
      <c r="X8" s="108">
        <v>49728.74</v>
      </c>
      <c r="Y8" s="108">
        <v>48762.01</v>
      </c>
      <c r="Z8" s="108">
        <v>52366</v>
      </c>
      <c r="AB8" s="109" t="str">
        <f>TEXT(Z8,"$###,###")</f>
        <v>$52,366</v>
      </c>
      <c r="AD8" s="110">
        <f t="shared" si="0"/>
        <v>7.3909791659531709E-2</v>
      </c>
      <c r="AF8" s="110">
        <f t="shared" si="1"/>
        <v>0.12057681266663089</v>
      </c>
    </row>
    <row r="9" spans="1:32" x14ac:dyDescent="0.25">
      <c r="A9" s="30" t="s">
        <v>14</v>
      </c>
      <c r="B9" s="71"/>
      <c r="C9" s="72"/>
      <c r="D9" s="73">
        <f>AD104</f>
        <v>78.482367898646089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52.513130775879269</v>
      </c>
      <c r="P9" s="74" t="s">
        <v>83</v>
      </c>
      <c r="S9" s="107" t="s">
        <v>7</v>
      </c>
      <c r="T9" s="108"/>
      <c r="U9" s="108"/>
      <c r="V9" s="108">
        <v>1418819966</v>
      </c>
      <c r="W9" s="108">
        <v>1527247704</v>
      </c>
      <c r="X9" s="108">
        <v>1630795238</v>
      </c>
      <c r="Y9" s="108">
        <v>1785743224</v>
      </c>
      <c r="Z9" s="108">
        <v>1994712872</v>
      </c>
      <c r="AB9" s="109" t="str">
        <f>TEXT(Z9/1000000,"$#,###.0")&amp;" mil"</f>
        <v>$1,994.7 mil</v>
      </c>
      <c r="AD9" s="110">
        <f t="shared" si="0"/>
        <v>0.1170211065014799</v>
      </c>
      <c r="AF9" s="110">
        <f t="shared" si="1"/>
        <v>0.40589568782541363</v>
      </c>
    </row>
    <row r="10" spans="1:32" x14ac:dyDescent="0.25">
      <c r="A10" s="30" t="s">
        <v>17</v>
      </c>
      <c r="B10" s="71"/>
      <c r="C10" s="72"/>
      <c r="D10" s="73">
        <f>AD105</f>
        <v>16.11982245221154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47.423708530017947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85.596037497506813</v>
      </c>
      <c r="P11" s="74" t="s">
        <v>83</v>
      </c>
      <c r="S11" s="107" t="s">
        <v>29</v>
      </c>
      <c r="T11" s="112"/>
      <c r="U11" s="112"/>
      <c r="V11" s="112">
        <v>31289</v>
      </c>
      <c r="W11" s="112">
        <v>31947</v>
      </c>
      <c r="X11" s="112">
        <v>33812</v>
      </c>
      <c r="Y11" s="112">
        <v>38237</v>
      </c>
      <c r="Z11" s="112">
        <v>40501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7.0274582806994212</v>
      </c>
      <c r="P12" s="74" t="s">
        <v>83</v>
      </c>
      <c r="S12" s="107" t="s">
        <v>30</v>
      </c>
      <c r="T12" s="112"/>
      <c r="U12" s="112"/>
      <c r="V12" s="112">
        <v>3290</v>
      </c>
      <c r="W12" s="112">
        <v>3474</v>
      </c>
      <c r="X12" s="112">
        <v>3835</v>
      </c>
      <c r="Y12" s="112">
        <v>3995</v>
      </c>
      <c r="Z12" s="112">
        <v>4338</v>
      </c>
    </row>
    <row r="13" spans="1:32" ht="15" customHeight="1" x14ac:dyDescent="0.25">
      <c r="A13" s="30" t="s">
        <v>19</v>
      </c>
      <c r="B13" s="72"/>
      <c r="C13" s="72"/>
      <c r="D13" s="73">
        <f>AD108</f>
        <v>15.432828496866147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7.3731799747357218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14.571855552829389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22.873776013204559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18.677702433187076</v>
      </c>
      <c r="P15" s="74" t="s">
        <v>83</v>
      </c>
      <c r="S15" s="115" t="s">
        <v>59</v>
      </c>
      <c r="T15" s="115"/>
      <c r="U15" s="116"/>
      <c r="V15" s="116">
        <v>752</v>
      </c>
      <c r="W15" s="116">
        <v>710</v>
      </c>
      <c r="X15" s="116">
        <v>754</v>
      </c>
      <c r="Y15" s="112">
        <v>820</v>
      </c>
      <c r="Z15" s="112">
        <v>974</v>
      </c>
      <c r="AB15" s="117">
        <f t="shared" ref="AB15:AB34" si="2">IF(Z15="np",0,Z15/$Z$34)</f>
        <v>2.1722645969936213E-2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41.690272790132269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81.322297566812935</v>
      </c>
      <c r="P16" s="37" t="s">
        <v>83</v>
      </c>
      <c r="S16" s="115" t="s">
        <v>60</v>
      </c>
      <c r="T16" s="115"/>
      <c r="U16" s="116"/>
      <c r="V16" s="116">
        <v>160</v>
      </c>
      <c r="W16" s="116">
        <v>146</v>
      </c>
      <c r="X16" s="116">
        <v>130</v>
      </c>
      <c r="Y16" s="112">
        <v>133</v>
      </c>
      <c r="Z16" s="112">
        <v>158</v>
      </c>
      <c r="AB16" s="117">
        <f t="shared" si="2"/>
        <v>3.5237967795173734E-3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2612</v>
      </c>
      <c r="W17" s="116">
        <v>2620</v>
      </c>
      <c r="X17" s="116">
        <v>2830</v>
      </c>
      <c r="Y17" s="112">
        <v>3062</v>
      </c>
      <c r="Z17" s="112">
        <v>3131</v>
      </c>
      <c r="AB17" s="117">
        <f t="shared" si="2"/>
        <v>6.9829162763727193E-2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317</v>
      </c>
      <c r="W18" s="116">
        <v>318</v>
      </c>
      <c r="X18" s="116">
        <v>320</v>
      </c>
      <c r="Y18" s="112">
        <v>327</v>
      </c>
      <c r="Z18" s="112">
        <v>372</v>
      </c>
      <c r="AB18" s="117">
        <f t="shared" si="2"/>
        <v>8.2965341897497658E-3</v>
      </c>
    </row>
    <row r="19" spans="1:28" x14ac:dyDescent="0.25">
      <c r="A19" s="63" t="str">
        <f>$S$1&amp;" ("&amp;$V$2&amp;" to "&amp;$Z$2&amp;")"</f>
        <v>Mitchell (2018-19 to 2022-23)</v>
      </c>
      <c r="B19" s="63"/>
      <c r="C19" s="63"/>
      <c r="D19" s="63"/>
      <c r="E19" s="63"/>
      <c r="F19" s="63"/>
      <c r="G19" s="63" t="str">
        <f>$S$1&amp;" ("&amp;$V$2&amp;" to "&amp;$Z$2&amp;")"</f>
        <v>Mitchell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3869</v>
      </c>
      <c r="W19" s="116">
        <v>4048</v>
      </c>
      <c r="X19" s="116">
        <v>4549</v>
      </c>
      <c r="Y19" s="112">
        <v>4927</v>
      </c>
      <c r="Z19" s="112">
        <v>5225</v>
      </c>
      <c r="AB19" s="117">
        <f t="shared" si="2"/>
        <v>0.11653062134796378</v>
      </c>
    </row>
    <row r="20" spans="1:28" x14ac:dyDescent="0.25">
      <c r="S20" s="115" t="s">
        <v>64</v>
      </c>
      <c r="T20" s="115"/>
      <c r="U20" s="116"/>
      <c r="V20" s="116">
        <v>1418</v>
      </c>
      <c r="W20" s="116">
        <v>1422</v>
      </c>
      <c r="X20" s="116">
        <v>1520</v>
      </c>
      <c r="Y20" s="112">
        <v>1596</v>
      </c>
      <c r="Z20" s="112">
        <v>1683</v>
      </c>
      <c r="AB20" s="117">
        <f t="shared" si="2"/>
        <v>3.7535126455238862E-2</v>
      </c>
    </row>
    <row r="21" spans="1:28" x14ac:dyDescent="0.25">
      <c r="S21" s="115" t="s">
        <v>65</v>
      </c>
      <c r="T21" s="115"/>
      <c r="U21" s="116"/>
      <c r="V21" s="116">
        <v>2900</v>
      </c>
      <c r="W21" s="116">
        <v>2977</v>
      </c>
      <c r="X21" s="116">
        <v>3354</v>
      </c>
      <c r="Y21" s="112">
        <v>3730</v>
      </c>
      <c r="Z21" s="112">
        <v>3985</v>
      </c>
      <c r="AB21" s="117">
        <f t="shared" si="2"/>
        <v>8.8875507382131222E-2</v>
      </c>
    </row>
    <row r="22" spans="1:28" x14ac:dyDescent="0.25">
      <c r="S22" s="115" t="s">
        <v>66</v>
      </c>
      <c r="T22" s="115"/>
      <c r="U22" s="116"/>
      <c r="V22" s="116">
        <v>2336</v>
      </c>
      <c r="W22" s="116">
        <v>2271</v>
      </c>
      <c r="X22" s="116">
        <v>2396</v>
      </c>
      <c r="Y22" s="112">
        <v>3102</v>
      </c>
      <c r="Z22" s="112">
        <v>3167</v>
      </c>
      <c r="AB22" s="117">
        <f t="shared" si="2"/>
        <v>7.0632053169186845E-2</v>
      </c>
    </row>
    <row r="23" spans="1:28" x14ac:dyDescent="0.25">
      <c r="S23" s="115" t="s">
        <v>67</v>
      </c>
      <c r="T23" s="115"/>
      <c r="U23" s="116"/>
      <c r="V23" s="116">
        <v>1898</v>
      </c>
      <c r="W23" s="116">
        <v>2019</v>
      </c>
      <c r="X23" s="116">
        <v>2238</v>
      </c>
      <c r="Y23" s="112">
        <v>2409</v>
      </c>
      <c r="Z23" s="112">
        <v>2585</v>
      </c>
      <c r="AB23" s="117">
        <f t="shared" si="2"/>
        <v>5.7651991614255764E-2</v>
      </c>
    </row>
    <row r="24" spans="1:28" x14ac:dyDescent="0.25">
      <c r="S24" s="115" t="s">
        <v>68</v>
      </c>
      <c r="T24" s="115"/>
      <c r="U24" s="116"/>
      <c r="V24" s="116">
        <v>304</v>
      </c>
      <c r="W24" s="116">
        <v>299</v>
      </c>
      <c r="X24" s="116">
        <v>281</v>
      </c>
      <c r="Y24" s="112">
        <v>361</v>
      </c>
      <c r="Z24" s="112">
        <v>374</v>
      </c>
      <c r="AB24" s="117">
        <f t="shared" si="2"/>
        <v>8.3411392122753024E-3</v>
      </c>
    </row>
    <row r="25" spans="1:28" x14ac:dyDescent="0.25">
      <c r="S25" s="115" t="s">
        <v>69</v>
      </c>
      <c r="T25" s="115"/>
      <c r="U25" s="116"/>
      <c r="V25" s="116">
        <v>1155</v>
      </c>
      <c r="W25" s="116">
        <v>1192</v>
      </c>
      <c r="X25" s="116">
        <v>1249</v>
      </c>
      <c r="Y25" s="112">
        <v>1541</v>
      </c>
      <c r="Z25" s="112">
        <v>1641</v>
      </c>
      <c r="AB25" s="117">
        <f t="shared" si="2"/>
        <v>3.6598420982202597E-2</v>
      </c>
    </row>
    <row r="26" spans="1:28" x14ac:dyDescent="0.25">
      <c r="S26" s="115" t="s">
        <v>70</v>
      </c>
      <c r="T26" s="115"/>
      <c r="U26" s="116"/>
      <c r="V26" s="116">
        <v>509</v>
      </c>
      <c r="W26" s="116">
        <v>571</v>
      </c>
      <c r="X26" s="116">
        <v>660</v>
      </c>
      <c r="Y26" s="112">
        <v>768</v>
      </c>
      <c r="Z26" s="112">
        <v>804</v>
      </c>
      <c r="AB26" s="117">
        <f t="shared" si="2"/>
        <v>1.7931219055265624E-2</v>
      </c>
    </row>
    <row r="27" spans="1:28" x14ac:dyDescent="0.25">
      <c r="S27" s="115" t="s">
        <v>71</v>
      </c>
      <c r="T27" s="115"/>
      <c r="U27" s="116"/>
      <c r="V27" s="116">
        <v>1630</v>
      </c>
      <c r="W27" s="116">
        <v>1656</v>
      </c>
      <c r="X27" s="116">
        <v>1794</v>
      </c>
      <c r="Y27" s="112">
        <v>2009</v>
      </c>
      <c r="Z27" s="112">
        <v>2062</v>
      </c>
      <c r="AB27" s="117">
        <f t="shared" si="2"/>
        <v>4.5987778223828005E-2</v>
      </c>
    </row>
    <row r="28" spans="1:28" x14ac:dyDescent="0.25">
      <c r="S28" s="115" t="s">
        <v>72</v>
      </c>
      <c r="T28" s="115"/>
      <c r="U28" s="116"/>
      <c r="V28" s="116">
        <v>2784</v>
      </c>
      <c r="W28" s="116">
        <v>2994</v>
      </c>
      <c r="X28" s="116">
        <v>3058</v>
      </c>
      <c r="Y28" s="112">
        <v>3700</v>
      </c>
      <c r="Z28" s="112">
        <v>3809</v>
      </c>
      <c r="AB28" s="117">
        <f t="shared" si="2"/>
        <v>8.4950265399884026E-2</v>
      </c>
    </row>
    <row r="29" spans="1:28" x14ac:dyDescent="0.25">
      <c r="S29" s="115" t="s">
        <v>73</v>
      </c>
      <c r="T29" s="115"/>
      <c r="U29" s="116"/>
      <c r="V29" s="116">
        <v>3283</v>
      </c>
      <c r="W29" s="116">
        <v>2743</v>
      </c>
      <c r="X29" s="116">
        <v>2809</v>
      </c>
      <c r="Y29" s="112">
        <v>3060</v>
      </c>
      <c r="Z29" s="112">
        <v>3210</v>
      </c>
      <c r="AB29" s="117">
        <f t="shared" si="2"/>
        <v>7.1591061153485888E-2</v>
      </c>
    </row>
    <row r="30" spans="1:28" x14ac:dyDescent="0.25">
      <c r="S30" s="115" t="s">
        <v>74</v>
      </c>
      <c r="T30" s="115"/>
      <c r="U30" s="116"/>
      <c r="V30" s="116">
        <v>1601</v>
      </c>
      <c r="W30" s="116">
        <v>2211</v>
      </c>
      <c r="X30" s="116">
        <v>2180</v>
      </c>
      <c r="Y30" s="112">
        <v>2410</v>
      </c>
      <c r="Z30" s="112">
        <v>2715</v>
      </c>
      <c r="AB30" s="117">
        <f t="shared" si="2"/>
        <v>6.0551318078415628E-2</v>
      </c>
    </row>
    <row r="31" spans="1:28" x14ac:dyDescent="0.25">
      <c r="S31" s="115" t="s">
        <v>75</v>
      </c>
      <c r="T31" s="115"/>
      <c r="U31" s="116"/>
      <c r="V31" s="116">
        <v>3709</v>
      </c>
      <c r="W31" s="116">
        <v>3972</v>
      </c>
      <c r="X31" s="116">
        <v>4403</v>
      </c>
      <c r="Y31" s="112">
        <v>5068</v>
      </c>
      <c r="Z31" s="112">
        <v>5625</v>
      </c>
      <c r="AB31" s="117">
        <f t="shared" si="2"/>
        <v>0.12545162585307107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584</v>
      </c>
      <c r="W32" s="116">
        <v>613</v>
      </c>
      <c r="X32" s="116">
        <v>615</v>
      </c>
      <c r="Y32" s="112">
        <v>673</v>
      </c>
      <c r="Z32" s="112">
        <v>730</v>
      </c>
      <c r="AB32" s="117">
        <f t="shared" si="2"/>
        <v>1.6280833221820779E-2</v>
      </c>
    </row>
    <row r="33" spans="19:32" x14ac:dyDescent="0.25">
      <c r="S33" s="115" t="s">
        <v>77</v>
      </c>
      <c r="T33" s="115"/>
      <c r="U33" s="116"/>
      <c r="V33" s="116">
        <v>1191</v>
      </c>
      <c r="W33" s="116">
        <v>1309</v>
      </c>
      <c r="X33" s="116">
        <v>1356</v>
      </c>
      <c r="Y33" s="112">
        <v>1535</v>
      </c>
      <c r="Z33" s="112">
        <v>1634</v>
      </c>
      <c r="AB33" s="117">
        <f t="shared" si="2"/>
        <v>3.644230340336322E-2</v>
      </c>
    </row>
    <row r="34" spans="19:32" x14ac:dyDescent="0.25">
      <c r="S34" s="118" t="s">
        <v>53</v>
      </c>
      <c r="T34" s="118"/>
      <c r="U34" s="119"/>
      <c r="V34" s="119">
        <v>34581</v>
      </c>
      <c r="W34" s="119">
        <v>35425</v>
      </c>
      <c r="X34" s="119">
        <v>37647</v>
      </c>
      <c r="Y34" s="120">
        <v>42225</v>
      </c>
      <c r="Z34" s="120">
        <v>44838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21159</v>
      </c>
      <c r="W37" s="112">
        <v>22160</v>
      </c>
      <c r="X37" s="112">
        <v>22990</v>
      </c>
      <c r="Y37" s="112">
        <v>23216</v>
      </c>
      <c r="Z37" s="112">
        <v>24465</v>
      </c>
      <c r="AB37" s="132">
        <f>Z37/Z40*100</f>
        <v>81.322297566812935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3873</v>
      </c>
      <c r="W38" s="112">
        <v>3984</v>
      </c>
      <c r="X38" s="112">
        <v>4151</v>
      </c>
      <c r="Y38" s="112">
        <v>5286</v>
      </c>
      <c r="Z38" s="112">
        <v>5619</v>
      </c>
      <c r="AB38" s="132">
        <f>Z38/Z40*100</f>
        <v>18.677702433187076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25032</v>
      </c>
      <c r="W40" s="112">
        <v>26144</v>
      </c>
      <c r="X40" s="112">
        <v>27141</v>
      </c>
      <c r="Y40" s="112">
        <v>28502</v>
      </c>
      <c r="Z40" s="112">
        <v>30084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11</v>
      </c>
      <c r="X44" s="112">
        <v>6</v>
      </c>
      <c r="Y44" s="112">
        <v>7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371</v>
      </c>
      <c r="W45" s="112">
        <v>372</v>
      </c>
      <c r="X45" s="112">
        <v>450</v>
      </c>
      <c r="Y45" s="112">
        <v>579</v>
      </c>
      <c r="Z45" s="112">
        <v>633</v>
      </c>
    </row>
    <row r="46" spans="19:32" x14ac:dyDescent="0.25">
      <c r="S46" s="115" t="s">
        <v>38</v>
      </c>
      <c r="T46" s="115"/>
      <c r="U46" s="112"/>
      <c r="V46" s="112">
        <v>1123</v>
      </c>
      <c r="W46" s="112">
        <v>1025</v>
      </c>
      <c r="X46" s="112">
        <v>1153</v>
      </c>
      <c r="Y46" s="112">
        <v>1286</v>
      </c>
      <c r="Z46" s="112">
        <v>1430</v>
      </c>
    </row>
    <row r="47" spans="19:32" x14ac:dyDescent="0.25">
      <c r="S47" s="115" t="s">
        <v>39</v>
      </c>
      <c r="T47" s="115"/>
      <c r="U47" s="112"/>
      <c r="V47" s="112">
        <v>1617</v>
      </c>
      <c r="W47" s="112">
        <v>1568</v>
      </c>
      <c r="X47" s="112">
        <v>1653</v>
      </c>
      <c r="Y47" s="112">
        <v>1946</v>
      </c>
      <c r="Z47" s="112">
        <v>2054</v>
      </c>
    </row>
    <row r="48" spans="19:32" x14ac:dyDescent="0.25">
      <c r="S48" s="115" t="s">
        <v>40</v>
      </c>
      <c r="T48" s="115"/>
      <c r="U48" s="112"/>
      <c r="V48" s="112">
        <v>2076</v>
      </c>
      <c r="W48" s="112">
        <v>2177</v>
      </c>
      <c r="X48" s="112">
        <v>2349</v>
      </c>
      <c r="Y48" s="112">
        <v>2681</v>
      </c>
      <c r="Z48" s="112">
        <v>2807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2186</v>
      </c>
      <c r="W49" s="112">
        <v>2363</v>
      </c>
      <c r="X49" s="112">
        <v>2519</v>
      </c>
      <c r="Y49" s="112">
        <v>2725</v>
      </c>
      <c r="Z49" s="112">
        <v>2961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Mitchell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1939</v>
      </c>
      <c r="W50" s="112">
        <v>2132</v>
      </c>
      <c r="X50" s="112">
        <v>2355</v>
      </c>
      <c r="Y50" s="112">
        <v>2698</v>
      </c>
      <c r="Z50" s="112">
        <v>2829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1574</v>
      </c>
      <c r="W51" s="112">
        <v>1630</v>
      </c>
      <c r="X51" s="112">
        <v>1789</v>
      </c>
      <c r="Y51" s="112">
        <v>1929</v>
      </c>
      <c r="Z51" s="112">
        <v>2102</v>
      </c>
    </row>
    <row r="52" spans="1:26" ht="15" customHeight="1" x14ac:dyDescent="0.25">
      <c r="S52" s="115" t="s">
        <v>44</v>
      </c>
      <c r="T52" s="115"/>
      <c r="U52" s="112"/>
      <c r="V52" s="112">
        <v>1808</v>
      </c>
      <c r="W52" s="112">
        <v>1726</v>
      </c>
      <c r="X52" s="112">
        <v>1807</v>
      </c>
      <c r="Y52" s="112">
        <v>1800</v>
      </c>
      <c r="Z52" s="112">
        <v>1860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1681</v>
      </c>
      <c r="W53" s="112">
        <v>1787</v>
      </c>
      <c r="X53" s="112">
        <v>1773</v>
      </c>
      <c r="Y53" s="112">
        <v>1930</v>
      </c>
      <c r="Z53" s="112">
        <v>1923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1540</v>
      </c>
      <c r="W54" s="112">
        <v>1541</v>
      </c>
      <c r="X54" s="112">
        <v>1612</v>
      </c>
      <c r="Y54" s="112">
        <v>1626</v>
      </c>
      <c r="Z54" s="112">
        <v>1657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1053</v>
      </c>
      <c r="W55" s="112">
        <v>1113</v>
      </c>
      <c r="X55" s="112">
        <v>1178</v>
      </c>
      <c r="Y55" s="112">
        <v>1253</v>
      </c>
      <c r="Z55" s="112">
        <v>1388</v>
      </c>
    </row>
    <row r="56" spans="1:26" ht="15" customHeight="1" x14ac:dyDescent="0.25">
      <c r="S56" s="115" t="s">
        <v>48</v>
      </c>
      <c r="T56" s="115"/>
      <c r="U56" s="112"/>
      <c r="V56" s="112">
        <v>602</v>
      </c>
      <c r="W56" s="112">
        <v>617</v>
      </c>
      <c r="X56" s="112">
        <v>657</v>
      </c>
      <c r="Y56" s="112">
        <v>705</v>
      </c>
      <c r="Z56" s="112">
        <v>704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214</v>
      </c>
      <c r="W57" s="112">
        <v>237</v>
      </c>
      <c r="X57" s="112">
        <v>254</v>
      </c>
      <c r="Y57" s="112">
        <v>280</v>
      </c>
      <c r="Z57" s="112">
        <v>290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86</v>
      </c>
      <c r="W58" s="112">
        <v>92</v>
      </c>
      <c r="X58" s="112">
        <v>100</v>
      </c>
      <c r="Y58" s="112">
        <v>108</v>
      </c>
      <c r="Z58" s="112">
        <v>139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40</v>
      </c>
      <c r="W59" s="112">
        <v>23</v>
      </c>
      <c r="X59" s="112">
        <v>36</v>
      </c>
      <c r="Y59" s="112">
        <v>38</v>
      </c>
      <c r="Z59" s="112">
        <v>45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20</v>
      </c>
      <c r="X60" s="112">
        <v>23</v>
      </c>
      <c r="Y60" s="112">
        <v>21</v>
      </c>
      <c r="Z60" s="112">
        <v>17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17933</v>
      </c>
      <c r="W61" s="112">
        <v>18453</v>
      </c>
      <c r="X61" s="112">
        <v>19714</v>
      </c>
      <c r="Y61" s="112">
        <v>21590</v>
      </c>
      <c r="Z61" s="112">
        <v>22832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9</v>
      </c>
      <c r="X63" s="112">
        <v>13</v>
      </c>
      <c r="Y63" s="112">
        <v>7</v>
      </c>
      <c r="Z63" s="112">
        <v>14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425</v>
      </c>
      <c r="W64" s="112">
        <v>407</v>
      </c>
      <c r="X64" s="112">
        <v>428</v>
      </c>
      <c r="Y64" s="112">
        <v>638</v>
      </c>
      <c r="Z64" s="112">
        <v>647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Mitchell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1103</v>
      </c>
      <c r="W65" s="112">
        <v>1025</v>
      </c>
      <c r="X65" s="112">
        <v>1061</v>
      </c>
      <c r="Y65" s="112">
        <v>1408</v>
      </c>
      <c r="Z65" s="112">
        <v>1442</v>
      </c>
    </row>
    <row r="66" spans="1:26" x14ac:dyDescent="0.25">
      <c r="S66" s="115" t="s">
        <v>39</v>
      </c>
      <c r="T66" s="115"/>
      <c r="U66" s="112"/>
      <c r="V66" s="112">
        <v>1516</v>
      </c>
      <c r="W66" s="112">
        <v>1537</v>
      </c>
      <c r="X66" s="112">
        <v>1617</v>
      </c>
      <c r="Y66" s="112">
        <v>1987</v>
      </c>
      <c r="Z66" s="112">
        <v>2072</v>
      </c>
    </row>
    <row r="67" spans="1:26" x14ac:dyDescent="0.25">
      <c r="S67" s="115" t="s">
        <v>40</v>
      </c>
      <c r="T67" s="115"/>
      <c r="U67" s="112"/>
      <c r="V67" s="112">
        <v>1980</v>
      </c>
      <c r="W67" s="112">
        <v>1967</v>
      </c>
      <c r="X67" s="112">
        <v>2132</v>
      </c>
      <c r="Y67" s="112">
        <v>2335</v>
      </c>
      <c r="Z67" s="112">
        <v>2600</v>
      </c>
    </row>
    <row r="68" spans="1:26" x14ac:dyDescent="0.25">
      <c r="S68" s="115" t="s">
        <v>41</v>
      </c>
      <c r="T68" s="115"/>
      <c r="U68" s="112"/>
      <c r="V68" s="112">
        <v>1881</v>
      </c>
      <c r="W68" s="112">
        <v>1991</v>
      </c>
      <c r="X68" s="112">
        <v>2255</v>
      </c>
      <c r="Y68" s="112">
        <v>2612</v>
      </c>
      <c r="Z68" s="112">
        <v>2854</v>
      </c>
    </row>
    <row r="69" spans="1:26" x14ac:dyDescent="0.25">
      <c r="S69" s="115" t="s">
        <v>42</v>
      </c>
      <c r="T69" s="115"/>
      <c r="U69" s="112"/>
      <c r="V69" s="112">
        <v>1725</v>
      </c>
      <c r="W69" s="112">
        <v>1905</v>
      </c>
      <c r="X69" s="112">
        <v>1952</v>
      </c>
      <c r="Y69" s="112">
        <v>2344</v>
      </c>
      <c r="Z69" s="112">
        <v>2581</v>
      </c>
    </row>
    <row r="70" spans="1:26" x14ac:dyDescent="0.25">
      <c r="S70" s="115" t="s">
        <v>43</v>
      </c>
      <c r="T70" s="115"/>
      <c r="U70" s="112"/>
      <c r="V70" s="112">
        <v>1558</v>
      </c>
      <c r="W70" s="112">
        <v>1564</v>
      </c>
      <c r="X70" s="112">
        <v>1745</v>
      </c>
      <c r="Y70" s="112">
        <v>1924</v>
      </c>
      <c r="Z70" s="112">
        <v>2099</v>
      </c>
    </row>
    <row r="71" spans="1:26" x14ac:dyDescent="0.25">
      <c r="S71" s="115" t="s">
        <v>44</v>
      </c>
      <c r="T71" s="115"/>
      <c r="U71" s="112"/>
      <c r="V71" s="112">
        <v>1804</v>
      </c>
      <c r="W71" s="112">
        <v>1743</v>
      </c>
      <c r="X71" s="112">
        <v>1730</v>
      </c>
      <c r="Y71" s="112">
        <v>1905</v>
      </c>
      <c r="Z71" s="112">
        <v>1956</v>
      </c>
    </row>
    <row r="72" spans="1:26" x14ac:dyDescent="0.25">
      <c r="S72" s="115" t="s">
        <v>45</v>
      </c>
      <c r="T72" s="115"/>
      <c r="U72" s="112"/>
      <c r="V72" s="112">
        <v>1575</v>
      </c>
      <c r="W72" s="112">
        <v>1659</v>
      </c>
      <c r="X72" s="112">
        <v>1749</v>
      </c>
      <c r="Y72" s="112">
        <v>1893</v>
      </c>
      <c r="Z72" s="112">
        <v>1956</v>
      </c>
    </row>
    <row r="73" spans="1:26" x14ac:dyDescent="0.25">
      <c r="S73" s="115" t="s">
        <v>46</v>
      </c>
      <c r="T73" s="115"/>
      <c r="U73" s="112"/>
      <c r="V73" s="112">
        <v>1431</v>
      </c>
      <c r="W73" s="112">
        <v>1456</v>
      </c>
      <c r="X73" s="112">
        <v>1456</v>
      </c>
      <c r="Y73" s="112">
        <v>1529</v>
      </c>
      <c r="Z73" s="112">
        <v>1550</v>
      </c>
    </row>
    <row r="74" spans="1:26" x14ac:dyDescent="0.25">
      <c r="S74" s="115" t="s">
        <v>47</v>
      </c>
      <c r="T74" s="115"/>
      <c r="U74" s="112"/>
      <c r="V74" s="112">
        <v>943</v>
      </c>
      <c r="W74" s="112">
        <v>987</v>
      </c>
      <c r="X74" s="112">
        <v>1028</v>
      </c>
      <c r="Y74" s="112">
        <v>1204</v>
      </c>
      <c r="Z74" s="112">
        <v>1244</v>
      </c>
    </row>
    <row r="75" spans="1:26" x14ac:dyDescent="0.25">
      <c r="S75" s="115" t="s">
        <v>48</v>
      </c>
      <c r="T75" s="115"/>
      <c r="U75" s="112"/>
      <c r="V75" s="112">
        <v>423</v>
      </c>
      <c r="W75" s="112">
        <v>422</v>
      </c>
      <c r="X75" s="112">
        <v>440</v>
      </c>
      <c r="Y75" s="112">
        <v>528</v>
      </c>
      <c r="Z75" s="112">
        <v>631</v>
      </c>
    </row>
    <row r="76" spans="1:26" x14ac:dyDescent="0.25">
      <c r="S76" s="115" t="s">
        <v>49</v>
      </c>
      <c r="T76" s="115"/>
      <c r="U76" s="112"/>
      <c r="V76" s="112">
        <v>157</v>
      </c>
      <c r="W76" s="112">
        <v>160</v>
      </c>
      <c r="X76" s="112">
        <v>178</v>
      </c>
      <c r="Y76" s="112">
        <v>182</v>
      </c>
      <c r="Z76" s="112">
        <v>206</v>
      </c>
    </row>
    <row r="77" spans="1:26" x14ac:dyDescent="0.25">
      <c r="S77" s="115" t="s">
        <v>50</v>
      </c>
      <c r="T77" s="115"/>
      <c r="U77" s="112"/>
      <c r="V77" s="112">
        <v>67</v>
      </c>
      <c r="W77" s="112">
        <v>76</v>
      </c>
      <c r="X77" s="112">
        <v>79</v>
      </c>
      <c r="Y77" s="112">
        <v>67</v>
      </c>
      <c r="Z77" s="112">
        <v>73</v>
      </c>
    </row>
    <row r="78" spans="1:26" x14ac:dyDescent="0.25">
      <c r="S78" s="115" t="s">
        <v>51</v>
      </c>
      <c r="T78" s="115"/>
      <c r="U78" s="112"/>
      <c r="V78" s="112">
        <v>28</v>
      </c>
      <c r="W78" s="112">
        <v>29</v>
      </c>
      <c r="X78" s="112">
        <v>27</v>
      </c>
      <c r="Y78" s="112">
        <v>29</v>
      </c>
      <c r="Z78" s="112">
        <v>42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18</v>
      </c>
      <c r="X79" s="112">
        <v>17</v>
      </c>
      <c r="Y79" s="112">
        <v>20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16644</v>
      </c>
      <c r="W80" s="112">
        <v>16971</v>
      </c>
      <c r="X80" s="112">
        <v>17907</v>
      </c>
      <c r="Y80" s="112">
        <v>12372</v>
      </c>
      <c r="Z80" s="112">
        <v>21976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Mitchell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1532</v>
      </c>
      <c r="W83" s="112">
        <v>1615</v>
      </c>
      <c r="X83" s="112">
        <v>1677</v>
      </c>
      <c r="Y83" s="112">
        <v>1723</v>
      </c>
      <c r="Z83" s="112">
        <v>1851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1007</v>
      </c>
      <c r="W84" s="112">
        <v>1037</v>
      </c>
      <c r="X84" s="112">
        <v>1078</v>
      </c>
      <c r="Y84" s="112">
        <v>1168</v>
      </c>
      <c r="Z84" s="112">
        <v>1211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3040</v>
      </c>
      <c r="W85" s="112">
        <v>3158</v>
      </c>
      <c r="X85" s="112">
        <v>3303</v>
      </c>
      <c r="Y85" s="112">
        <v>3441</v>
      </c>
      <c r="Z85" s="112">
        <v>3448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44,833</v>
      </c>
      <c r="D86" s="96">
        <f t="shared" ref="D86:D91" si="4">AD4</f>
        <v>6.1739212807275123E-2</v>
      </c>
      <c r="E86" s="97">
        <f t="shared" ref="E86:E91" si="5">AD4</f>
        <v>6.1739212807275123E-2</v>
      </c>
      <c r="F86" s="96">
        <f t="shared" ref="F86:F91" si="6">AF4</f>
        <v>0.29635091371732591</v>
      </c>
      <c r="G86" s="97">
        <f t="shared" ref="G86:G91" si="7">AF4</f>
        <v>0.29635091371732591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865</v>
      </c>
      <c r="W86" s="112">
        <v>939</v>
      </c>
      <c r="X86" s="112">
        <v>974</v>
      </c>
      <c r="Y86" s="112">
        <v>973</v>
      </c>
      <c r="Z86" s="112">
        <v>1014</v>
      </c>
    </row>
    <row r="87" spans="1:30" ht="15" customHeight="1" x14ac:dyDescent="0.25">
      <c r="A87" s="98" t="s">
        <v>4</v>
      </c>
      <c r="B87" s="49"/>
      <c r="C87" s="57" t="str">
        <f t="shared" si="3"/>
        <v>22,830</v>
      </c>
      <c r="D87" s="96">
        <f t="shared" si="4"/>
        <v>5.7433997220935673E-2</v>
      </c>
      <c r="E87" s="97">
        <f t="shared" si="5"/>
        <v>5.7433997220935673E-2</v>
      </c>
      <c r="F87" s="96">
        <f t="shared" si="6"/>
        <v>0.2727171368045489</v>
      </c>
      <c r="G87" s="97">
        <f t="shared" si="7"/>
        <v>0.2727171368045489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557</v>
      </c>
      <c r="W87" s="112">
        <v>562</v>
      </c>
      <c r="X87" s="112">
        <v>584</v>
      </c>
      <c r="Y87" s="112">
        <v>597</v>
      </c>
      <c r="Z87" s="112">
        <v>617</v>
      </c>
    </row>
    <row r="88" spans="1:30" ht="15" customHeight="1" x14ac:dyDescent="0.25">
      <c r="A88" s="98" t="s">
        <v>5</v>
      </c>
      <c r="B88" s="49"/>
      <c r="C88" s="57" t="str">
        <f t="shared" si="3"/>
        <v>21,981</v>
      </c>
      <c r="D88" s="96">
        <f t="shared" si="4"/>
        <v>6.6728137435698276E-2</v>
      </c>
      <c r="E88" s="97">
        <f t="shared" si="5"/>
        <v>6.6728137435698276E-2</v>
      </c>
      <c r="F88" s="96">
        <f t="shared" si="6"/>
        <v>0.3206560922855084</v>
      </c>
      <c r="G88" s="97">
        <f t="shared" si="7"/>
        <v>0.3206560922855084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544</v>
      </c>
      <c r="W88" s="112">
        <v>580</v>
      </c>
      <c r="X88" s="112">
        <v>614</v>
      </c>
      <c r="Y88" s="112">
        <v>679</v>
      </c>
      <c r="Z88" s="112">
        <v>698</v>
      </c>
    </row>
    <row r="89" spans="1:30" ht="15" customHeight="1" x14ac:dyDescent="0.25">
      <c r="A89" s="49" t="s">
        <v>6</v>
      </c>
      <c r="B89" s="49"/>
      <c r="C89" s="57" t="str">
        <f t="shared" si="3"/>
        <v>30,082</v>
      </c>
      <c r="D89" s="96">
        <f t="shared" si="4"/>
        <v>5.5619889812962731E-2</v>
      </c>
      <c r="E89" s="97">
        <f t="shared" si="5"/>
        <v>5.5619889812962731E-2</v>
      </c>
      <c r="F89" s="96">
        <f t="shared" si="6"/>
        <v>0.20154976833359961</v>
      </c>
      <c r="G89" s="97">
        <f t="shared" si="7"/>
        <v>0.20154976833359961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1690</v>
      </c>
      <c r="W89" s="112">
        <v>1767</v>
      </c>
      <c r="X89" s="112">
        <v>1819</v>
      </c>
      <c r="Y89" s="112">
        <v>1842</v>
      </c>
      <c r="Z89" s="112">
        <v>1939</v>
      </c>
    </row>
    <row r="90" spans="1:30" ht="15" customHeight="1" x14ac:dyDescent="0.25">
      <c r="A90" s="49" t="s">
        <v>95</v>
      </c>
      <c r="B90" s="49"/>
      <c r="C90" s="57" t="str">
        <f t="shared" si="3"/>
        <v>$52,366</v>
      </c>
      <c r="D90" s="96">
        <f t="shared" si="4"/>
        <v>7.3909791659531709E-2</v>
      </c>
      <c r="E90" s="97">
        <f t="shared" si="5"/>
        <v>7.3909791659531709E-2</v>
      </c>
      <c r="F90" s="96">
        <f t="shared" si="6"/>
        <v>0.12057681266663089</v>
      </c>
      <c r="G90" s="97">
        <f t="shared" si="7"/>
        <v>0.12057681266663089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1726</v>
      </c>
      <c r="W90" s="112">
        <v>1827</v>
      </c>
      <c r="X90" s="112">
        <v>1875</v>
      </c>
      <c r="Y90" s="112">
        <v>1970</v>
      </c>
      <c r="Z90" s="112">
        <v>2087</v>
      </c>
    </row>
    <row r="91" spans="1:30" ht="15" customHeight="1" x14ac:dyDescent="0.25">
      <c r="A91" s="49" t="s">
        <v>7</v>
      </c>
      <c r="B91" s="49"/>
      <c r="C91" s="57" t="str">
        <f t="shared" si="3"/>
        <v>$1,994.7 mil</v>
      </c>
      <c r="D91" s="96">
        <f t="shared" si="4"/>
        <v>0.1170211065014799</v>
      </c>
      <c r="E91" s="97">
        <f t="shared" si="5"/>
        <v>0.1170211065014799</v>
      </c>
      <c r="F91" s="96">
        <f t="shared" si="6"/>
        <v>0.40589568782541363</v>
      </c>
      <c r="G91" s="97">
        <f t="shared" si="7"/>
        <v>0.40589568782541363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13289</v>
      </c>
      <c r="W91" s="112">
        <v>13880</v>
      </c>
      <c r="X91" s="112">
        <v>14424</v>
      </c>
      <c r="Y91" s="112">
        <v>14977</v>
      </c>
      <c r="Z91" s="112">
        <v>15797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1036</v>
      </c>
      <c r="W93" s="112">
        <v>1119</v>
      </c>
      <c r="X93" s="112">
        <v>1162</v>
      </c>
      <c r="Y93" s="112">
        <v>1251</v>
      </c>
      <c r="Z93" s="112">
        <v>1333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1879</v>
      </c>
      <c r="W94" s="112">
        <v>2016</v>
      </c>
      <c r="X94" s="112">
        <v>2081</v>
      </c>
      <c r="Y94" s="112">
        <v>2267</v>
      </c>
      <c r="Z94" s="112">
        <v>2367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425</v>
      </c>
      <c r="W95" s="112">
        <v>482</v>
      </c>
      <c r="X95" s="112">
        <v>514</v>
      </c>
      <c r="Y95" s="112">
        <v>584</v>
      </c>
      <c r="Z95" s="112">
        <v>638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2068</v>
      </c>
      <c r="W96" s="112">
        <v>2161</v>
      </c>
      <c r="X96" s="112">
        <v>2270</v>
      </c>
      <c r="Y96" s="112">
        <v>2440</v>
      </c>
      <c r="Z96" s="112">
        <v>2638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2240</v>
      </c>
      <c r="W97" s="112">
        <v>2308</v>
      </c>
      <c r="X97" s="112">
        <v>2385</v>
      </c>
      <c r="Y97" s="112">
        <v>2437</v>
      </c>
      <c r="Z97" s="112">
        <v>2511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1230</v>
      </c>
      <c r="W98" s="112">
        <v>1288</v>
      </c>
      <c r="X98" s="112">
        <v>1325</v>
      </c>
      <c r="Y98" s="112">
        <v>1353</v>
      </c>
      <c r="Z98" s="112">
        <v>1372</v>
      </c>
    </row>
    <row r="99" spans="1:32" ht="15" customHeight="1" x14ac:dyDescent="0.25">
      <c r="S99" s="115" t="s">
        <v>195</v>
      </c>
      <c r="T99" s="115"/>
      <c r="U99" s="112"/>
      <c r="V99" s="112">
        <v>187</v>
      </c>
      <c r="W99" s="112">
        <v>185</v>
      </c>
      <c r="X99" s="112">
        <v>195</v>
      </c>
      <c r="Y99" s="112">
        <v>224</v>
      </c>
      <c r="Z99" s="112">
        <v>277</v>
      </c>
    </row>
    <row r="100" spans="1:32" ht="15" customHeight="1" x14ac:dyDescent="0.25">
      <c r="S100" s="115" t="s">
        <v>58</v>
      </c>
      <c r="T100" s="115"/>
      <c r="U100" s="112"/>
      <c r="V100" s="112">
        <v>977</v>
      </c>
      <c r="W100" s="112">
        <v>993</v>
      </c>
      <c r="X100" s="112">
        <v>1012</v>
      </c>
      <c r="Y100" s="112">
        <v>1153</v>
      </c>
      <c r="Z100" s="112">
        <v>1195</v>
      </c>
    </row>
    <row r="101" spans="1:32" x14ac:dyDescent="0.25">
      <c r="A101" s="18"/>
      <c r="S101" s="118" t="s">
        <v>53</v>
      </c>
      <c r="T101" s="118"/>
      <c r="U101" s="112"/>
      <c r="V101" s="112">
        <v>11747</v>
      </c>
      <c r="W101" s="112">
        <v>12258</v>
      </c>
      <c r="X101" s="112">
        <v>12695</v>
      </c>
      <c r="Y101" s="112">
        <v>13497</v>
      </c>
      <c r="Z101" s="112">
        <v>14268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26347</v>
      </c>
      <c r="W104" s="112">
        <v>28218</v>
      </c>
      <c r="X104" s="112">
        <v>28903</v>
      </c>
      <c r="Y104" s="112">
        <v>33008</v>
      </c>
      <c r="Z104" s="112">
        <v>35186</v>
      </c>
      <c r="AB104" s="109" t="str">
        <f>TEXT(Z104,"###,###")</f>
        <v>35,186</v>
      </c>
      <c r="AD104" s="130">
        <f>Z104/($Z$4)*100</f>
        <v>78.482367898646089</v>
      </c>
      <c r="AF104" s="109"/>
    </row>
    <row r="105" spans="1:32" x14ac:dyDescent="0.25">
      <c r="S105" s="115" t="s">
        <v>17</v>
      </c>
      <c r="T105" s="115"/>
      <c r="U105" s="112"/>
      <c r="V105" s="112">
        <v>6016</v>
      </c>
      <c r="W105" s="112">
        <v>6198</v>
      </c>
      <c r="X105" s="112">
        <v>6321</v>
      </c>
      <c r="Y105" s="112">
        <v>6862</v>
      </c>
      <c r="Z105" s="112">
        <v>7227</v>
      </c>
      <c r="AB105" s="109" t="str">
        <f>TEXT(Z105,"###,###")</f>
        <v>7,227</v>
      </c>
      <c r="AD105" s="130">
        <f>Z105/($Z$4)*100</f>
        <v>16.11982245221154</v>
      </c>
      <c r="AF105" s="109"/>
    </row>
    <row r="106" spans="1:32" x14ac:dyDescent="0.25">
      <c r="S106" s="118" t="s">
        <v>53</v>
      </c>
      <c r="T106" s="118"/>
      <c r="U106" s="120"/>
      <c r="V106" s="120">
        <v>32363</v>
      </c>
      <c r="W106" s="120">
        <v>34416</v>
      </c>
      <c r="X106" s="120">
        <v>35224</v>
      </c>
      <c r="Y106" s="120">
        <v>39870</v>
      </c>
      <c r="Z106" s="120">
        <v>42413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5501</v>
      </c>
      <c r="W108" s="112">
        <v>5732</v>
      </c>
      <c r="X108" s="112">
        <v>6013</v>
      </c>
      <c r="Y108" s="112">
        <v>6536</v>
      </c>
      <c r="Z108" s="112">
        <v>6919</v>
      </c>
      <c r="AB108" s="109" t="str">
        <f>TEXT(Z108,"###,###")</f>
        <v>6,919</v>
      </c>
      <c r="AD108" s="130">
        <f>Z108/($Z$4)*100</f>
        <v>15.432828496866147</v>
      </c>
      <c r="AF108" s="109"/>
    </row>
    <row r="109" spans="1:32" x14ac:dyDescent="0.25">
      <c r="S109" s="115" t="s">
        <v>20</v>
      </c>
      <c r="T109" s="115"/>
      <c r="U109" s="112"/>
      <c r="V109" s="112">
        <v>5107</v>
      </c>
      <c r="W109" s="112">
        <v>5173</v>
      </c>
      <c r="X109" s="112">
        <v>5750</v>
      </c>
      <c r="Y109" s="112">
        <v>6379</v>
      </c>
      <c r="Z109" s="112">
        <v>6533</v>
      </c>
      <c r="AB109" s="109" t="str">
        <f>TEXT(Z109,"###,###")</f>
        <v>6,533</v>
      </c>
      <c r="AD109" s="130">
        <f>Z109/($Z$4)*100</f>
        <v>14.571855552829389</v>
      </c>
      <c r="AF109" s="109"/>
    </row>
    <row r="110" spans="1:32" x14ac:dyDescent="0.25">
      <c r="S110" s="115" t="s">
        <v>21</v>
      </c>
      <c r="T110" s="115"/>
      <c r="U110" s="112"/>
      <c r="V110" s="112">
        <v>8067</v>
      </c>
      <c r="W110" s="112">
        <v>7702</v>
      </c>
      <c r="X110" s="112">
        <v>8462</v>
      </c>
      <c r="Y110" s="112">
        <v>10032</v>
      </c>
      <c r="Z110" s="112">
        <v>10255</v>
      </c>
      <c r="AB110" s="109" t="str">
        <f>TEXT(Z110,"###,###")</f>
        <v>10,255</v>
      </c>
      <c r="AD110" s="130">
        <f>Z110/($Z$4)*100</f>
        <v>22.873776013204559</v>
      </c>
      <c r="AF110" s="109"/>
    </row>
    <row r="111" spans="1:32" x14ac:dyDescent="0.25">
      <c r="S111" s="115" t="s">
        <v>22</v>
      </c>
      <c r="T111" s="115"/>
      <c r="U111" s="112"/>
      <c r="V111" s="112">
        <v>13352</v>
      </c>
      <c r="W111" s="112">
        <v>14310</v>
      </c>
      <c r="X111" s="112">
        <v>14999</v>
      </c>
      <c r="Y111" s="112">
        <v>16918</v>
      </c>
      <c r="Z111" s="112">
        <v>18691</v>
      </c>
      <c r="AB111" s="109" t="str">
        <f>TEXT(Z111,"###,###")</f>
        <v>18,691</v>
      </c>
      <c r="AD111" s="130">
        <f>Z111/($Z$4)*100</f>
        <v>41.690272790132269</v>
      </c>
      <c r="AF111" s="109"/>
    </row>
    <row r="112" spans="1:32" x14ac:dyDescent="0.25">
      <c r="S112" s="118" t="s">
        <v>53</v>
      </c>
      <c r="T112" s="118"/>
      <c r="U112" s="112"/>
      <c r="V112" s="112">
        <v>34580</v>
      </c>
      <c r="W112" s="112">
        <v>35422</v>
      </c>
      <c r="X112" s="112">
        <v>37647</v>
      </c>
      <c r="Y112" s="112">
        <v>42226</v>
      </c>
      <c r="Z112" s="112">
        <v>44836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40.880000000000003</v>
      </c>
      <c r="W118" s="131">
        <v>40.97</v>
      </c>
      <c r="X118" s="131">
        <v>40.97</v>
      </c>
      <c r="Y118" s="131">
        <v>40.76</v>
      </c>
      <c r="Z118" s="131">
        <v>40.6</v>
      </c>
      <c r="AB118" s="109" t="str">
        <f>TEXT(Z118,"##.0")</f>
        <v>40.6</v>
      </c>
    </row>
    <row r="120" spans="19:32" x14ac:dyDescent="0.25">
      <c r="S120" s="101" t="s">
        <v>97</v>
      </c>
      <c r="T120" s="112"/>
      <c r="U120" s="112"/>
      <c r="V120" s="112">
        <v>21748</v>
      </c>
      <c r="W120" s="112">
        <v>22668</v>
      </c>
      <c r="X120" s="112">
        <v>23305</v>
      </c>
      <c r="Y120" s="112">
        <v>24504</v>
      </c>
      <c r="Z120" s="112">
        <v>25749</v>
      </c>
      <c r="AB120" s="109" t="str">
        <f>TEXT(Z120,"###,###")</f>
        <v>25,749</v>
      </c>
    </row>
    <row r="121" spans="19:32" x14ac:dyDescent="0.25">
      <c r="S121" s="101" t="s">
        <v>98</v>
      </c>
      <c r="T121" s="112"/>
      <c r="U121" s="112"/>
      <c r="V121" s="112">
        <v>1719</v>
      </c>
      <c r="W121" s="112">
        <v>1775</v>
      </c>
      <c r="X121" s="112">
        <v>1933</v>
      </c>
      <c r="Y121" s="112">
        <v>1876</v>
      </c>
      <c r="Z121" s="112">
        <v>2114</v>
      </c>
      <c r="AB121" s="109" t="str">
        <f>TEXT(Z121,"###,###")</f>
        <v>2,114</v>
      </c>
    </row>
    <row r="122" spans="19:32" x14ac:dyDescent="0.25">
      <c r="S122" s="101" t="s">
        <v>99</v>
      </c>
      <c r="T122" s="112"/>
      <c r="U122" s="112"/>
      <c r="V122" s="112">
        <v>1571</v>
      </c>
      <c r="W122" s="112">
        <v>1705</v>
      </c>
      <c r="X122" s="112">
        <v>1899</v>
      </c>
      <c r="Y122" s="112">
        <v>2113</v>
      </c>
      <c r="Z122" s="112">
        <v>2218</v>
      </c>
      <c r="AB122" s="109" t="str">
        <f>TEXT(Z122,"###,###")</f>
        <v>2,218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23319</v>
      </c>
      <c r="W124" s="112">
        <v>24373</v>
      </c>
      <c r="X124" s="112">
        <v>25204</v>
      </c>
      <c r="Y124" s="112">
        <v>26617</v>
      </c>
      <c r="Z124" s="112">
        <v>27967</v>
      </c>
      <c r="AB124" s="109" t="str">
        <f>TEXT(Z124,"###,###")</f>
        <v>27,967</v>
      </c>
      <c r="AD124" s="127">
        <f>Z124/$Z$7*100</f>
        <v>92.969217472242534</v>
      </c>
    </row>
    <row r="125" spans="19:32" x14ac:dyDescent="0.25">
      <c r="S125" s="101" t="s">
        <v>101</v>
      </c>
      <c r="T125" s="112"/>
      <c r="U125" s="112"/>
      <c r="V125" s="112">
        <v>3290</v>
      </c>
      <c r="W125" s="112">
        <v>3480</v>
      </c>
      <c r="X125" s="112">
        <v>3832</v>
      </c>
      <c r="Y125" s="112">
        <v>3989</v>
      </c>
      <c r="Z125" s="112">
        <v>4332</v>
      </c>
      <c r="AB125" s="109" t="str">
        <f>TEXT(Z125,"###,###")</f>
        <v>4,332</v>
      </c>
      <c r="AD125" s="127">
        <f>Z125/$Z$7*100</f>
        <v>14.400638255435144</v>
      </c>
    </row>
    <row r="127" spans="19:32" x14ac:dyDescent="0.25">
      <c r="S127" s="101" t="s">
        <v>102</v>
      </c>
      <c r="T127" s="112"/>
      <c r="U127" s="112"/>
      <c r="V127" s="112">
        <v>13289</v>
      </c>
      <c r="W127" s="112">
        <v>13885</v>
      </c>
      <c r="X127" s="112">
        <v>14424</v>
      </c>
      <c r="Y127" s="112">
        <v>14976</v>
      </c>
      <c r="Z127" s="112">
        <v>15797</v>
      </c>
      <c r="AB127" s="109" t="str">
        <f>TEXT(Z127,"###,###")</f>
        <v>15,797</v>
      </c>
      <c r="AD127" s="127">
        <f>Z127/$Z$7*100</f>
        <v>52.513130775879269</v>
      </c>
    </row>
    <row r="128" spans="19:32" x14ac:dyDescent="0.25">
      <c r="S128" s="101" t="s">
        <v>103</v>
      </c>
      <c r="T128" s="112"/>
      <c r="U128" s="112"/>
      <c r="V128" s="112">
        <v>11753</v>
      </c>
      <c r="W128" s="112">
        <v>12264</v>
      </c>
      <c r="X128" s="112">
        <v>12692</v>
      </c>
      <c r="Y128" s="112">
        <v>13502</v>
      </c>
      <c r="Z128" s="112">
        <v>14266</v>
      </c>
      <c r="AB128" s="109" t="str">
        <f>TEXT(Z128,"###,###")</f>
        <v>14,266</v>
      </c>
      <c r="AD128" s="127">
        <f>Z128/$Z$7*100</f>
        <v>47.423708530017947</v>
      </c>
    </row>
    <row r="130" spans="19:20" x14ac:dyDescent="0.25">
      <c r="S130" s="101" t="s">
        <v>278</v>
      </c>
      <c r="T130" s="127">
        <v>85.596037497506813</v>
      </c>
    </row>
    <row r="131" spans="19:20" x14ac:dyDescent="0.25">
      <c r="S131" s="101" t="s">
        <v>279</v>
      </c>
      <c r="T131" s="127">
        <v>7.0274582806994212</v>
      </c>
    </row>
    <row r="132" spans="19:20" x14ac:dyDescent="0.25">
      <c r="S132" s="101" t="s">
        <v>280</v>
      </c>
      <c r="T132" s="127">
        <v>7.3731799747357218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8A3F97-9720-425D-B945-4377A2136B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85F4524-0DDB-4AD3-8F0D-51C85E78898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4F46791-C870-4BF2-877C-7BCC47FA71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A41B74C-9A49-4EAE-A531-86D831E587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8E828-1DD6-4574-B2AD-7842CEEA7F34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 Banyule,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102778</v>
      </c>
      <c r="W4" s="108">
        <v>100598</v>
      </c>
      <c r="X4" s="108">
        <v>100004</v>
      </c>
      <c r="Y4" s="108">
        <v>108384</v>
      </c>
      <c r="Z4" s="108">
        <v>110170</v>
      </c>
      <c r="AB4" s="109" t="str">
        <f>TEXT(Z4,"###,###")</f>
        <v>110,170</v>
      </c>
      <c r="AD4" s="110">
        <f>Z4/Y4-1</f>
        <v>1.6478447003247743E-2</v>
      </c>
      <c r="AF4" s="110">
        <f>Z4/V4-1</f>
        <v>7.1922006655120718E-2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50553</v>
      </c>
      <c r="W5" s="108">
        <v>49829</v>
      </c>
      <c r="X5" s="108">
        <v>49096</v>
      </c>
      <c r="Y5" s="108">
        <v>52692</v>
      </c>
      <c r="Z5" s="108">
        <v>53276</v>
      </c>
      <c r="AB5" s="109" t="str">
        <f>TEXT(Z5,"###,###")</f>
        <v>53,276</v>
      </c>
      <c r="AD5" s="110">
        <f t="shared" ref="AD5:AD9" si="0">Z5/Y5-1</f>
        <v>1.1083276398694331E-2</v>
      </c>
      <c r="AF5" s="110">
        <f t="shared" ref="AF5:AF9" si="1">Z5/V5-1</f>
        <v>5.3864261270349933E-2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52224</v>
      </c>
      <c r="W6" s="108">
        <v>50768</v>
      </c>
      <c r="X6" s="108">
        <v>50870</v>
      </c>
      <c r="Y6" s="108">
        <v>55653</v>
      </c>
      <c r="Z6" s="108">
        <v>56843</v>
      </c>
      <c r="AB6" s="109" t="str">
        <f>TEXT(Z6,"###,###")</f>
        <v>56,843</v>
      </c>
      <c r="AD6" s="110">
        <f t="shared" si="0"/>
        <v>2.1382495103588361E-2</v>
      </c>
      <c r="AF6" s="110">
        <f t="shared" si="1"/>
        <v>8.8445925245097978E-2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73162</v>
      </c>
      <c r="W7" s="108">
        <v>73196</v>
      </c>
      <c r="X7" s="108">
        <v>72093</v>
      </c>
      <c r="Y7" s="108">
        <v>73387</v>
      </c>
      <c r="Z7" s="108">
        <v>75010</v>
      </c>
      <c r="AB7" s="109" t="str">
        <f>TEXT(Z7,"###,###")</f>
        <v>75,010</v>
      </c>
      <c r="AD7" s="110">
        <f t="shared" si="0"/>
        <v>2.2115633559077308E-2</v>
      </c>
      <c r="AF7" s="110">
        <f t="shared" si="1"/>
        <v>2.5259014242366318E-2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110,170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75,010</v>
      </c>
      <c r="P8" s="67"/>
      <c r="S8" s="107" t="s">
        <v>82</v>
      </c>
      <c r="T8" s="108"/>
      <c r="U8" s="108"/>
      <c r="V8" s="108">
        <v>49620</v>
      </c>
      <c r="W8" s="108">
        <v>51637.09</v>
      </c>
      <c r="X8" s="108">
        <v>54493</v>
      </c>
      <c r="Y8" s="108">
        <v>54875.82</v>
      </c>
      <c r="Z8" s="108">
        <v>58018.5</v>
      </c>
      <c r="AB8" s="109" t="str">
        <f>TEXT(Z8,"$###,###")</f>
        <v>$58,019</v>
      </c>
      <c r="AD8" s="110">
        <f t="shared" si="0"/>
        <v>5.7268939215851411E-2</v>
      </c>
      <c r="AF8" s="110">
        <f t="shared" si="1"/>
        <v>0.16925634824667468</v>
      </c>
    </row>
    <row r="9" spans="1:32" x14ac:dyDescent="0.25">
      <c r="A9" s="30" t="s">
        <v>14</v>
      </c>
      <c r="B9" s="71"/>
      <c r="C9" s="72"/>
      <c r="D9" s="73">
        <f>AD104</f>
        <v>74.519379141327036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49.83068924143447</v>
      </c>
      <c r="P9" s="74" t="s">
        <v>83</v>
      </c>
      <c r="S9" s="107" t="s">
        <v>7</v>
      </c>
      <c r="T9" s="108"/>
      <c r="U9" s="108"/>
      <c r="V9" s="108">
        <v>5112950285</v>
      </c>
      <c r="W9" s="108">
        <v>5306639897</v>
      </c>
      <c r="X9" s="108">
        <v>5508623073</v>
      </c>
      <c r="Y9" s="108">
        <v>5883593083</v>
      </c>
      <c r="Z9" s="108">
        <v>6331625913</v>
      </c>
      <c r="AB9" s="109" t="str">
        <f>TEXT(Z9/1000000,"$#,###.0")&amp;" mil"</f>
        <v>$6,331.6 mil</v>
      </c>
      <c r="AD9" s="110">
        <f t="shared" si="0"/>
        <v>7.6149526943755097E-2</v>
      </c>
      <c r="AF9" s="110">
        <f t="shared" si="1"/>
        <v>0.23835076816124379</v>
      </c>
    </row>
    <row r="10" spans="1:32" x14ac:dyDescent="0.25">
      <c r="A10" s="30" t="s">
        <v>17</v>
      </c>
      <c r="B10" s="71"/>
      <c r="C10" s="72"/>
      <c r="D10" s="73">
        <f>AD105</f>
        <v>20.098938004901516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50.114651379816024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86.005865884548726</v>
      </c>
      <c r="P11" s="74" t="s">
        <v>83</v>
      </c>
      <c r="S11" s="107" t="s">
        <v>29</v>
      </c>
      <c r="T11" s="112"/>
      <c r="U11" s="112"/>
      <c r="V11" s="112">
        <v>92772</v>
      </c>
      <c r="W11" s="112">
        <v>90539</v>
      </c>
      <c r="X11" s="112">
        <v>89925</v>
      </c>
      <c r="Y11" s="112">
        <v>98109</v>
      </c>
      <c r="Z11" s="112">
        <v>99670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5.9578722836955071</v>
      </c>
      <c r="P12" s="74" t="s">
        <v>83</v>
      </c>
      <c r="S12" s="107" t="s">
        <v>30</v>
      </c>
      <c r="T12" s="112"/>
      <c r="U12" s="112"/>
      <c r="V12" s="112">
        <v>10007</v>
      </c>
      <c r="W12" s="112">
        <v>10058</v>
      </c>
      <c r="X12" s="112">
        <v>10079</v>
      </c>
      <c r="Y12" s="112">
        <v>10283</v>
      </c>
      <c r="Z12" s="112">
        <v>10498</v>
      </c>
    </row>
    <row r="13" spans="1:32" ht="15" customHeight="1" x14ac:dyDescent="0.25">
      <c r="A13" s="30" t="s">
        <v>19</v>
      </c>
      <c r="B13" s="72"/>
      <c r="C13" s="72"/>
      <c r="D13" s="73">
        <f>AD108</f>
        <v>13.745121176363801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8.038928142914278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13.264046473631661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41.9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21.398747390396661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18.842898087049257</v>
      </c>
      <c r="P15" s="74" t="s">
        <v>83</v>
      </c>
      <c r="S15" s="115" t="s">
        <v>59</v>
      </c>
      <c r="T15" s="115"/>
      <c r="U15" s="116"/>
      <c r="V15" s="116">
        <v>371</v>
      </c>
      <c r="W15" s="116">
        <v>328</v>
      </c>
      <c r="X15" s="116">
        <v>331</v>
      </c>
      <c r="Y15" s="112">
        <v>296</v>
      </c>
      <c r="Z15" s="112">
        <v>302</v>
      </c>
      <c r="AB15" s="117">
        <f t="shared" ref="AB15:AB34" si="2">IF(Z15="np",0,Z15/$Z$34)</f>
        <v>2.7412181174548424E-3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46.202232912771173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81.15710191295075</v>
      </c>
      <c r="P16" s="37" t="s">
        <v>83</v>
      </c>
      <c r="S16" s="115" t="s">
        <v>60</v>
      </c>
      <c r="T16" s="115"/>
      <c r="U16" s="116"/>
      <c r="V16" s="116">
        <v>106</v>
      </c>
      <c r="W16" s="116">
        <v>125</v>
      </c>
      <c r="X16" s="116">
        <v>106</v>
      </c>
      <c r="Y16" s="112">
        <v>103</v>
      </c>
      <c r="Z16" s="112">
        <v>117</v>
      </c>
      <c r="AB16" s="117">
        <f t="shared" si="2"/>
        <v>1.0619950984841608E-3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4624</v>
      </c>
      <c r="W17" s="116">
        <v>4372</v>
      </c>
      <c r="X17" s="116">
        <v>4345</v>
      </c>
      <c r="Y17" s="112">
        <v>4469</v>
      </c>
      <c r="Z17" s="112">
        <v>4378</v>
      </c>
      <c r="AB17" s="117">
        <f t="shared" si="2"/>
        <v>3.9738585821911594E-2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614</v>
      </c>
      <c r="W18" s="116">
        <v>615</v>
      </c>
      <c r="X18" s="116">
        <v>602</v>
      </c>
      <c r="Y18" s="112">
        <v>602</v>
      </c>
      <c r="Z18" s="112">
        <v>647</v>
      </c>
      <c r="AB18" s="117">
        <f t="shared" si="2"/>
        <v>5.8727421258055728E-3</v>
      </c>
    </row>
    <row r="19" spans="1:28" x14ac:dyDescent="0.25">
      <c r="A19" s="63" t="str">
        <f>$S$1&amp;" ("&amp;$V$2&amp;" to "&amp;$Z$2&amp;")"</f>
        <v>Banyule (2018-19 to 2022-23)</v>
      </c>
      <c r="B19" s="63"/>
      <c r="C19" s="63"/>
      <c r="D19" s="63"/>
      <c r="E19" s="63"/>
      <c r="F19" s="63"/>
      <c r="G19" s="63" t="str">
        <f>$S$1&amp;" ("&amp;$V$2&amp;" to "&amp;$Z$2&amp;")"</f>
        <v>Banyule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6780</v>
      </c>
      <c r="W19" s="116">
        <v>6765</v>
      </c>
      <c r="X19" s="116">
        <v>6862</v>
      </c>
      <c r="Y19" s="112">
        <v>7145</v>
      </c>
      <c r="Z19" s="112">
        <v>7263</v>
      </c>
      <c r="AB19" s="117">
        <f t="shared" si="2"/>
        <v>6.5925388036670599E-2</v>
      </c>
    </row>
    <row r="20" spans="1:28" x14ac:dyDescent="0.25">
      <c r="S20" s="115" t="s">
        <v>64</v>
      </c>
      <c r="T20" s="115"/>
      <c r="U20" s="116"/>
      <c r="V20" s="116">
        <v>3867</v>
      </c>
      <c r="W20" s="116">
        <v>3695</v>
      </c>
      <c r="X20" s="116">
        <v>3665</v>
      </c>
      <c r="Y20" s="112">
        <v>3618</v>
      </c>
      <c r="Z20" s="112">
        <v>3636</v>
      </c>
      <c r="AB20" s="117">
        <f t="shared" si="2"/>
        <v>3.3003539983661616E-2</v>
      </c>
    </row>
    <row r="21" spans="1:28" x14ac:dyDescent="0.25">
      <c r="S21" s="115" t="s">
        <v>65</v>
      </c>
      <c r="T21" s="115"/>
      <c r="U21" s="116"/>
      <c r="V21" s="116">
        <v>8122</v>
      </c>
      <c r="W21" s="116">
        <v>8142</v>
      </c>
      <c r="X21" s="116">
        <v>8324</v>
      </c>
      <c r="Y21" s="112">
        <v>9341</v>
      </c>
      <c r="Z21" s="112">
        <v>9378</v>
      </c>
      <c r="AB21" s="117">
        <f t="shared" si="2"/>
        <v>8.5122991740038123E-2</v>
      </c>
    </row>
    <row r="22" spans="1:28" x14ac:dyDescent="0.25">
      <c r="S22" s="115" t="s">
        <v>66</v>
      </c>
      <c r="T22" s="115"/>
      <c r="U22" s="116"/>
      <c r="V22" s="116">
        <v>5472</v>
      </c>
      <c r="W22" s="116">
        <v>5499</v>
      </c>
      <c r="X22" s="116">
        <v>5543</v>
      </c>
      <c r="Y22" s="112">
        <v>6757</v>
      </c>
      <c r="Z22" s="112">
        <v>7316</v>
      </c>
      <c r="AB22" s="117">
        <f t="shared" si="2"/>
        <v>6.6406462739402747E-2</v>
      </c>
    </row>
    <row r="23" spans="1:28" x14ac:dyDescent="0.25">
      <c r="S23" s="115" t="s">
        <v>67</v>
      </c>
      <c r="T23" s="115"/>
      <c r="U23" s="116"/>
      <c r="V23" s="116">
        <v>3151</v>
      </c>
      <c r="W23" s="116">
        <v>2986</v>
      </c>
      <c r="X23" s="116">
        <v>3025</v>
      </c>
      <c r="Y23" s="112">
        <v>3173</v>
      </c>
      <c r="Z23" s="112">
        <v>3235</v>
      </c>
      <c r="AB23" s="117">
        <f t="shared" si="2"/>
        <v>2.9363710629027866E-2</v>
      </c>
    </row>
    <row r="24" spans="1:28" x14ac:dyDescent="0.25">
      <c r="S24" s="115" t="s">
        <v>68</v>
      </c>
      <c r="T24" s="115"/>
      <c r="U24" s="116"/>
      <c r="V24" s="116">
        <v>2137</v>
      </c>
      <c r="W24" s="116">
        <v>2017</v>
      </c>
      <c r="X24" s="116">
        <v>1999</v>
      </c>
      <c r="Y24" s="112">
        <v>2258</v>
      </c>
      <c r="Z24" s="112">
        <v>2563</v>
      </c>
      <c r="AB24" s="117">
        <f t="shared" si="2"/>
        <v>2.3264046473631662E-2</v>
      </c>
    </row>
    <row r="25" spans="1:28" x14ac:dyDescent="0.25">
      <c r="S25" s="115" t="s">
        <v>69</v>
      </c>
      <c r="T25" s="115"/>
      <c r="U25" s="116"/>
      <c r="V25" s="116">
        <v>4812</v>
      </c>
      <c r="W25" s="116">
        <v>4928</v>
      </c>
      <c r="X25" s="116">
        <v>5045</v>
      </c>
      <c r="Y25" s="112">
        <v>5606</v>
      </c>
      <c r="Z25" s="112">
        <v>5526</v>
      </c>
      <c r="AB25" s="117">
        <f t="shared" si="2"/>
        <v>5.0158845420713444E-2</v>
      </c>
    </row>
    <row r="26" spans="1:28" x14ac:dyDescent="0.25">
      <c r="S26" s="115" t="s">
        <v>70</v>
      </c>
      <c r="T26" s="115"/>
      <c r="U26" s="116"/>
      <c r="V26" s="116">
        <v>1661</v>
      </c>
      <c r="W26" s="116">
        <v>1586</v>
      </c>
      <c r="X26" s="116">
        <v>1552</v>
      </c>
      <c r="Y26" s="112">
        <v>1701</v>
      </c>
      <c r="Z26" s="112">
        <v>1710</v>
      </c>
      <c r="AB26" s="117">
        <f t="shared" si="2"/>
        <v>1.5521466823999274E-2</v>
      </c>
    </row>
    <row r="27" spans="1:28" x14ac:dyDescent="0.25">
      <c r="S27" s="115" t="s">
        <v>71</v>
      </c>
      <c r="T27" s="115"/>
      <c r="U27" s="116"/>
      <c r="V27" s="116">
        <v>10671</v>
      </c>
      <c r="W27" s="116">
        <v>10403</v>
      </c>
      <c r="X27" s="116">
        <v>10682</v>
      </c>
      <c r="Y27" s="112">
        <v>11553</v>
      </c>
      <c r="Z27" s="112">
        <v>11582</v>
      </c>
      <c r="AB27" s="117">
        <f t="shared" si="2"/>
        <v>0.1051284378687483</v>
      </c>
    </row>
    <row r="28" spans="1:28" x14ac:dyDescent="0.25">
      <c r="S28" s="115" t="s">
        <v>72</v>
      </c>
      <c r="T28" s="115"/>
      <c r="U28" s="116"/>
      <c r="V28" s="116">
        <v>8058</v>
      </c>
      <c r="W28" s="116">
        <v>8034</v>
      </c>
      <c r="X28" s="116">
        <v>7316</v>
      </c>
      <c r="Y28" s="112">
        <v>8071</v>
      </c>
      <c r="Z28" s="112">
        <v>7962</v>
      </c>
      <c r="AB28" s="117">
        <f t="shared" si="2"/>
        <v>7.2270127984024685E-2</v>
      </c>
    </row>
    <row r="29" spans="1:28" x14ac:dyDescent="0.25">
      <c r="S29" s="115" t="s">
        <v>73</v>
      </c>
      <c r="T29" s="115"/>
      <c r="U29" s="116"/>
      <c r="V29" s="116">
        <v>8955</v>
      </c>
      <c r="W29" s="116">
        <v>5898</v>
      </c>
      <c r="X29" s="116">
        <v>6104</v>
      </c>
      <c r="Y29" s="112">
        <v>6965</v>
      </c>
      <c r="Z29" s="112">
        <v>6911</v>
      </c>
      <c r="AB29" s="117">
        <f t="shared" si="2"/>
        <v>6.2730325860034492E-2</v>
      </c>
    </row>
    <row r="30" spans="1:28" x14ac:dyDescent="0.25">
      <c r="S30" s="115" t="s">
        <v>74</v>
      </c>
      <c r="T30" s="115"/>
      <c r="U30" s="116"/>
      <c r="V30" s="116">
        <v>9231</v>
      </c>
      <c r="W30" s="116">
        <v>11294</v>
      </c>
      <c r="X30" s="116">
        <v>10656</v>
      </c>
      <c r="Y30" s="112">
        <v>11350</v>
      </c>
      <c r="Z30" s="112">
        <v>12196</v>
      </c>
      <c r="AB30" s="117">
        <f t="shared" si="2"/>
        <v>0.11070164291549424</v>
      </c>
    </row>
    <row r="31" spans="1:28" x14ac:dyDescent="0.25">
      <c r="S31" s="115" t="s">
        <v>75</v>
      </c>
      <c r="T31" s="115"/>
      <c r="U31" s="116"/>
      <c r="V31" s="116">
        <v>14451</v>
      </c>
      <c r="W31" s="116">
        <v>14576</v>
      </c>
      <c r="X31" s="116">
        <v>15193</v>
      </c>
      <c r="Y31" s="112">
        <v>16478</v>
      </c>
      <c r="Z31" s="112">
        <v>16843</v>
      </c>
      <c r="AB31" s="117">
        <f t="shared" si="2"/>
        <v>0.15288190977580104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2811</v>
      </c>
      <c r="W32" s="116">
        <v>2898</v>
      </c>
      <c r="X32" s="116">
        <v>2844</v>
      </c>
      <c r="Y32" s="112">
        <v>3177</v>
      </c>
      <c r="Z32" s="112">
        <v>3286</v>
      </c>
      <c r="AB32" s="117">
        <f t="shared" si="2"/>
        <v>2.9826631569392758E-2</v>
      </c>
    </row>
    <row r="33" spans="19:32" x14ac:dyDescent="0.25">
      <c r="S33" s="115" t="s">
        <v>77</v>
      </c>
      <c r="T33" s="115"/>
      <c r="U33" s="116"/>
      <c r="V33" s="116">
        <v>3432</v>
      </c>
      <c r="W33" s="116">
        <v>3405</v>
      </c>
      <c r="X33" s="116">
        <v>3454</v>
      </c>
      <c r="Y33" s="112">
        <v>3589</v>
      </c>
      <c r="Z33" s="112">
        <v>3394</v>
      </c>
      <c r="AB33" s="117">
        <f t="shared" si="2"/>
        <v>3.080693473722429E-2</v>
      </c>
    </row>
    <row r="34" spans="19:32" x14ac:dyDescent="0.25">
      <c r="S34" s="118" t="s">
        <v>53</v>
      </c>
      <c r="T34" s="118"/>
      <c r="U34" s="119"/>
      <c r="V34" s="119">
        <v>102779</v>
      </c>
      <c r="W34" s="119">
        <v>100600</v>
      </c>
      <c r="X34" s="119">
        <v>100004</v>
      </c>
      <c r="Y34" s="120">
        <v>108388</v>
      </c>
      <c r="Z34" s="120">
        <v>110170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60917</v>
      </c>
      <c r="W37" s="112">
        <v>61407</v>
      </c>
      <c r="X37" s="112">
        <v>60533</v>
      </c>
      <c r="Y37" s="112">
        <v>59654</v>
      </c>
      <c r="Z37" s="112">
        <v>60880</v>
      </c>
      <c r="AB37" s="132">
        <f>Z37/Z40*100</f>
        <v>81.15710191295075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12244</v>
      </c>
      <c r="W38" s="112">
        <v>11790</v>
      </c>
      <c r="X38" s="112">
        <v>11555</v>
      </c>
      <c r="Y38" s="112">
        <v>13731</v>
      </c>
      <c r="Z38" s="112">
        <v>14135</v>
      </c>
      <c r="AB38" s="132">
        <f>Z38/Z40*100</f>
        <v>18.842898087049257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73161</v>
      </c>
      <c r="W40" s="112">
        <v>73197</v>
      </c>
      <c r="X40" s="112">
        <v>72088</v>
      </c>
      <c r="Y40" s="112">
        <v>73385</v>
      </c>
      <c r="Z40" s="112">
        <v>75015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12</v>
      </c>
      <c r="X44" s="112">
        <v>9</v>
      </c>
      <c r="Y44" s="112">
        <v>9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605</v>
      </c>
      <c r="W45" s="112">
        <v>595</v>
      </c>
      <c r="X45" s="112">
        <v>639</v>
      </c>
      <c r="Y45" s="112">
        <v>1006</v>
      </c>
      <c r="Z45" s="112">
        <v>1030</v>
      </c>
    </row>
    <row r="46" spans="19:32" x14ac:dyDescent="0.25">
      <c r="S46" s="115" t="s">
        <v>38</v>
      </c>
      <c r="T46" s="115"/>
      <c r="U46" s="112"/>
      <c r="V46" s="112">
        <v>2422</v>
      </c>
      <c r="W46" s="112">
        <v>2308</v>
      </c>
      <c r="X46" s="112">
        <v>2211</v>
      </c>
      <c r="Y46" s="112">
        <v>2950</v>
      </c>
      <c r="Z46" s="112">
        <v>2995</v>
      </c>
    </row>
    <row r="47" spans="19:32" x14ac:dyDescent="0.25">
      <c r="S47" s="115" t="s">
        <v>39</v>
      </c>
      <c r="T47" s="115"/>
      <c r="U47" s="112"/>
      <c r="V47" s="112">
        <v>4672</v>
      </c>
      <c r="W47" s="112">
        <v>4463</v>
      </c>
      <c r="X47" s="112">
        <v>4344</v>
      </c>
      <c r="Y47" s="112">
        <v>4691</v>
      </c>
      <c r="Z47" s="112">
        <v>4861</v>
      </c>
    </row>
    <row r="48" spans="19:32" x14ac:dyDescent="0.25">
      <c r="S48" s="115" t="s">
        <v>40</v>
      </c>
      <c r="T48" s="115"/>
      <c r="U48" s="112"/>
      <c r="V48" s="112">
        <v>6205</v>
      </c>
      <c r="W48" s="112">
        <v>5992</v>
      </c>
      <c r="X48" s="112">
        <v>5917</v>
      </c>
      <c r="Y48" s="112">
        <v>5957</v>
      </c>
      <c r="Z48" s="112">
        <v>5952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6263</v>
      </c>
      <c r="W49" s="112">
        <v>6155</v>
      </c>
      <c r="X49" s="112">
        <v>6014</v>
      </c>
      <c r="Y49" s="112">
        <v>6230</v>
      </c>
      <c r="Z49" s="112">
        <v>6183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Banyule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5812</v>
      </c>
      <c r="W50" s="112">
        <v>5791</v>
      </c>
      <c r="X50" s="112">
        <v>5686</v>
      </c>
      <c r="Y50" s="112">
        <v>6119</v>
      </c>
      <c r="Z50" s="112">
        <v>6153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5298</v>
      </c>
      <c r="W51" s="112">
        <v>5263</v>
      </c>
      <c r="X51" s="112">
        <v>5262</v>
      </c>
      <c r="Y51" s="112">
        <v>5771</v>
      </c>
      <c r="Z51" s="112">
        <v>5775</v>
      </c>
    </row>
    <row r="52" spans="1:26" ht="15" customHeight="1" x14ac:dyDescent="0.25">
      <c r="S52" s="115" t="s">
        <v>44</v>
      </c>
      <c r="T52" s="115"/>
      <c r="U52" s="112"/>
      <c r="V52" s="112">
        <v>5025</v>
      </c>
      <c r="W52" s="112">
        <v>4968</v>
      </c>
      <c r="X52" s="112">
        <v>4894</v>
      </c>
      <c r="Y52" s="112">
        <v>4969</v>
      </c>
      <c r="Z52" s="112">
        <v>5010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4177</v>
      </c>
      <c r="W53" s="112">
        <v>4287</v>
      </c>
      <c r="X53" s="112">
        <v>4348</v>
      </c>
      <c r="Y53" s="112">
        <v>4718</v>
      </c>
      <c r="Z53" s="112">
        <v>4788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3723</v>
      </c>
      <c r="W54" s="112">
        <v>3679</v>
      </c>
      <c r="X54" s="112">
        <v>3490</v>
      </c>
      <c r="Y54" s="112">
        <v>3699</v>
      </c>
      <c r="Z54" s="112">
        <v>3771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3190</v>
      </c>
      <c r="W55" s="112">
        <v>3119</v>
      </c>
      <c r="X55" s="112">
        <v>3155</v>
      </c>
      <c r="Y55" s="112">
        <v>3214</v>
      </c>
      <c r="Z55" s="112">
        <v>3201</v>
      </c>
    </row>
    <row r="56" spans="1:26" ht="15" customHeight="1" x14ac:dyDescent="0.25">
      <c r="S56" s="115" t="s">
        <v>48</v>
      </c>
      <c r="T56" s="115"/>
      <c r="U56" s="112"/>
      <c r="V56" s="112">
        <v>1765</v>
      </c>
      <c r="W56" s="112">
        <v>1802</v>
      </c>
      <c r="X56" s="112">
        <v>1742</v>
      </c>
      <c r="Y56" s="112">
        <v>1890</v>
      </c>
      <c r="Z56" s="112">
        <v>1939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824</v>
      </c>
      <c r="W57" s="112">
        <v>846</v>
      </c>
      <c r="X57" s="112">
        <v>837</v>
      </c>
      <c r="Y57" s="112">
        <v>900</v>
      </c>
      <c r="Z57" s="112">
        <v>938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287</v>
      </c>
      <c r="W58" s="112">
        <v>307</v>
      </c>
      <c r="X58" s="112">
        <v>326</v>
      </c>
      <c r="Y58" s="112">
        <v>342</v>
      </c>
      <c r="Z58" s="112">
        <v>430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156</v>
      </c>
      <c r="W59" s="112">
        <v>141</v>
      </c>
      <c r="X59" s="112">
        <v>113</v>
      </c>
      <c r="Y59" s="112">
        <v>123</v>
      </c>
      <c r="Z59" s="112">
        <v>132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118</v>
      </c>
      <c r="W60" s="112">
        <v>100</v>
      </c>
      <c r="X60" s="112">
        <v>109</v>
      </c>
      <c r="Y60" s="112">
        <v>100</v>
      </c>
      <c r="Z60" s="112">
        <v>102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50551</v>
      </c>
      <c r="W61" s="112">
        <v>49830</v>
      </c>
      <c r="X61" s="112">
        <v>49096</v>
      </c>
      <c r="Y61" s="112">
        <v>52695</v>
      </c>
      <c r="Z61" s="112">
        <v>53275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13</v>
      </c>
      <c r="X63" s="112">
        <v>14</v>
      </c>
      <c r="Y63" s="112">
        <v>12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830</v>
      </c>
      <c r="W64" s="112">
        <v>793</v>
      </c>
      <c r="X64" s="112">
        <v>847</v>
      </c>
      <c r="Y64" s="112">
        <v>1249</v>
      </c>
      <c r="Z64" s="112">
        <v>1409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Banyule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2727</v>
      </c>
      <c r="W65" s="112">
        <v>2401</v>
      </c>
      <c r="X65" s="112">
        <v>2474</v>
      </c>
      <c r="Y65" s="112">
        <v>3147</v>
      </c>
      <c r="Z65" s="112">
        <v>3377</v>
      </c>
    </row>
    <row r="66" spans="1:26" x14ac:dyDescent="0.25">
      <c r="S66" s="115" t="s">
        <v>39</v>
      </c>
      <c r="T66" s="115"/>
      <c r="U66" s="112"/>
      <c r="V66" s="112">
        <v>4907</v>
      </c>
      <c r="W66" s="112">
        <v>4662</v>
      </c>
      <c r="X66" s="112">
        <v>4594</v>
      </c>
      <c r="Y66" s="112">
        <v>5230</v>
      </c>
      <c r="Z66" s="112">
        <v>5058</v>
      </c>
    </row>
    <row r="67" spans="1:26" x14ac:dyDescent="0.25">
      <c r="S67" s="115" t="s">
        <v>40</v>
      </c>
      <c r="T67" s="115"/>
      <c r="U67" s="112"/>
      <c r="V67" s="112">
        <v>6340</v>
      </c>
      <c r="W67" s="112">
        <v>5874</v>
      </c>
      <c r="X67" s="112">
        <v>5794</v>
      </c>
      <c r="Y67" s="112">
        <v>6184</v>
      </c>
      <c r="Z67" s="112">
        <v>6231</v>
      </c>
    </row>
    <row r="68" spans="1:26" x14ac:dyDescent="0.25">
      <c r="S68" s="115" t="s">
        <v>41</v>
      </c>
      <c r="T68" s="115"/>
      <c r="U68" s="112"/>
      <c r="V68" s="112">
        <v>6061</v>
      </c>
      <c r="W68" s="112">
        <v>5975</v>
      </c>
      <c r="X68" s="112">
        <v>6097</v>
      </c>
      <c r="Y68" s="112">
        <v>6562</v>
      </c>
      <c r="Z68" s="112">
        <v>6525</v>
      </c>
    </row>
    <row r="69" spans="1:26" x14ac:dyDescent="0.25">
      <c r="S69" s="115" t="s">
        <v>42</v>
      </c>
      <c r="T69" s="115"/>
      <c r="U69" s="112"/>
      <c r="V69" s="112">
        <v>5855</v>
      </c>
      <c r="W69" s="112">
        <v>5882</v>
      </c>
      <c r="X69" s="112">
        <v>5788</v>
      </c>
      <c r="Y69" s="112">
        <v>6348</v>
      </c>
      <c r="Z69" s="112">
        <v>6582</v>
      </c>
    </row>
    <row r="70" spans="1:26" x14ac:dyDescent="0.25">
      <c r="S70" s="115" t="s">
        <v>43</v>
      </c>
      <c r="T70" s="115"/>
      <c r="U70" s="112"/>
      <c r="V70" s="112">
        <v>5440</v>
      </c>
      <c r="W70" s="112">
        <v>5453</v>
      </c>
      <c r="X70" s="112">
        <v>5473</v>
      </c>
      <c r="Y70" s="112">
        <v>5859</v>
      </c>
      <c r="Z70" s="112">
        <v>6174</v>
      </c>
    </row>
    <row r="71" spans="1:26" x14ac:dyDescent="0.25">
      <c r="S71" s="115" t="s">
        <v>44</v>
      </c>
      <c r="T71" s="115"/>
      <c r="U71" s="112"/>
      <c r="V71" s="112">
        <v>5376</v>
      </c>
      <c r="W71" s="112">
        <v>5109</v>
      </c>
      <c r="X71" s="112">
        <v>5180</v>
      </c>
      <c r="Y71" s="112">
        <v>5451</v>
      </c>
      <c r="Z71" s="112">
        <v>5586</v>
      </c>
    </row>
    <row r="72" spans="1:26" x14ac:dyDescent="0.25">
      <c r="S72" s="115" t="s">
        <v>45</v>
      </c>
      <c r="T72" s="115"/>
      <c r="U72" s="112"/>
      <c r="V72" s="112">
        <v>4543</v>
      </c>
      <c r="W72" s="112">
        <v>4648</v>
      </c>
      <c r="X72" s="112">
        <v>4782</v>
      </c>
      <c r="Y72" s="112">
        <v>5124</v>
      </c>
      <c r="Z72" s="112">
        <v>5243</v>
      </c>
    </row>
    <row r="73" spans="1:26" x14ac:dyDescent="0.25">
      <c r="S73" s="115" t="s">
        <v>46</v>
      </c>
      <c r="T73" s="115"/>
      <c r="U73" s="112"/>
      <c r="V73" s="112">
        <v>4247</v>
      </c>
      <c r="W73" s="112">
        <v>4085</v>
      </c>
      <c r="X73" s="112">
        <v>3948</v>
      </c>
      <c r="Y73" s="112">
        <v>4143</v>
      </c>
      <c r="Z73" s="112">
        <v>4173</v>
      </c>
    </row>
    <row r="74" spans="1:26" x14ac:dyDescent="0.25">
      <c r="S74" s="115" t="s">
        <v>47</v>
      </c>
      <c r="T74" s="115"/>
      <c r="U74" s="112"/>
      <c r="V74" s="112">
        <v>3110</v>
      </c>
      <c r="W74" s="112">
        <v>3100</v>
      </c>
      <c r="X74" s="112">
        <v>3125</v>
      </c>
      <c r="Y74" s="112">
        <v>3361</v>
      </c>
      <c r="Z74" s="112">
        <v>3288</v>
      </c>
    </row>
    <row r="75" spans="1:26" x14ac:dyDescent="0.25">
      <c r="S75" s="115" t="s">
        <v>48</v>
      </c>
      <c r="T75" s="115"/>
      <c r="U75" s="112"/>
      <c r="V75" s="112">
        <v>1600</v>
      </c>
      <c r="W75" s="112">
        <v>1602</v>
      </c>
      <c r="X75" s="112">
        <v>1628</v>
      </c>
      <c r="Y75" s="112">
        <v>1813</v>
      </c>
      <c r="Z75" s="112">
        <v>1875</v>
      </c>
    </row>
    <row r="76" spans="1:26" x14ac:dyDescent="0.25">
      <c r="S76" s="115" t="s">
        <v>49</v>
      </c>
      <c r="T76" s="115"/>
      <c r="U76" s="112"/>
      <c r="V76" s="112">
        <v>620</v>
      </c>
      <c r="W76" s="112">
        <v>626</v>
      </c>
      <c r="X76" s="112">
        <v>643</v>
      </c>
      <c r="Y76" s="112">
        <v>665</v>
      </c>
      <c r="Z76" s="112">
        <v>730</v>
      </c>
    </row>
    <row r="77" spans="1:26" x14ac:dyDescent="0.25">
      <c r="S77" s="115" t="s">
        <v>50</v>
      </c>
      <c r="T77" s="115"/>
      <c r="U77" s="112"/>
      <c r="V77" s="112">
        <v>248</v>
      </c>
      <c r="W77" s="112">
        <v>251</v>
      </c>
      <c r="X77" s="112">
        <v>205</v>
      </c>
      <c r="Y77" s="112">
        <v>247</v>
      </c>
      <c r="Z77" s="112">
        <v>286</v>
      </c>
    </row>
    <row r="78" spans="1:26" x14ac:dyDescent="0.25">
      <c r="S78" s="115" t="s">
        <v>51</v>
      </c>
      <c r="T78" s="115"/>
      <c r="U78" s="112"/>
      <c r="V78" s="112">
        <v>138</v>
      </c>
      <c r="W78" s="112">
        <v>117</v>
      </c>
      <c r="X78" s="112">
        <v>119</v>
      </c>
      <c r="Y78" s="112">
        <v>128</v>
      </c>
      <c r="Z78" s="112">
        <v>141</v>
      </c>
    </row>
    <row r="79" spans="1:26" x14ac:dyDescent="0.25">
      <c r="S79" s="115" t="s">
        <v>52</v>
      </c>
      <c r="T79" s="115"/>
      <c r="U79" s="112"/>
      <c r="V79" s="112">
        <v>163</v>
      </c>
      <c r="W79" s="112">
        <v>161</v>
      </c>
      <c r="X79" s="112">
        <v>159</v>
      </c>
      <c r="Y79" s="112">
        <v>139</v>
      </c>
      <c r="Z79" s="112">
        <v>140</v>
      </c>
    </row>
    <row r="80" spans="1:26" x14ac:dyDescent="0.25">
      <c r="S80" s="118" t="s">
        <v>53</v>
      </c>
      <c r="T80" s="118"/>
      <c r="U80" s="112"/>
      <c r="V80" s="112">
        <v>52225</v>
      </c>
      <c r="W80" s="112">
        <v>50769</v>
      </c>
      <c r="X80" s="112">
        <v>50870</v>
      </c>
      <c r="Y80" s="112">
        <v>55654</v>
      </c>
      <c r="Z80" s="112">
        <v>56845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Banyule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5581</v>
      </c>
      <c r="W83" s="112">
        <v>5714</v>
      </c>
      <c r="X83" s="112">
        <v>5653</v>
      </c>
      <c r="Y83" s="112">
        <v>5704</v>
      </c>
      <c r="Z83" s="112">
        <v>5789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8734</v>
      </c>
      <c r="W84" s="112">
        <v>8731</v>
      </c>
      <c r="X84" s="112">
        <v>8747</v>
      </c>
      <c r="Y84" s="112">
        <v>8953</v>
      </c>
      <c r="Z84" s="112">
        <v>9411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5304</v>
      </c>
      <c r="W85" s="112">
        <v>5239</v>
      </c>
      <c r="X85" s="112">
        <v>5210</v>
      </c>
      <c r="Y85" s="112">
        <v>5187</v>
      </c>
      <c r="Z85" s="112">
        <v>5112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110,170</v>
      </c>
      <c r="D86" s="96">
        <f t="shared" ref="D86:D91" si="4">AD4</f>
        <v>1.6478447003247743E-2</v>
      </c>
      <c r="E86" s="97">
        <f t="shared" ref="E86:E91" si="5">AD4</f>
        <v>1.6478447003247743E-2</v>
      </c>
      <c r="F86" s="96">
        <f t="shared" ref="F86:F91" si="6">AF4</f>
        <v>7.1922006655120718E-2</v>
      </c>
      <c r="G86" s="97">
        <f t="shared" ref="G86:G91" si="7">AF4</f>
        <v>7.1922006655120718E-2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2159</v>
      </c>
      <c r="W86" s="112">
        <v>2247</v>
      </c>
      <c r="X86" s="112">
        <v>2182</v>
      </c>
      <c r="Y86" s="112">
        <v>2204</v>
      </c>
      <c r="Z86" s="112">
        <v>2245</v>
      </c>
    </row>
    <row r="87" spans="1:30" ht="15" customHeight="1" x14ac:dyDescent="0.25">
      <c r="A87" s="98" t="s">
        <v>4</v>
      </c>
      <c r="B87" s="49"/>
      <c r="C87" s="57" t="str">
        <f t="shared" si="3"/>
        <v>53,276</v>
      </c>
      <c r="D87" s="96">
        <f t="shared" si="4"/>
        <v>1.1083276398694331E-2</v>
      </c>
      <c r="E87" s="97">
        <f t="shared" si="5"/>
        <v>1.1083276398694331E-2</v>
      </c>
      <c r="F87" s="96">
        <f t="shared" si="6"/>
        <v>5.3864261270349933E-2</v>
      </c>
      <c r="G87" s="97">
        <f t="shared" si="7"/>
        <v>5.3864261270349933E-2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2532</v>
      </c>
      <c r="W87" s="112">
        <v>2475</v>
      </c>
      <c r="X87" s="112">
        <v>2437</v>
      </c>
      <c r="Y87" s="112">
        <v>2519</v>
      </c>
      <c r="Z87" s="112">
        <v>2501</v>
      </c>
    </row>
    <row r="88" spans="1:30" ht="15" customHeight="1" x14ac:dyDescent="0.25">
      <c r="A88" s="98" t="s">
        <v>5</v>
      </c>
      <c r="B88" s="49"/>
      <c r="C88" s="57" t="str">
        <f t="shared" si="3"/>
        <v>56,843</v>
      </c>
      <c r="D88" s="96">
        <f t="shared" si="4"/>
        <v>2.1382495103588361E-2</v>
      </c>
      <c r="E88" s="97">
        <f t="shared" si="5"/>
        <v>2.1382495103588361E-2</v>
      </c>
      <c r="F88" s="96">
        <f t="shared" si="6"/>
        <v>8.8445925245097978E-2</v>
      </c>
      <c r="G88" s="97">
        <f t="shared" si="7"/>
        <v>8.8445925245097978E-2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2105</v>
      </c>
      <c r="W88" s="112">
        <v>2064</v>
      </c>
      <c r="X88" s="112">
        <v>2018</v>
      </c>
      <c r="Y88" s="112">
        <v>2070</v>
      </c>
      <c r="Z88" s="112">
        <v>2100</v>
      </c>
    </row>
    <row r="89" spans="1:30" ht="15" customHeight="1" x14ac:dyDescent="0.25">
      <c r="A89" s="49" t="s">
        <v>6</v>
      </c>
      <c r="B89" s="49"/>
      <c r="C89" s="57" t="str">
        <f t="shared" si="3"/>
        <v>75,010</v>
      </c>
      <c r="D89" s="96">
        <f t="shared" si="4"/>
        <v>2.2115633559077308E-2</v>
      </c>
      <c r="E89" s="97">
        <f t="shared" si="5"/>
        <v>2.2115633559077308E-2</v>
      </c>
      <c r="F89" s="96">
        <f t="shared" si="6"/>
        <v>2.5259014242366318E-2</v>
      </c>
      <c r="G89" s="97">
        <f t="shared" si="7"/>
        <v>2.5259014242366318E-2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1515</v>
      </c>
      <c r="W89" s="112">
        <v>1536</v>
      </c>
      <c r="X89" s="112">
        <v>1460</v>
      </c>
      <c r="Y89" s="112">
        <v>1476</v>
      </c>
      <c r="Z89" s="112">
        <v>1442</v>
      </c>
    </row>
    <row r="90" spans="1:30" ht="15" customHeight="1" x14ac:dyDescent="0.25">
      <c r="A90" s="49" t="s">
        <v>95</v>
      </c>
      <c r="B90" s="49"/>
      <c r="C90" s="57" t="str">
        <f t="shared" si="3"/>
        <v>$58,019</v>
      </c>
      <c r="D90" s="96">
        <f t="shared" si="4"/>
        <v>5.7268939215851411E-2</v>
      </c>
      <c r="E90" s="97">
        <f t="shared" si="5"/>
        <v>5.7268939215851411E-2</v>
      </c>
      <c r="F90" s="96">
        <f t="shared" si="6"/>
        <v>0.16925634824667468</v>
      </c>
      <c r="G90" s="97">
        <f t="shared" si="7"/>
        <v>0.16925634824667468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2407</v>
      </c>
      <c r="W90" s="112">
        <v>2314</v>
      </c>
      <c r="X90" s="112">
        <v>2273</v>
      </c>
      <c r="Y90" s="112">
        <v>2264</v>
      </c>
      <c r="Z90" s="112">
        <v>2334</v>
      </c>
    </row>
    <row r="91" spans="1:30" ht="15" customHeight="1" x14ac:dyDescent="0.25">
      <c r="A91" s="49" t="s">
        <v>7</v>
      </c>
      <c r="B91" s="49"/>
      <c r="C91" s="57" t="str">
        <f t="shared" si="3"/>
        <v>$6,331.6 mil</v>
      </c>
      <c r="D91" s="96">
        <f t="shared" si="4"/>
        <v>7.6149526943755097E-2</v>
      </c>
      <c r="E91" s="97">
        <f t="shared" si="5"/>
        <v>7.6149526943755097E-2</v>
      </c>
      <c r="F91" s="96">
        <f t="shared" si="6"/>
        <v>0.23835076816124379</v>
      </c>
      <c r="G91" s="97">
        <f t="shared" si="7"/>
        <v>0.23835076816124379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36869</v>
      </c>
      <c r="W91" s="112">
        <v>36933</v>
      </c>
      <c r="X91" s="112">
        <v>36223</v>
      </c>
      <c r="Y91" s="112">
        <v>36708</v>
      </c>
      <c r="Z91" s="112">
        <v>37377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3632</v>
      </c>
      <c r="W93" s="112">
        <v>3661</v>
      </c>
      <c r="X93" s="112">
        <v>3662</v>
      </c>
      <c r="Y93" s="112">
        <v>3784</v>
      </c>
      <c r="Z93" s="112">
        <v>3990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11015</v>
      </c>
      <c r="W94" s="112">
        <v>11167</v>
      </c>
      <c r="X94" s="112">
        <v>11189</v>
      </c>
      <c r="Y94" s="112">
        <v>11677</v>
      </c>
      <c r="Z94" s="112">
        <v>11967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1018</v>
      </c>
      <c r="W95" s="112">
        <v>1001</v>
      </c>
      <c r="X95" s="112">
        <v>1030</v>
      </c>
      <c r="Y95" s="112">
        <v>1089</v>
      </c>
      <c r="Z95" s="112">
        <v>1113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3975</v>
      </c>
      <c r="W96" s="112">
        <v>3985</v>
      </c>
      <c r="X96" s="112">
        <v>3956</v>
      </c>
      <c r="Y96" s="112">
        <v>4103</v>
      </c>
      <c r="Z96" s="112">
        <v>4190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7030</v>
      </c>
      <c r="W97" s="112">
        <v>6841</v>
      </c>
      <c r="X97" s="112">
        <v>6654</v>
      </c>
      <c r="Y97" s="112">
        <v>6600</v>
      </c>
      <c r="Z97" s="112">
        <v>6542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3050</v>
      </c>
      <c r="W98" s="112">
        <v>3040</v>
      </c>
      <c r="X98" s="112">
        <v>2946</v>
      </c>
      <c r="Y98" s="112">
        <v>2977</v>
      </c>
      <c r="Z98" s="112">
        <v>3021</v>
      </c>
    </row>
    <row r="99" spans="1:32" ht="15" customHeight="1" x14ac:dyDescent="0.25">
      <c r="S99" s="115" t="s">
        <v>195</v>
      </c>
      <c r="T99" s="115"/>
      <c r="U99" s="112"/>
      <c r="V99" s="112">
        <v>193</v>
      </c>
      <c r="W99" s="112">
        <v>185</v>
      </c>
      <c r="X99" s="112">
        <v>193</v>
      </c>
      <c r="Y99" s="112">
        <v>211</v>
      </c>
      <c r="Z99" s="112">
        <v>210</v>
      </c>
    </row>
    <row r="100" spans="1:32" ht="15" customHeight="1" x14ac:dyDescent="0.25">
      <c r="S100" s="115" t="s">
        <v>58</v>
      </c>
      <c r="T100" s="115"/>
      <c r="U100" s="112"/>
      <c r="V100" s="112">
        <v>968</v>
      </c>
      <c r="W100" s="112">
        <v>991</v>
      </c>
      <c r="X100" s="112">
        <v>956</v>
      </c>
      <c r="Y100" s="112">
        <v>1023</v>
      </c>
      <c r="Z100" s="112">
        <v>1065</v>
      </c>
    </row>
    <row r="101" spans="1:32" x14ac:dyDescent="0.25">
      <c r="A101" s="18"/>
      <c r="S101" s="118" t="s">
        <v>53</v>
      </c>
      <c r="T101" s="118"/>
      <c r="U101" s="112"/>
      <c r="V101" s="112">
        <v>36299</v>
      </c>
      <c r="W101" s="112">
        <v>36261</v>
      </c>
      <c r="X101" s="112">
        <v>35839</v>
      </c>
      <c r="Y101" s="112">
        <v>36644</v>
      </c>
      <c r="Z101" s="112">
        <v>37593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74085</v>
      </c>
      <c r="W104" s="112">
        <v>74071</v>
      </c>
      <c r="X104" s="112">
        <v>73608</v>
      </c>
      <c r="Y104" s="112">
        <v>80506</v>
      </c>
      <c r="Z104" s="112">
        <v>82098</v>
      </c>
      <c r="AB104" s="109" t="str">
        <f>TEXT(Z104,"###,###")</f>
        <v>82,098</v>
      </c>
      <c r="AD104" s="130">
        <f>Z104/($Z$4)*100</f>
        <v>74.519379141327036</v>
      </c>
      <c r="AF104" s="109"/>
    </row>
    <row r="105" spans="1:32" x14ac:dyDescent="0.25">
      <c r="S105" s="115" t="s">
        <v>17</v>
      </c>
      <c r="T105" s="115"/>
      <c r="U105" s="112"/>
      <c r="V105" s="112">
        <v>21702</v>
      </c>
      <c r="W105" s="112">
        <v>20665</v>
      </c>
      <c r="X105" s="112">
        <v>20386</v>
      </c>
      <c r="Y105" s="112">
        <v>21979</v>
      </c>
      <c r="Z105" s="112">
        <v>22143</v>
      </c>
      <c r="AB105" s="109" t="str">
        <f>TEXT(Z105,"###,###")</f>
        <v>22,143</v>
      </c>
      <c r="AD105" s="130">
        <f>Z105/($Z$4)*100</f>
        <v>20.098938004901516</v>
      </c>
      <c r="AF105" s="109"/>
    </row>
    <row r="106" spans="1:32" x14ac:dyDescent="0.25">
      <c r="S106" s="118" t="s">
        <v>53</v>
      </c>
      <c r="T106" s="118"/>
      <c r="U106" s="120"/>
      <c r="V106" s="120">
        <v>95787</v>
      </c>
      <c r="W106" s="120">
        <v>94736</v>
      </c>
      <c r="X106" s="120">
        <v>93994</v>
      </c>
      <c r="Y106" s="120">
        <v>102485</v>
      </c>
      <c r="Z106" s="120">
        <v>104241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15638</v>
      </c>
      <c r="W108" s="112">
        <v>15364</v>
      </c>
      <c r="X108" s="112">
        <v>14884</v>
      </c>
      <c r="Y108" s="112">
        <v>15722</v>
      </c>
      <c r="Z108" s="112">
        <v>15143</v>
      </c>
      <c r="AB108" s="109" t="str">
        <f>TEXT(Z108,"###,###")</f>
        <v>15,143</v>
      </c>
      <c r="AD108" s="130">
        <f>Z108/($Z$4)*100</f>
        <v>13.745121176363801</v>
      </c>
      <c r="AF108" s="109"/>
    </row>
    <row r="109" spans="1:32" x14ac:dyDescent="0.25">
      <c r="S109" s="115" t="s">
        <v>20</v>
      </c>
      <c r="T109" s="115"/>
      <c r="U109" s="112"/>
      <c r="V109" s="112">
        <v>12405</v>
      </c>
      <c r="W109" s="112">
        <v>12333</v>
      </c>
      <c r="X109" s="112">
        <v>13471</v>
      </c>
      <c r="Y109" s="112">
        <v>14597</v>
      </c>
      <c r="Z109" s="112">
        <v>14613</v>
      </c>
      <c r="AB109" s="109" t="str">
        <f>TEXT(Z109,"###,###")</f>
        <v>14,613</v>
      </c>
      <c r="AD109" s="130">
        <f>Z109/($Z$4)*100</f>
        <v>13.264046473631661</v>
      </c>
      <c r="AF109" s="109"/>
    </row>
    <row r="110" spans="1:32" x14ac:dyDescent="0.25">
      <c r="S110" s="115" t="s">
        <v>21</v>
      </c>
      <c r="T110" s="115"/>
      <c r="U110" s="112"/>
      <c r="V110" s="112">
        <v>22279</v>
      </c>
      <c r="W110" s="112">
        <v>20861</v>
      </c>
      <c r="X110" s="112">
        <v>20395</v>
      </c>
      <c r="Y110" s="112">
        <v>22581</v>
      </c>
      <c r="Z110" s="112">
        <v>23575</v>
      </c>
      <c r="AB110" s="109" t="str">
        <f>TEXT(Z110,"###,###")</f>
        <v>23,575</v>
      </c>
      <c r="AD110" s="130">
        <f>Z110/($Z$4)*100</f>
        <v>21.398747390396661</v>
      </c>
      <c r="AF110" s="109"/>
    </row>
    <row r="111" spans="1:32" x14ac:dyDescent="0.25">
      <c r="S111" s="115" t="s">
        <v>22</v>
      </c>
      <c r="T111" s="115"/>
      <c r="U111" s="112"/>
      <c r="V111" s="112">
        <v>45754</v>
      </c>
      <c r="W111" s="112">
        <v>45344</v>
      </c>
      <c r="X111" s="112">
        <v>45244</v>
      </c>
      <c r="Y111" s="112">
        <v>49584</v>
      </c>
      <c r="Z111" s="112">
        <v>50901</v>
      </c>
      <c r="AB111" s="109" t="str">
        <f>TEXT(Z111,"###,###")</f>
        <v>50,901</v>
      </c>
      <c r="AD111" s="130">
        <f>Z111/($Z$4)*100</f>
        <v>46.202232912771173</v>
      </c>
      <c r="AF111" s="109"/>
    </row>
    <row r="112" spans="1:32" x14ac:dyDescent="0.25">
      <c r="S112" s="118" t="s">
        <v>53</v>
      </c>
      <c r="T112" s="118"/>
      <c r="U112" s="112"/>
      <c r="V112" s="112">
        <v>102773</v>
      </c>
      <c r="W112" s="112">
        <v>100595</v>
      </c>
      <c r="X112" s="112">
        <v>100004</v>
      </c>
      <c r="Y112" s="112">
        <v>108389</v>
      </c>
      <c r="Z112" s="112">
        <v>110166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41.74</v>
      </c>
      <c r="W118" s="131">
        <v>41.92</v>
      </c>
      <c r="X118" s="131">
        <v>42.11</v>
      </c>
      <c r="Y118" s="131">
        <v>41.98</v>
      </c>
      <c r="Z118" s="131">
        <v>41.92</v>
      </c>
      <c r="AB118" s="109" t="str">
        <f>TEXT(Z118,"##.0")</f>
        <v>41.9</v>
      </c>
    </row>
    <row r="120" spans="19:32" x14ac:dyDescent="0.25">
      <c r="S120" s="101" t="s">
        <v>97</v>
      </c>
      <c r="T120" s="112"/>
      <c r="U120" s="112"/>
      <c r="V120" s="112">
        <v>63159</v>
      </c>
      <c r="W120" s="112">
        <v>63142</v>
      </c>
      <c r="X120" s="112">
        <v>62013</v>
      </c>
      <c r="Y120" s="112">
        <v>63103</v>
      </c>
      <c r="Z120" s="112">
        <v>64513</v>
      </c>
      <c r="AB120" s="109" t="str">
        <f>TEXT(Z120,"###,###")</f>
        <v>64,513</v>
      </c>
    </row>
    <row r="121" spans="19:32" x14ac:dyDescent="0.25">
      <c r="S121" s="101" t="s">
        <v>98</v>
      </c>
      <c r="T121" s="112"/>
      <c r="U121" s="112"/>
      <c r="V121" s="112">
        <v>4618</v>
      </c>
      <c r="W121" s="112">
        <v>4608</v>
      </c>
      <c r="X121" s="112">
        <v>4592</v>
      </c>
      <c r="Y121" s="112">
        <v>4362</v>
      </c>
      <c r="Z121" s="112">
        <v>4469</v>
      </c>
      <c r="AB121" s="109" t="str">
        <f>TEXT(Z121,"###,###")</f>
        <v>4,469</v>
      </c>
    </row>
    <row r="122" spans="19:32" x14ac:dyDescent="0.25">
      <c r="S122" s="101" t="s">
        <v>99</v>
      </c>
      <c r="T122" s="112"/>
      <c r="U122" s="112"/>
      <c r="V122" s="112">
        <v>5393</v>
      </c>
      <c r="W122" s="112">
        <v>5448</v>
      </c>
      <c r="X122" s="112">
        <v>5490</v>
      </c>
      <c r="Y122" s="112">
        <v>5916</v>
      </c>
      <c r="Z122" s="112">
        <v>6030</v>
      </c>
      <c r="AB122" s="109" t="str">
        <f>TEXT(Z122,"###,###")</f>
        <v>6,030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68552</v>
      </c>
      <c r="W124" s="112">
        <v>68590</v>
      </c>
      <c r="X124" s="112">
        <v>67503</v>
      </c>
      <c r="Y124" s="112">
        <v>69019</v>
      </c>
      <c r="Z124" s="112">
        <v>70543</v>
      </c>
      <c r="AB124" s="109" t="str">
        <f>TEXT(Z124,"###,###")</f>
        <v>70,543</v>
      </c>
      <c r="AD124" s="127">
        <f>Z124/$Z$7*100</f>
        <v>94.044794027463013</v>
      </c>
    </row>
    <row r="125" spans="19:32" x14ac:dyDescent="0.25">
      <c r="S125" s="101" t="s">
        <v>101</v>
      </c>
      <c r="T125" s="112"/>
      <c r="U125" s="112"/>
      <c r="V125" s="112">
        <v>10011</v>
      </c>
      <c r="W125" s="112">
        <v>10056</v>
      </c>
      <c r="X125" s="112">
        <v>10082</v>
      </c>
      <c r="Y125" s="112">
        <v>10278</v>
      </c>
      <c r="Z125" s="112">
        <v>10499</v>
      </c>
      <c r="AB125" s="109" t="str">
        <f>TEXT(Z125,"###,###")</f>
        <v>10,499</v>
      </c>
      <c r="AD125" s="127">
        <f>Z125/$Z$7*100</f>
        <v>13.996800426609784</v>
      </c>
    </row>
    <row r="127" spans="19:32" x14ac:dyDescent="0.25">
      <c r="S127" s="101" t="s">
        <v>102</v>
      </c>
      <c r="T127" s="112"/>
      <c r="U127" s="112"/>
      <c r="V127" s="112">
        <v>36868</v>
      </c>
      <c r="W127" s="112">
        <v>36936</v>
      </c>
      <c r="X127" s="112">
        <v>36221</v>
      </c>
      <c r="Y127" s="112">
        <v>36713</v>
      </c>
      <c r="Z127" s="112">
        <v>37378</v>
      </c>
      <c r="AB127" s="109" t="str">
        <f>TEXT(Z127,"###,###")</f>
        <v>37,378</v>
      </c>
      <c r="AD127" s="127">
        <f>Z127/$Z$7*100</f>
        <v>49.83068924143447</v>
      </c>
    </row>
    <row r="128" spans="19:32" x14ac:dyDescent="0.25">
      <c r="S128" s="101" t="s">
        <v>103</v>
      </c>
      <c r="T128" s="112"/>
      <c r="U128" s="112"/>
      <c r="V128" s="112">
        <v>36299</v>
      </c>
      <c r="W128" s="112">
        <v>36260</v>
      </c>
      <c r="X128" s="112">
        <v>35838</v>
      </c>
      <c r="Y128" s="112">
        <v>36646</v>
      </c>
      <c r="Z128" s="112">
        <v>37591</v>
      </c>
      <c r="AB128" s="109" t="str">
        <f>TEXT(Z128,"###,###")</f>
        <v>37,591</v>
      </c>
      <c r="AD128" s="127">
        <f>Z128/$Z$7*100</f>
        <v>50.114651379816024</v>
      </c>
    </row>
    <row r="130" spans="19:20" x14ac:dyDescent="0.25">
      <c r="S130" s="101" t="s">
        <v>278</v>
      </c>
      <c r="T130" s="127">
        <v>86.005865884548726</v>
      </c>
    </row>
    <row r="131" spans="19:20" x14ac:dyDescent="0.25">
      <c r="S131" s="101" t="s">
        <v>279</v>
      </c>
      <c r="T131" s="127">
        <v>5.9578722836955071</v>
      </c>
    </row>
    <row r="132" spans="19:20" x14ac:dyDescent="0.25">
      <c r="S132" s="101" t="s">
        <v>280</v>
      </c>
      <c r="T132" s="127">
        <v>8.038928142914278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13BD00F-0C42-484A-BDB8-A2426D68CB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68533BD-2158-493D-AC22-18E66D9C5F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3E954A-4613-44CE-BB70-B432F019A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54D848D-64E7-4261-AC3C-CBD5A9930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AD483-9F91-4C8F-BD01-74953390E5A9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8.49 Moira,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21882</v>
      </c>
      <c r="W4" s="108">
        <v>22507</v>
      </c>
      <c r="X4" s="108">
        <v>23265</v>
      </c>
      <c r="Y4" s="108">
        <v>24651</v>
      </c>
      <c r="Z4" s="108">
        <v>25499</v>
      </c>
      <c r="AB4" s="109" t="str">
        <f>TEXT(Z4,"###,###")</f>
        <v>25,499</v>
      </c>
      <c r="AD4" s="110">
        <f>Z4/Y4-1</f>
        <v>3.4400227171311526E-2</v>
      </c>
      <c r="AF4" s="110">
        <f>Z4/V4-1</f>
        <v>0.16529567681199153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11057</v>
      </c>
      <c r="W5" s="108">
        <v>11491</v>
      </c>
      <c r="X5" s="108">
        <v>11783</v>
      </c>
      <c r="Y5" s="108">
        <v>12262</v>
      </c>
      <c r="Z5" s="108">
        <v>12600</v>
      </c>
      <c r="AB5" s="109" t="str">
        <f>TEXT(Z5,"###,###")</f>
        <v>12,600</v>
      </c>
      <c r="AD5" s="110">
        <f t="shared" ref="AD5:AD9" si="0">Z5/Y5-1</f>
        <v>2.756483444788782E-2</v>
      </c>
      <c r="AF5" s="110">
        <f t="shared" ref="AF5:AF9" si="1">Z5/V5-1</f>
        <v>0.13954960658406446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10826</v>
      </c>
      <c r="W6" s="108">
        <v>11019</v>
      </c>
      <c r="X6" s="108">
        <v>11475</v>
      </c>
      <c r="Y6" s="108">
        <v>12368</v>
      </c>
      <c r="Z6" s="108">
        <v>12893</v>
      </c>
      <c r="AB6" s="109" t="str">
        <f>TEXT(Z6,"###,###")</f>
        <v>12,893</v>
      </c>
      <c r="AD6" s="110">
        <f t="shared" si="0"/>
        <v>4.2448253557567872E-2</v>
      </c>
      <c r="AF6" s="110">
        <f t="shared" si="1"/>
        <v>0.19092924441160175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15430</v>
      </c>
      <c r="W7" s="108">
        <v>15900</v>
      </c>
      <c r="X7" s="108">
        <v>16073</v>
      </c>
      <c r="Y7" s="108">
        <v>16739</v>
      </c>
      <c r="Z7" s="108">
        <v>17184</v>
      </c>
      <c r="AB7" s="109" t="str">
        <f>TEXT(Z7,"###,###")</f>
        <v>17,184</v>
      </c>
      <c r="AD7" s="110">
        <f t="shared" si="0"/>
        <v>2.6584622737320096E-2</v>
      </c>
      <c r="AF7" s="110">
        <f t="shared" si="1"/>
        <v>0.11367465975372659</v>
      </c>
    </row>
    <row r="8" spans="1:32" ht="17.25" customHeight="1" x14ac:dyDescent="0.25">
      <c r="A8" s="64" t="s">
        <v>12</v>
      </c>
      <c r="B8" s="65"/>
      <c r="C8" s="29"/>
      <c r="D8" s="66" t="str">
        <f>AB4</f>
        <v>25,499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17,184</v>
      </c>
      <c r="P8" s="67"/>
      <c r="S8" s="107" t="s">
        <v>82</v>
      </c>
      <c r="T8" s="108"/>
      <c r="U8" s="108"/>
      <c r="V8" s="108">
        <v>38116</v>
      </c>
      <c r="W8" s="108">
        <v>38580.69</v>
      </c>
      <c r="X8" s="108">
        <v>41279</v>
      </c>
      <c r="Y8" s="108">
        <v>42325.4</v>
      </c>
      <c r="Z8" s="108">
        <v>44246.62</v>
      </c>
      <c r="AB8" s="109" t="str">
        <f>TEXT(Z8,"$###,###")</f>
        <v>$44,247</v>
      </c>
      <c r="AD8" s="110">
        <f t="shared" si="0"/>
        <v>4.5391656074130537E-2</v>
      </c>
      <c r="AF8" s="110">
        <f t="shared" si="1"/>
        <v>0.16084111659145783</v>
      </c>
    </row>
    <row r="9" spans="1:32" x14ac:dyDescent="0.25">
      <c r="A9" s="30" t="s">
        <v>14</v>
      </c>
      <c r="B9" s="71"/>
      <c r="C9" s="72"/>
      <c r="D9" s="73">
        <f>AD104</f>
        <v>77.473626416722226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51.850558659217882</v>
      </c>
      <c r="P9" s="74" t="s">
        <v>83</v>
      </c>
      <c r="S9" s="107" t="s">
        <v>7</v>
      </c>
      <c r="T9" s="108"/>
      <c r="U9" s="108"/>
      <c r="V9" s="108">
        <v>696498852</v>
      </c>
      <c r="W9" s="108">
        <v>744894928</v>
      </c>
      <c r="X9" s="108">
        <v>791682604</v>
      </c>
      <c r="Y9" s="108">
        <v>882330958</v>
      </c>
      <c r="Z9" s="108">
        <v>936471765</v>
      </c>
      <c r="AB9" s="109" t="str">
        <f>TEXT(Z9/1000000,"$#,###.0")&amp;" mil"</f>
        <v>$936.5 mil</v>
      </c>
      <c r="AD9" s="110">
        <f t="shared" si="0"/>
        <v>6.1361110033725019E-2</v>
      </c>
      <c r="AF9" s="110">
        <f t="shared" si="1"/>
        <v>0.34454172079525547</v>
      </c>
    </row>
    <row r="10" spans="1:32" x14ac:dyDescent="0.25">
      <c r="A10" s="30" t="s">
        <v>17</v>
      </c>
      <c r="B10" s="71"/>
      <c r="C10" s="72"/>
      <c r="D10" s="73">
        <f>AD105</f>
        <v>13.286795560610221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48.131983240223462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80.318901303538169</v>
      </c>
      <c r="P11" s="74" t="s">
        <v>83</v>
      </c>
      <c r="S11" s="107" t="s">
        <v>29</v>
      </c>
      <c r="T11" s="112"/>
      <c r="U11" s="112"/>
      <c r="V11" s="112">
        <v>18529</v>
      </c>
      <c r="W11" s="112">
        <v>19011</v>
      </c>
      <c r="X11" s="112">
        <v>19829</v>
      </c>
      <c r="Y11" s="112">
        <v>21269</v>
      </c>
      <c r="Z11" s="112">
        <v>22115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10.847299813780261</v>
      </c>
      <c r="P12" s="74" t="s">
        <v>83</v>
      </c>
      <c r="S12" s="107" t="s">
        <v>30</v>
      </c>
      <c r="T12" s="112"/>
      <c r="U12" s="112"/>
      <c r="V12" s="112">
        <v>3344</v>
      </c>
      <c r="W12" s="112">
        <v>3492</v>
      </c>
      <c r="X12" s="112">
        <v>3436</v>
      </c>
      <c r="Y12" s="112">
        <v>3378</v>
      </c>
      <c r="Z12" s="112">
        <v>3387</v>
      </c>
    </row>
    <row r="13" spans="1:32" ht="15" customHeight="1" x14ac:dyDescent="0.25">
      <c r="A13" s="30" t="s">
        <v>19</v>
      </c>
      <c r="B13" s="72"/>
      <c r="C13" s="72"/>
      <c r="D13" s="73">
        <f>AD108</f>
        <v>14.769206635554335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8.8454376163873381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19.338013255421782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28.091297697948942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18.700890518596125</v>
      </c>
      <c r="P15" s="74" t="s">
        <v>83</v>
      </c>
      <c r="S15" s="115" t="s">
        <v>59</v>
      </c>
      <c r="T15" s="115"/>
      <c r="U15" s="116"/>
      <c r="V15" s="116">
        <v>2111</v>
      </c>
      <c r="W15" s="116">
        <v>2267</v>
      </c>
      <c r="X15" s="116">
        <v>2202</v>
      </c>
      <c r="Y15" s="112">
        <v>2413</v>
      </c>
      <c r="Z15" s="112">
        <v>2472</v>
      </c>
      <c r="AB15" s="117">
        <f t="shared" ref="AB15:AB34" si="2">IF(Z15="np",0,Z15/$Z$34)</f>
        <v>9.6937375004901766E-2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28.561904388407388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81.299109481403875</v>
      </c>
      <c r="P16" s="37" t="s">
        <v>83</v>
      </c>
      <c r="S16" s="115" t="s">
        <v>60</v>
      </c>
      <c r="T16" s="115"/>
      <c r="U16" s="116"/>
      <c r="V16" s="116">
        <v>44</v>
      </c>
      <c r="W16" s="116">
        <v>53</v>
      </c>
      <c r="X16" s="116">
        <v>45</v>
      </c>
      <c r="Y16" s="112">
        <v>60</v>
      </c>
      <c r="Z16" s="112">
        <v>67</v>
      </c>
      <c r="AB16" s="117">
        <f t="shared" si="2"/>
        <v>2.6273479471393278E-3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2150</v>
      </c>
      <c r="W17" s="116">
        <v>2048</v>
      </c>
      <c r="X17" s="116">
        <v>2194</v>
      </c>
      <c r="Y17" s="112">
        <v>2146</v>
      </c>
      <c r="Z17" s="112">
        <v>2293</v>
      </c>
      <c r="AB17" s="117">
        <f t="shared" si="2"/>
        <v>8.9918042429708633E-2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161</v>
      </c>
      <c r="W18" s="116">
        <v>187</v>
      </c>
      <c r="X18" s="116">
        <v>182</v>
      </c>
      <c r="Y18" s="112">
        <v>173</v>
      </c>
      <c r="Z18" s="112">
        <v>183</v>
      </c>
      <c r="AB18" s="117">
        <f t="shared" si="2"/>
        <v>7.1761891690521936E-3</v>
      </c>
    </row>
    <row r="19" spans="1:28" x14ac:dyDescent="0.25">
      <c r="A19" s="63" t="str">
        <f>$S$1&amp;" ("&amp;$V$2&amp;" to "&amp;$Z$2&amp;")"</f>
        <v>Moira (2018-19 to 2022-23)</v>
      </c>
      <c r="B19" s="63"/>
      <c r="C19" s="63"/>
      <c r="D19" s="63"/>
      <c r="E19" s="63"/>
      <c r="F19" s="63"/>
      <c r="G19" s="63" t="str">
        <f>$S$1&amp;" ("&amp;$V$2&amp;" to "&amp;$Z$2&amp;")"</f>
        <v>Moira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1555</v>
      </c>
      <c r="W19" s="116">
        <v>1616</v>
      </c>
      <c r="X19" s="116">
        <v>1795</v>
      </c>
      <c r="Y19" s="112">
        <v>1937</v>
      </c>
      <c r="Z19" s="112">
        <v>2024</v>
      </c>
      <c r="AB19" s="117">
        <f t="shared" si="2"/>
        <v>7.936943649268656E-2</v>
      </c>
    </row>
    <row r="20" spans="1:28" x14ac:dyDescent="0.25">
      <c r="S20" s="115" t="s">
        <v>64</v>
      </c>
      <c r="T20" s="115"/>
      <c r="U20" s="116"/>
      <c r="V20" s="116">
        <v>537</v>
      </c>
      <c r="W20" s="116">
        <v>504</v>
      </c>
      <c r="X20" s="116">
        <v>557</v>
      </c>
      <c r="Y20" s="112">
        <v>619</v>
      </c>
      <c r="Z20" s="112">
        <v>652</v>
      </c>
      <c r="AB20" s="117">
        <f t="shared" si="2"/>
        <v>2.5567624799027491E-2</v>
      </c>
    </row>
    <row r="21" spans="1:28" x14ac:dyDescent="0.25">
      <c r="S21" s="115" t="s">
        <v>65</v>
      </c>
      <c r="T21" s="115"/>
      <c r="U21" s="116"/>
      <c r="V21" s="116">
        <v>1916</v>
      </c>
      <c r="W21" s="116">
        <v>2068</v>
      </c>
      <c r="X21" s="116">
        <v>2197</v>
      </c>
      <c r="Y21" s="112">
        <v>2359</v>
      </c>
      <c r="Z21" s="112">
        <v>2332</v>
      </c>
      <c r="AB21" s="117">
        <f t="shared" si="2"/>
        <v>9.1447394219834513E-2</v>
      </c>
    </row>
    <row r="22" spans="1:28" x14ac:dyDescent="0.25">
      <c r="S22" s="115" t="s">
        <v>66</v>
      </c>
      <c r="T22" s="115"/>
      <c r="U22" s="116"/>
      <c r="V22" s="116">
        <v>1745</v>
      </c>
      <c r="W22" s="116">
        <v>1942</v>
      </c>
      <c r="X22" s="116">
        <v>2203</v>
      </c>
      <c r="Y22" s="112">
        <v>2434</v>
      </c>
      <c r="Z22" s="112">
        <v>2596</v>
      </c>
      <c r="AB22" s="117">
        <f t="shared" si="2"/>
        <v>0.10179992941453277</v>
      </c>
    </row>
    <row r="23" spans="1:28" x14ac:dyDescent="0.25">
      <c r="S23" s="115" t="s">
        <v>67</v>
      </c>
      <c r="T23" s="115"/>
      <c r="U23" s="116"/>
      <c r="V23" s="116">
        <v>905</v>
      </c>
      <c r="W23" s="116">
        <v>1042</v>
      </c>
      <c r="X23" s="116">
        <v>1035</v>
      </c>
      <c r="Y23" s="112">
        <v>1056</v>
      </c>
      <c r="Z23" s="112">
        <v>1087</v>
      </c>
      <c r="AB23" s="117">
        <f t="shared" si="2"/>
        <v>4.262577938120074E-2</v>
      </c>
    </row>
    <row r="24" spans="1:28" x14ac:dyDescent="0.25">
      <c r="S24" s="115" t="s">
        <v>68</v>
      </c>
      <c r="T24" s="115"/>
      <c r="U24" s="116"/>
      <c r="V24" s="116">
        <v>81</v>
      </c>
      <c r="W24" s="116">
        <v>98</v>
      </c>
      <c r="X24" s="116">
        <v>90</v>
      </c>
      <c r="Y24" s="112">
        <v>86</v>
      </c>
      <c r="Z24" s="112">
        <v>98</v>
      </c>
      <c r="AB24" s="117">
        <f t="shared" si="2"/>
        <v>3.8429865495470767E-3</v>
      </c>
    </row>
    <row r="25" spans="1:28" x14ac:dyDescent="0.25">
      <c r="S25" s="115" t="s">
        <v>69</v>
      </c>
      <c r="T25" s="115"/>
      <c r="U25" s="116"/>
      <c r="V25" s="116">
        <v>577</v>
      </c>
      <c r="W25" s="116">
        <v>577</v>
      </c>
      <c r="X25" s="116">
        <v>570</v>
      </c>
      <c r="Y25" s="112">
        <v>568</v>
      </c>
      <c r="Z25" s="112">
        <v>607</v>
      </c>
      <c r="AB25" s="117">
        <f t="shared" si="2"/>
        <v>2.3802988118113017E-2</v>
      </c>
    </row>
    <row r="26" spans="1:28" x14ac:dyDescent="0.25">
      <c r="S26" s="115" t="s">
        <v>70</v>
      </c>
      <c r="T26" s="115"/>
      <c r="U26" s="116"/>
      <c r="V26" s="116">
        <v>381</v>
      </c>
      <c r="W26" s="116">
        <v>347</v>
      </c>
      <c r="X26" s="116">
        <v>324</v>
      </c>
      <c r="Y26" s="112">
        <v>342</v>
      </c>
      <c r="Z26" s="112">
        <v>329</v>
      </c>
      <c r="AB26" s="117">
        <f t="shared" si="2"/>
        <v>1.2901454844908043E-2</v>
      </c>
    </row>
    <row r="27" spans="1:28" x14ac:dyDescent="0.25">
      <c r="S27" s="115" t="s">
        <v>71</v>
      </c>
      <c r="T27" s="115"/>
      <c r="U27" s="116"/>
      <c r="V27" s="116">
        <v>751</v>
      </c>
      <c r="W27" s="116">
        <v>751</v>
      </c>
      <c r="X27" s="116">
        <v>792</v>
      </c>
      <c r="Y27" s="112">
        <v>895</v>
      </c>
      <c r="Z27" s="112">
        <v>880</v>
      </c>
      <c r="AB27" s="117">
        <f t="shared" si="2"/>
        <v>3.450845064899416E-2</v>
      </c>
    </row>
    <row r="28" spans="1:28" x14ac:dyDescent="0.25">
      <c r="S28" s="115" t="s">
        <v>72</v>
      </c>
      <c r="T28" s="115"/>
      <c r="U28" s="116"/>
      <c r="V28" s="116">
        <v>1111</v>
      </c>
      <c r="W28" s="116">
        <v>1248</v>
      </c>
      <c r="X28" s="116">
        <v>1362</v>
      </c>
      <c r="Y28" s="112">
        <v>1498</v>
      </c>
      <c r="Z28" s="112">
        <v>1563</v>
      </c>
      <c r="AB28" s="117">
        <f t="shared" si="2"/>
        <v>6.1291714050429394E-2</v>
      </c>
    </row>
    <row r="29" spans="1:28" x14ac:dyDescent="0.25">
      <c r="S29" s="115" t="s">
        <v>73</v>
      </c>
      <c r="T29" s="115"/>
      <c r="U29" s="116"/>
      <c r="V29" s="116">
        <v>1172</v>
      </c>
      <c r="W29" s="116">
        <v>710</v>
      </c>
      <c r="X29" s="116">
        <v>702</v>
      </c>
      <c r="Y29" s="112">
        <v>828</v>
      </c>
      <c r="Z29" s="112">
        <v>843</v>
      </c>
      <c r="AB29" s="117">
        <f t="shared" si="2"/>
        <v>3.3057527155797808E-2</v>
      </c>
    </row>
    <row r="30" spans="1:28" x14ac:dyDescent="0.25">
      <c r="S30" s="115" t="s">
        <v>74</v>
      </c>
      <c r="T30" s="115"/>
      <c r="U30" s="116"/>
      <c r="V30" s="116">
        <v>961</v>
      </c>
      <c r="W30" s="116">
        <v>1337</v>
      </c>
      <c r="X30" s="116">
        <v>1376</v>
      </c>
      <c r="Y30" s="112">
        <v>1446</v>
      </c>
      <c r="Z30" s="112">
        <v>1562</v>
      </c>
      <c r="AB30" s="117">
        <f t="shared" si="2"/>
        <v>6.125249990196463E-2</v>
      </c>
    </row>
    <row r="31" spans="1:28" x14ac:dyDescent="0.25">
      <c r="S31" s="115" t="s">
        <v>75</v>
      </c>
      <c r="T31" s="115"/>
      <c r="U31" s="116"/>
      <c r="V31" s="116">
        <v>2465</v>
      </c>
      <c r="W31" s="116">
        <v>2611</v>
      </c>
      <c r="X31" s="116">
        <v>2803</v>
      </c>
      <c r="Y31" s="112">
        <v>2991</v>
      </c>
      <c r="Z31" s="112">
        <v>3185</v>
      </c>
      <c r="AB31" s="117">
        <f t="shared" si="2"/>
        <v>0.12489706286027999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385</v>
      </c>
      <c r="W32" s="116">
        <v>365</v>
      </c>
      <c r="X32" s="116">
        <v>261</v>
      </c>
      <c r="Y32" s="112">
        <v>297</v>
      </c>
      <c r="Z32" s="112">
        <v>326</v>
      </c>
      <c r="AB32" s="117">
        <f t="shared" si="2"/>
        <v>1.2783812399513745E-2</v>
      </c>
    </row>
    <row r="33" spans="19:32" x14ac:dyDescent="0.25">
      <c r="S33" s="115" t="s">
        <v>77</v>
      </c>
      <c r="T33" s="115"/>
      <c r="U33" s="116"/>
      <c r="V33" s="116">
        <v>650</v>
      </c>
      <c r="W33" s="116">
        <v>704</v>
      </c>
      <c r="X33" s="116">
        <v>763</v>
      </c>
      <c r="Y33" s="112">
        <v>855</v>
      </c>
      <c r="Z33" s="112">
        <v>940</v>
      </c>
      <c r="AB33" s="117">
        <f t="shared" si="2"/>
        <v>3.6861299556880125E-2</v>
      </c>
    </row>
    <row r="34" spans="19:32" x14ac:dyDescent="0.25">
      <c r="S34" s="118" t="s">
        <v>53</v>
      </c>
      <c r="T34" s="118"/>
      <c r="U34" s="119"/>
      <c r="V34" s="119">
        <v>21881</v>
      </c>
      <c r="W34" s="119">
        <v>22502</v>
      </c>
      <c r="X34" s="119">
        <v>23265</v>
      </c>
      <c r="Y34" s="120">
        <v>24650</v>
      </c>
      <c r="Z34" s="120">
        <v>25501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12944</v>
      </c>
      <c r="W37" s="112">
        <v>13193</v>
      </c>
      <c r="X37" s="112">
        <v>13326</v>
      </c>
      <c r="Y37" s="112">
        <v>13816</v>
      </c>
      <c r="Z37" s="112">
        <v>13968</v>
      </c>
      <c r="AB37" s="132">
        <f>Z37/Z40*100</f>
        <v>81.299109481403875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2486</v>
      </c>
      <c r="W38" s="112">
        <v>2704</v>
      </c>
      <c r="X38" s="112">
        <v>2747</v>
      </c>
      <c r="Y38" s="112">
        <v>2924</v>
      </c>
      <c r="Z38" s="112">
        <v>3213</v>
      </c>
      <c r="AB38" s="132">
        <f>Z38/Z40*100</f>
        <v>18.700890518596125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15430</v>
      </c>
      <c r="W40" s="112">
        <v>15897</v>
      </c>
      <c r="X40" s="112">
        <v>16073</v>
      </c>
      <c r="Y40" s="112">
        <v>16740</v>
      </c>
      <c r="Z40" s="112">
        <v>17181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3</v>
      </c>
      <c r="X44" s="112">
        <v>9</v>
      </c>
      <c r="Y44" s="112">
        <v>8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350</v>
      </c>
      <c r="W45" s="112">
        <v>316</v>
      </c>
      <c r="X45" s="112">
        <v>349</v>
      </c>
      <c r="Y45" s="112">
        <v>397</v>
      </c>
      <c r="Z45" s="112">
        <v>426</v>
      </c>
    </row>
    <row r="46" spans="19:32" x14ac:dyDescent="0.25">
      <c r="S46" s="115" t="s">
        <v>38</v>
      </c>
      <c r="T46" s="115"/>
      <c r="U46" s="112"/>
      <c r="V46" s="112">
        <v>754</v>
      </c>
      <c r="W46" s="112">
        <v>734</v>
      </c>
      <c r="X46" s="112">
        <v>806</v>
      </c>
      <c r="Y46" s="112">
        <v>835</v>
      </c>
      <c r="Z46" s="112">
        <v>827</v>
      </c>
    </row>
    <row r="47" spans="19:32" x14ac:dyDescent="0.25">
      <c r="S47" s="115" t="s">
        <v>39</v>
      </c>
      <c r="T47" s="115"/>
      <c r="U47" s="112"/>
      <c r="V47" s="112">
        <v>1060</v>
      </c>
      <c r="W47" s="112">
        <v>1074</v>
      </c>
      <c r="X47" s="112">
        <v>1091</v>
      </c>
      <c r="Y47" s="112">
        <v>1073</v>
      </c>
      <c r="Z47" s="112">
        <v>1222</v>
      </c>
    </row>
    <row r="48" spans="19:32" x14ac:dyDescent="0.25">
      <c r="S48" s="115" t="s">
        <v>40</v>
      </c>
      <c r="T48" s="115"/>
      <c r="U48" s="112"/>
      <c r="V48" s="112">
        <v>1244</v>
      </c>
      <c r="W48" s="112">
        <v>1354</v>
      </c>
      <c r="X48" s="112">
        <v>1286</v>
      </c>
      <c r="Y48" s="112">
        <v>1372</v>
      </c>
      <c r="Z48" s="112">
        <v>1461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931</v>
      </c>
      <c r="W49" s="112">
        <v>1034</v>
      </c>
      <c r="X49" s="112">
        <v>1110</v>
      </c>
      <c r="Y49" s="112">
        <v>1191</v>
      </c>
      <c r="Z49" s="112">
        <v>1287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Moira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870</v>
      </c>
      <c r="W50" s="112">
        <v>874</v>
      </c>
      <c r="X50" s="112">
        <v>966</v>
      </c>
      <c r="Y50" s="112">
        <v>1050</v>
      </c>
      <c r="Z50" s="112">
        <v>1020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832</v>
      </c>
      <c r="W51" s="112">
        <v>860</v>
      </c>
      <c r="X51" s="112">
        <v>912</v>
      </c>
      <c r="Y51" s="112">
        <v>908</v>
      </c>
      <c r="Z51" s="112">
        <v>972</v>
      </c>
    </row>
    <row r="52" spans="1:26" ht="15" customHeight="1" x14ac:dyDescent="0.25">
      <c r="S52" s="115" t="s">
        <v>44</v>
      </c>
      <c r="T52" s="115"/>
      <c r="U52" s="112"/>
      <c r="V52" s="112">
        <v>1045</v>
      </c>
      <c r="W52" s="112">
        <v>1070</v>
      </c>
      <c r="X52" s="112">
        <v>1008</v>
      </c>
      <c r="Y52" s="112">
        <v>1015</v>
      </c>
      <c r="Z52" s="112">
        <v>948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1012</v>
      </c>
      <c r="W53" s="112">
        <v>1043</v>
      </c>
      <c r="X53" s="112">
        <v>1032</v>
      </c>
      <c r="Y53" s="112">
        <v>1112</v>
      </c>
      <c r="Z53" s="112">
        <v>1080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1005</v>
      </c>
      <c r="W54" s="112">
        <v>1072</v>
      </c>
      <c r="X54" s="112">
        <v>1063</v>
      </c>
      <c r="Y54" s="112">
        <v>1028</v>
      </c>
      <c r="Z54" s="112">
        <v>1095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894</v>
      </c>
      <c r="W55" s="112">
        <v>940</v>
      </c>
      <c r="X55" s="112">
        <v>1001</v>
      </c>
      <c r="Y55" s="112">
        <v>1035</v>
      </c>
      <c r="Z55" s="112">
        <v>996</v>
      </c>
    </row>
    <row r="56" spans="1:26" ht="15" customHeight="1" x14ac:dyDescent="0.25">
      <c r="S56" s="115" t="s">
        <v>48</v>
      </c>
      <c r="T56" s="115"/>
      <c r="U56" s="112"/>
      <c r="V56" s="112">
        <v>589</v>
      </c>
      <c r="W56" s="112">
        <v>591</v>
      </c>
      <c r="X56" s="112">
        <v>625</v>
      </c>
      <c r="Y56" s="112">
        <v>675</v>
      </c>
      <c r="Z56" s="112">
        <v>707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250</v>
      </c>
      <c r="W57" s="112">
        <v>288</v>
      </c>
      <c r="X57" s="112">
        <v>295</v>
      </c>
      <c r="Y57" s="112">
        <v>316</v>
      </c>
      <c r="Z57" s="112">
        <v>313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103</v>
      </c>
      <c r="W58" s="112">
        <v>119</v>
      </c>
      <c r="X58" s="112">
        <v>116</v>
      </c>
      <c r="Y58" s="112">
        <v>146</v>
      </c>
      <c r="Z58" s="112">
        <v>139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67</v>
      </c>
      <c r="W59" s="112">
        <v>71</v>
      </c>
      <c r="X59" s="112">
        <v>68</v>
      </c>
      <c r="Y59" s="112">
        <v>58</v>
      </c>
      <c r="Z59" s="112">
        <v>53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31</v>
      </c>
      <c r="W60" s="112">
        <v>40</v>
      </c>
      <c r="X60" s="112">
        <v>46</v>
      </c>
      <c r="Y60" s="112">
        <v>48</v>
      </c>
      <c r="Z60" s="112">
        <v>44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11055</v>
      </c>
      <c r="W61" s="112">
        <v>11489</v>
      </c>
      <c r="X61" s="112">
        <v>11783</v>
      </c>
      <c r="Y61" s="112">
        <v>12262</v>
      </c>
      <c r="Z61" s="112">
        <v>12601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7</v>
      </c>
      <c r="X63" s="112">
        <v>14</v>
      </c>
      <c r="Y63" s="112">
        <v>14</v>
      </c>
      <c r="Z63" s="112">
        <v>20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298</v>
      </c>
      <c r="W64" s="112">
        <v>298</v>
      </c>
      <c r="X64" s="112">
        <v>397</v>
      </c>
      <c r="Y64" s="112">
        <v>501</v>
      </c>
      <c r="Z64" s="112">
        <v>526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Moira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715</v>
      </c>
      <c r="W65" s="112">
        <v>652</v>
      </c>
      <c r="X65" s="112">
        <v>750</v>
      </c>
      <c r="Y65" s="112">
        <v>824</v>
      </c>
      <c r="Z65" s="112">
        <v>925</v>
      </c>
    </row>
    <row r="66" spans="1:26" x14ac:dyDescent="0.25">
      <c r="S66" s="115" t="s">
        <v>39</v>
      </c>
      <c r="T66" s="115"/>
      <c r="U66" s="112"/>
      <c r="V66" s="112">
        <v>1072</v>
      </c>
      <c r="W66" s="112">
        <v>1102</v>
      </c>
      <c r="X66" s="112">
        <v>1027</v>
      </c>
      <c r="Y66" s="112">
        <v>1034</v>
      </c>
      <c r="Z66" s="112">
        <v>1120</v>
      </c>
    </row>
    <row r="67" spans="1:26" x14ac:dyDescent="0.25">
      <c r="S67" s="115" t="s">
        <v>40</v>
      </c>
      <c r="T67" s="115"/>
      <c r="U67" s="112"/>
      <c r="V67" s="112">
        <v>1122</v>
      </c>
      <c r="W67" s="112">
        <v>1169</v>
      </c>
      <c r="X67" s="112">
        <v>1276</v>
      </c>
      <c r="Y67" s="112">
        <v>1286</v>
      </c>
      <c r="Z67" s="112">
        <v>1494</v>
      </c>
    </row>
    <row r="68" spans="1:26" x14ac:dyDescent="0.25">
      <c r="S68" s="115" t="s">
        <v>41</v>
      </c>
      <c r="T68" s="115"/>
      <c r="U68" s="112"/>
      <c r="V68" s="112">
        <v>925</v>
      </c>
      <c r="W68" s="112">
        <v>921</v>
      </c>
      <c r="X68" s="112">
        <v>1038</v>
      </c>
      <c r="Y68" s="112">
        <v>1242</v>
      </c>
      <c r="Z68" s="112">
        <v>1242</v>
      </c>
    </row>
    <row r="69" spans="1:26" x14ac:dyDescent="0.25">
      <c r="S69" s="115" t="s">
        <v>42</v>
      </c>
      <c r="T69" s="115"/>
      <c r="U69" s="112"/>
      <c r="V69" s="112">
        <v>916</v>
      </c>
      <c r="W69" s="112">
        <v>946</v>
      </c>
      <c r="X69" s="112">
        <v>962</v>
      </c>
      <c r="Y69" s="112">
        <v>1111</v>
      </c>
      <c r="Z69" s="112">
        <v>1136</v>
      </c>
    </row>
    <row r="70" spans="1:26" x14ac:dyDescent="0.25">
      <c r="S70" s="115" t="s">
        <v>43</v>
      </c>
      <c r="T70" s="115"/>
      <c r="U70" s="112"/>
      <c r="V70" s="112">
        <v>879</v>
      </c>
      <c r="W70" s="112">
        <v>884</v>
      </c>
      <c r="X70" s="112">
        <v>921</v>
      </c>
      <c r="Y70" s="112">
        <v>1073</v>
      </c>
      <c r="Z70" s="112">
        <v>1133</v>
      </c>
    </row>
    <row r="71" spans="1:26" x14ac:dyDescent="0.25">
      <c r="S71" s="115" t="s">
        <v>44</v>
      </c>
      <c r="T71" s="115"/>
      <c r="U71" s="112"/>
      <c r="V71" s="112">
        <v>1050</v>
      </c>
      <c r="W71" s="112">
        <v>1054</v>
      </c>
      <c r="X71" s="112">
        <v>1034</v>
      </c>
      <c r="Y71" s="112">
        <v>1053</v>
      </c>
      <c r="Z71" s="112">
        <v>1037</v>
      </c>
    </row>
    <row r="72" spans="1:26" x14ac:dyDescent="0.25">
      <c r="S72" s="115" t="s">
        <v>45</v>
      </c>
      <c r="T72" s="115"/>
      <c r="U72" s="112"/>
      <c r="V72" s="112">
        <v>1130</v>
      </c>
      <c r="W72" s="112">
        <v>1107</v>
      </c>
      <c r="X72" s="112">
        <v>1113</v>
      </c>
      <c r="Y72" s="112">
        <v>1182</v>
      </c>
      <c r="Z72" s="112">
        <v>1181</v>
      </c>
    </row>
    <row r="73" spans="1:26" x14ac:dyDescent="0.25">
      <c r="S73" s="115" t="s">
        <v>46</v>
      </c>
      <c r="T73" s="115"/>
      <c r="U73" s="112"/>
      <c r="V73" s="112">
        <v>1110</v>
      </c>
      <c r="W73" s="112">
        <v>1148</v>
      </c>
      <c r="X73" s="112">
        <v>1169</v>
      </c>
      <c r="Y73" s="112">
        <v>1179</v>
      </c>
      <c r="Z73" s="112">
        <v>1112</v>
      </c>
    </row>
    <row r="74" spans="1:26" x14ac:dyDescent="0.25">
      <c r="S74" s="115" t="s">
        <v>47</v>
      </c>
      <c r="T74" s="115"/>
      <c r="U74" s="112"/>
      <c r="V74" s="112">
        <v>851</v>
      </c>
      <c r="W74" s="112">
        <v>901</v>
      </c>
      <c r="X74" s="112">
        <v>919</v>
      </c>
      <c r="Y74" s="112">
        <v>989</v>
      </c>
      <c r="Z74" s="112">
        <v>1028</v>
      </c>
    </row>
    <row r="75" spans="1:26" x14ac:dyDescent="0.25">
      <c r="S75" s="115" t="s">
        <v>48</v>
      </c>
      <c r="T75" s="115"/>
      <c r="U75" s="112"/>
      <c r="V75" s="112">
        <v>428</v>
      </c>
      <c r="W75" s="112">
        <v>449</v>
      </c>
      <c r="X75" s="112">
        <v>479</v>
      </c>
      <c r="Y75" s="112">
        <v>504</v>
      </c>
      <c r="Z75" s="112">
        <v>561</v>
      </c>
    </row>
    <row r="76" spans="1:26" x14ac:dyDescent="0.25">
      <c r="S76" s="115" t="s">
        <v>49</v>
      </c>
      <c r="T76" s="115"/>
      <c r="U76" s="112"/>
      <c r="V76" s="112">
        <v>170</v>
      </c>
      <c r="W76" s="112">
        <v>188</v>
      </c>
      <c r="X76" s="112">
        <v>200</v>
      </c>
      <c r="Y76" s="112">
        <v>221</v>
      </c>
      <c r="Z76" s="112">
        <v>191</v>
      </c>
    </row>
    <row r="77" spans="1:26" x14ac:dyDescent="0.25">
      <c r="S77" s="115" t="s">
        <v>50</v>
      </c>
      <c r="T77" s="115"/>
      <c r="U77" s="112"/>
      <c r="V77" s="112">
        <v>73</v>
      </c>
      <c r="W77" s="112">
        <v>94</v>
      </c>
      <c r="X77" s="112">
        <v>86</v>
      </c>
      <c r="Y77" s="112">
        <v>84</v>
      </c>
      <c r="Z77" s="112">
        <v>97</v>
      </c>
    </row>
    <row r="78" spans="1:26" x14ac:dyDescent="0.25">
      <c r="S78" s="115" t="s">
        <v>51</v>
      </c>
      <c r="T78" s="115"/>
      <c r="U78" s="112"/>
      <c r="V78" s="112">
        <v>55</v>
      </c>
      <c r="W78" s="112">
        <v>56</v>
      </c>
      <c r="X78" s="112">
        <v>53</v>
      </c>
      <c r="Y78" s="112">
        <v>51</v>
      </c>
      <c r="Z78" s="112">
        <v>45</v>
      </c>
    </row>
    <row r="79" spans="1:26" x14ac:dyDescent="0.25">
      <c r="S79" s="115" t="s">
        <v>52</v>
      </c>
      <c r="T79" s="115"/>
      <c r="U79" s="112"/>
      <c r="V79" s="112">
        <v>36</v>
      </c>
      <c r="W79" s="112">
        <v>38</v>
      </c>
      <c r="X79" s="112">
        <v>37</v>
      </c>
      <c r="Y79" s="112">
        <v>33</v>
      </c>
      <c r="Z79" s="112">
        <v>48</v>
      </c>
    </row>
    <row r="80" spans="1:26" x14ac:dyDescent="0.25">
      <c r="S80" s="118" t="s">
        <v>53</v>
      </c>
      <c r="T80" s="118"/>
      <c r="U80" s="112"/>
      <c r="V80" s="112">
        <v>10825</v>
      </c>
      <c r="W80" s="112">
        <v>11015</v>
      </c>
      <c r="X80" s="112">
        <v>11475</v>
      </c>
      <c r="Y80" s="112">
        <v>83060</v>
      </c>
      <c r="Z80" s="112">
        <v>12894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Moira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840</v>
      </c>
      <c r="W83" s="112">
        <v>915</v>
      </c>
      <c r="X83" s="112">
        <v>904</v>
      </c>
      <c r="Y83" s="112">
        <v>917</v>
      </c>
      <c r="Z83" s="112">
        <v>897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511</v>
      </c>
      <c r="W84" s="112">
        <v>491</v>
      </c>
      <c r="X84" s="112">
        <v>504</v>
      </c>
      <c r="Y84" s="112">
        <v>528</v>
      </c>
      <c r="Z84" s="112">
        <v>561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1437</v>
      </c>
      <c r="W85" s="112">
        <v>1475</v>
      </c>
      <c r="X85" s="112">
        <v>1507</v>
      </c>
      <c r="Y85" s="112">
        <v>1571</v>
      </c>
      <c r="Z85" s="112">
        <v>1584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25,499</v>
      </c>
      <c r="D86" s="96">
        <f t="shared" ref="D86:D91" si="4">AD4</f>
        <v>3.4400227171311526E-2</v>
      </c>
      <c r="E86" s="97">
        <f t="shared" ref="E86:E91" si="5">AD4</f>
        <v>3.4400227171311526E-2</v>
      </c>
      <c r="F86" s="96">
        <f t="shared" ref="F86:F91" si="6">AF4</f>
        <v>0.16529567681199153</v>
      </c>
      <c r="G86" s="97">
        <f t="shared" ref="G86:G91" si="7">AF4</f>
        <v>0.16529567681199153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314</v>
      </c>
      <c r="W86" s="112">
        <v>329</v>
      </c>
      <c r="X86" s="112">
        <v>342</v>
      </c>
      <c r="Y86" s="112">
        <v>342</v>
      </c>
      <c r="Z86" s="112">
        <v>359</v>
      </c>
    </row>
    <row r="87" spans="1:30" ht="15" customHeight="1" x14ac:dyDescent="0.25">
      <c r="A87" s="98" t="s">
        <v>4</v>
      </c>
      <c r="B87" s="49"/>
      <c r="C87" s="57" t="str">
        <f t="shared" si="3"/>
        <v>12,600</v>
      </c>
      <c r="D87" s="96">
        <f t="shared" si="4"/>
        <v>2.756483444788782E-2</v>
      </c>
      <c r="E87" s="97">
        <f t="shared" si="5"/>
        <v>2.756483444788782E-2</v>
      </c>
      <c r="F87" s="96">
        <f t="shared" si="6"/>
        <v>0.13954960658406446</v>
      </c>
      <c r="G87" s="97">
        <f t="shared" si="7"/>
        <v>0.13954960658406446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195</v>
      </c>
      <c r="W87" s="112">
        <v>183</v>
      </c>
      <c r="X87" s="112">
        <v>191</v>
      </c>
      <c r="Y87" s="112">
        <v>202</v>
      </c>
      <c r="Z87" s="112">
        <v>211</v>
      </c>
    </row>
    <row r="88" spans="1:30" ht="15" customHeight="1" x14ac:dyDescent="0.25">
      <c r="A88" s="98" t="s">
        <v>5</v>
      </c>
      <c r="B88" s="49"/>
      <c r="C88" s="57" t="str">
        <f t="shared" si="3"/>
        <v>12,893</v>
      </c>
      <c r="D88" s="96">
        <f t="shared" si="4"/>
        <v>4.2448253557567872E-2</v>
      </c>
      <c r="E88" s="97">
        <f t="shared" si="5"/>
        <v>4.2448253557567872E-2</v>
      </c>
      <c r="F88" s="96">
        <f t="shared" si="6"/>
        <v>0.19092924441160175</v>
      </c>
      <c r="G88" s="97">
        <f t="shared" si="7"/>
        <v>0.19092924441160175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363</v>
      </c>
      <c r="W88" s="112">
        <v>391</v>
      </c>
      <c r="X88" s="112">
        <v>383</v>
      </c>
      <c r="Y88" s="112">
        <v>393</v>
      </c>
      <c r="Z88" s="112">
        <v>400</v>
      </c>
    </row>
    <row r="89" spans="1:30" ht="15" customHeight="1" x14ac:dyDescent="0.25">
      <c r="A89" s="49" t="s">
        <v>6</v>
      </c>
      <c r="B89" s="49"/>
      <c r="C89" s="57" t="str">
        <f t="shared" si="3"/>
        <v>17,184</v>
      </c>
      <c r="D89" s="96">
        <f t="shared" si="4"/>
        <v>2.6584622737320096E-2</v>
      </c>
      <c r="E89" s="97">
        <f t="shared" si="5"/>
        <v>2.6584622737320096E-2</v>
      </c>
      <c r="F89" s="96">
        <f t="shared" si="6"/>
        <v>0.11367465975372659</v>
      </c>
      <c r="G89" s="97">
        <f t="shared" si="7"/>
        <v>0.11367465975372659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883</v>
      </c>
      <c r="W89" s="112">
        <v>927</v>
      </c>
      <c r="X89" s="112">
        <v>976</v>
      </c>
      <c r="Y89" s="112">
        <v>981</v>
      </c>
      <c r="Z89" s="112">
        <v>1077</v>
      </c>
    </row>
    <row r="90" spans="1:30" ht="15" customHeight="1" x14ac:dyDescent="0.25">
      <c r="A90" s="49" t="s">
        <v>95</v>
      </c>
      <c r="B90" s="49"/>
      <c r="C90" s="57" t="str">
        <f t="shared" si="3"/>
        <v>$44,247</v>
      </c>
      <c r="D90" s="96">
        <f t="shared" si="4"/>
        <v>4.5391656074130537E-2</v>
      </c>
      <c r="E90" s="97">
        <f t="shared" si="5"/>
        <v>4.5391656074130537E-2</v>
      </c>
      <c r="F90" s="96">
        <f t="shared" si="6"/>
        <v>0.16084111659145783</v>
      </c>
      <c r="G90" s="97">
        <f t="shared" si="7"/>
        <v>0.16084111659145783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1551</v>
      </c>
      <c r="W90" s="112">
        <v>1568</v>
      </c>
      <c r="X90" s="112">
        <v>1599</v>
      </c>
      <c r="Y90" s="112">
        <v>1665</v>
      </c>
      <c r="Z90" s="112">
        <v>1569</v>
      </c>
    </row>
    <row r="91" spans="1:30" ht="15" customHeight="1" x14ac:dyDescent="0.25">
      <c r="A91" s="49" t="s">
        <v>7</v>
      </c>
      <c r="B91" s="49"/>
      <c r="C91" s="57" t="str">
        <f t="shared" si="3"/>
        <v>$936.5 mil</v>
      </c>
      <c r="D91" s="96">
        <f t="shared" si="4"/>
        <v>6.1361110033725019E-2</v>
      </c>
      <c r="E91" s="97">
        <f t="shared" si="5"/>
        <v>6.1361110033725019E-2</v>
      </c>
      <c r="F91" s="96">
        <f t="shared" si="6"/>
        <v>0.34454172079525547</v>
      </c>
      <c r="G91" s="97">
        <f t="shared" si="7"/>
        <v>0.34454172079525547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8081</v>
      </c>
      <c r="W91" s="112">
        <v>8316</v>
      </c>
      <c r="X91" s="112">
        <v>8395</v>
      </c>
      <c r="Y91" s="112">
        <v>8722</v>
      </c>
      <c r="Z91" s="112">
        <v>8913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521</v>
      </c>
      <c r="W93" s="112">
        <v>556</v>
      </c>
      <c r="X93" s="112">
        <v>572</v>
      </c>
      <c r="Y93" s="112">
        <v>614</v>
      </c>
      <c r="Z93" s="112">
        <v>647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1216</v>
      </c>
      <c r="W94" s="112">
        <v>1234</v>
      </c>
      <c r="X94" s="112">
        <v>1250</v>
      </c>
      <c r="Y94" s="112">
        <v>1338</v>
      </c>
      <c r="Z94" s="112">
        <v>1361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254</v>
      </c>
      <c r="W95" s="112">
        <v>248</v>
      </c>
      <c r="X95" s="112">
        <v>256</v>
      </c>
      <c r="Y95" s="112">
        <v>272</v>
      </c>
      <c r="Z95" s="112">
        <v>319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1181</v>
      </c>
      <c r="W96" s="112">
        <v>1211</v>
      </c>
      <c r="X96" s="112">
        <v>1304</v>
      </c>
      <c r="Y96" s="112">
        <v>1374</v>
      </c>
      <c r="Z96" s="112">
        <v>1406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1041</v>
      </c>
      <c r="W97" s="112">
        <v>1040</v>
      </c>
      <c r="X97" s="112">
        <v>1052</v>
      </c>
      <c r="Y97" s="112">
        <v>1057</v>
      </c>
      <c r="Z97" s="112">
        <v>1076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758</v>
      </c>
      <c r="W98" s="112">
        <v>763</v>
      </c>
      <c r="X98" s="112">
        <v>797</v>
      </c>
      <c r="Y98" s="112">
        <v>806</v>
      </c>
      <c r="Z98" s="112">
        <v>823</v>
      </c>
    </row>
    <row r="99" spans="1:32" ht="15" customHeight="1" x14ac:dyDescent="0.25">
      <c r="S99" s="115" t="s">
        <v>195</v>
      </c>
      <c r="T99" s="115"/>
      <c r="U99" s="112"/>
      <c r="V99" s="112">
        <v>70</v>
      </c>
      <c r="W99" s="112">
        <v>70</v>
      </c>
      <c r="X99" s="112">
        <v>73</v>
      </c>
      <c r="Y99" s="112">
        <v>86</v>
      </c>
      <c r="Z99" s="112">
        <v>142</v>
      </c>
    </row>
    <row r="100" spans="1:32" ht="15" customHeight="1" x14ac:dyDescent="0.25">
      <c r="S100" s="115" t="s">
        <v>58</v>
      </c>
      <c r="T100" s="115"/>
      <c r="U100" s="112"/>
      <c r="V100" s="112">
        <v>945</v>
      </c>
      <c r="W100" s="112">
        <v>974</v>
      </c>
      <c r="X100" s="112">
        <v>968</v>
      </c>
      <c r="Y100" s="112">
        <v>1022</v>
      </c>
      <c r="Z100" s="112">
        <v>1009</v>
      </c>
    </row>
    <row r="101" spans="1:32" x14ac:dyDescent="0.25">
      <c r="A101" s="18"/>
      <c r="S101" s="118" t="s">
        <v>53</v>
      </c>
      <c r="T101" s="118"/>
      <c r="U101" s="112"/>
      <c r="V101" s="112">
        <v>7353</v>
      </c>
      <c r="W101" s="112">
        <v>7584</v>
      </c>
      <c r="X101" s="112">
        <v>7670</v>
      </c>
      <c r="Y101" s="112">
        <v>8001</v>
      </c>
      <c r="Z101" s="112">
        <v>8268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15769</v>
      </c>
      <c r="W104" s="112">
        <v>17166</v>
      </c>
      <c r="X104" s="112">
        <v>17446</v>
      </c>
      <c r="Y104" s="112">
        <v>18869</v>
      </c>
      <c r="Z104" s="112">
        <v>19755</v>
      </c>
      <c r="AB104" s="109" t="str">
        <f>TEXT(Z104,"###,###")</f>
        <v>19,755</v>
      </c>
      <c r="AD104" s="130">
        <f>Z104/($Z$4)*100</f>
        <v>77.473626416722226</v>
      </c>
      <c r="AF104" s="109"/>
    </row>
    <row r="105" spans="1:32" x14ac:dyDescent="0.25">
      <c r="S105" s="115" t="s">
        <v>17</v>
      </c>
      <c r="T105" s="115"/>
      <c r="U105" s="112"/>
      <c r="V105" s="112">
        <v>3221</v>
      </c>
      <c r="W105" s="112">
        <v>3255</v>
      </c>
      <c r="X105" s="112">
        <v>3136</v>
      </c>
      <c r="Y105" s="112">
        <v>3288</v>
      </c>
      <c r="Z105" s="112">
        <v>3388</v>
      </c>
      <c r="AB105" s="109" t="str">
        <f>TEXT(Z105,"###,###")</f>
        <v>3,388</v>
      </c>
      <c r="AD105" s="130">
        <f>Z105/($Z$4)*100</f>
        <v>13.286795560610221</v>
      </c>
      <c r="AF105" s="109"/>
    </row>
    <row r="106" spans="1:32" x14ac:dyDescent="0.25">
      <c r="S106" s="118" t="s">
        <v>53</v>
      </c>
      <c r="T106" s="118"/>
      <c r="U106" s="120"/>
      <c r="V106" s="120">
        <v>18990</v>
      </c>
      <c r="W106" s="120">
        <v>20421</v>
      </c>
      <c r="X106" s="120">
        <v>20582</v>
      </c>
      <c r="Y106" s="120">
        <v>22157</v>
      </c>
      <c r="Z106" s="120">
        <v>23143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3417</v>
      </c>
      <c r="W108" s="112">
        <v>3555</v>
      </c>
      <c r="X108" s="112">
        <v>3840</v>
      </c>
      <c r="Y108" s="112">
        <v>3858</v>
      </c>
      <c r="Z108" s="112">
        <v>3766</v>
      </c>
      <c r="AB108" s="109" t="str">
        <f>TEXT(Z108,"###,###")</f>
        <v>3,766</v>
      </c>
      <c r="AD108" s="130">
        <f>Z108/($Z$4)*100</f>
        <v>14.769206635554335</v>
      </c>
      <c r="AF108" s="109"/>
    </row>
    <row r="109" spans="1:32" x14ac:dyDescent="0.25">
      <c r="S109" s="115" t="s">
        <v>20</v>
      </c>
      <c r="T109" s="115"/>
      <c r="U109" s="112"/>
      <c r="V109" s="112">
        <v>4212</v>
      </c>
      <c r="W109" s="112">
        <v>4363</v>
      </c>
      <c r="X109" s="112">
        <v>4380</v>
      </c>
      <c r="Y109" s="112">
        <v>4725</v>
      </c>
      <c r="Z109" s="112">
        <v>4931</v>
      </c>
      <c r="AB109" s="109" t="str">
        <f>TEXT(Z109,"###,###")</f>
        <v>4,931</v>
      </c>
      <c r="AD109" s="130">
        <f>Z109/($Z$4)*100</f>
        <v>19.338013255421782</v>
      </c>
      <c r="AF109" s="109"/>
    </row>
    <row r="110" spans="1:32" x14ac:dyDescent="0.25">
      <c r="S110" s="115" t="s">
        <v>21</v>
      </c>
      <c r="T110" s="115"/>
      <c r="U110" s="112"/>
      <c r="V110" s="112">
        <v>5516</v>
      </c>
      <c r="W110" s="112">
        <v>5768</v>
      </c>
      <c r="X110" s="112">
        <v>6192</v>
      </c>
      <c r="Y110" s="112">
        <v>6857</v>
      </c>
      <c r="Z110" s="112">
        <v>7163</v>
      </c>
      <c r="AB110" s="109" t="str">
        <f>TEXT(Z110,"###,###")</f>
        <v>7,163</v>
      </c>
      <c r="AD110" s="130">
        <f>Z110/($Z$4)*100</f>
        <v>28.091297697948942</v>
      </c>
      <c r="AF110" s="109"/>
    </row>
    <row r="111" spans="1:32" x14ac:dyDescent="0.25">
      <c r="S111" s="115" t="s">
        <v>22</v>
      </c>
      <c r="T111" s="115"/>
      <c r="U111" s="112"/>
      <c r="V111" s="112">
        <v>5725</v>
      </c>
      <c r="W111" s="112">
        <v>5856</v>
      </c>
      <c r="X111" s="112">
        <v>6170</v>
      </c>
      <c r="Y111" s="112">
        <v>6713</v>
      </c>
      <c r="Z111" s="112">
        <v>7283</v>
      </c>
      <c r="AB111" s="109" t="str">
        <f>TEXT(Z111,"###,###")</f>
        <v>7,283</v>
      </c>
      <c r="AD111" s="130">
        <f>Z111/($Z$4)*100</f>
        <v>28.561904388407388</v>
      </c>
      <c r="AF111" s="109"/>
    </row>
    <row r="112" spans="1:32" x14ac:dyDescent="0.25">
      <c r="S112" s="118" t="s">
        <v>53</v>
      </c>
      <c r="T112" s="118"/>
      <c r="U112" s="112"/>
      <c r="V112" s="112">
        <v>21880</v>
      </c>
      <c r="W112" s="112">
        <v>22507</v>
      </c>
      <c r="X112" s="112">
        <v>23265</v>
      </c>
      <c r="Y112" s="112">
        <v>24650</v>
      </c>
      <c r="Z112" s="112">
        <v>25497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43.22</v>
      </c>
      <c r="W118" s="131">
        <v>43.44</v>
      </c>
      <c r="X118" s="131">
        <v>43.51</v>
      </c>
      <c r="Y118" s="131">
        <v>43.42</v>
      </c>
      <c r="Z118" s="131">
        <v>42.98</v>
      </c>
      <c r="AB118" s="109" t="str">
        <f>TEXT(Z118,"##.0")</f>
        <v>43.0</v>
      </c>
    </row>
    <row r="120" spans="19:32" x14ac:dyDescent="0.25">
      <c r="S120" s="101" t="s">
        <v>97</v>
      </c>
      <c r="T120" s="112"/>
      <c r="U120" s="112"/>
      <c r="V120" s="112">
        <v>12080</v>
      </c>
      <c r="W120" s="112">
        <v>12405</v>
      </c>
      <c r="X120" s="112">
        <v>12639</v>
      </c>
      <c r="Y120" s="112">
        <v>13361</v>
      </c>
      <c r="Z120" s="112">
        <v>13802</v>
      </c>
      <c r="AB120" s="109" t="str">
        <f>TEXT(Z120,"###,###")</f>
        <v>13,802</v>
      </c>
    </row>
    <row r="121" spans="19:32" x14ac:dyDescent="0.25">
      <c r="S121" s="101" t="s">
        <v>98</v>
      </c>
      <c r="T121" s="112"/>
      <c r="U121" s="112"/>
      <c r="V121" s="112">
        <v>1864</v>
      </c>
      <c r="W121" s="112">
        <v>1913</v>
      </c>
      <c r="X121" s="112">
        <v>1861</v>
      </c>
      <c r="Y121" s="112">
        <v>1863</v>
      </c>
      <c r="Z121" s="112">
        <v>1864</v>
      </c>
      <c r="AB121" s="109" t="str">
        <f>TEXT(Z121,"###,###")</f>
        <v>1,864</v>
      </c>
    </row>
    <row r="122" spans="19:32" x14ac:dyDescent="0.25">
      <c r="S122" s="101" t="s">
        <v>99</v>
      </c>
      <c r="T122" s="112"/>
      <c r="U122" s="112"/>
      <c r="V122" s="112">
        <v>1485</v>
      </c>
      <c r="W122" s="112">
        <v>1577</v>
      </c>
      <c r="X122" s="112">
        <v>1573</v>
      </c>
      <c r="Y122" s="112">
        <v>1514</v>
      </c>
      <c r="Z122" s="112">
        <v>1520</v>
      </c>
      <c r="AB122" s="109" t="str">
        <f>TEXT(Z122,"###,###")</f>
        <v>1,520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13565</v>
      </c>
      <c r="W124" s="112">
        <v>13982</v>
      </c>
      <c r="X124" s="112">
        <v>14212</v>
      </c>
      <c r="Y124" s="112">
        <v>14875</v>
      </c>
      <c r="Z124" s="112">
        <v>15322</v>
      </c>
      <c r="AB124" s="109" t="str">
        <f>TEXT(Z124,"###,###")</f>
        <v>15,322</v>
      </c>
      <c r="AD124" s="127">
        <f>Z124/$Z$7*100</f>
        <v>89.164338919925513</v>
      </c>
    </row>
    <row r="125" spans="19:32" x14ac:dyDescent="0.25">
      <c r="S125" s="101" t="s">
        <v>101</v>
      </c>
      <c r="T125" s="112"/>
      <c r="U125" s="112"/>
      <c r="V125" s="112">
        <v>3349</v>
      </c>
      <c r="W125" s="112">
        <v>3490</v>
      </c>
      <c r="X125" s="112">
        <v>3434</v>
      </c>
      <c r="Y125" s="112">
        <v>3377</v>
      </c>
      <c r="Z125" s="112">
        <v>3384</v>
      </c>
      <c r="AB125" s="109" t="str">
        <f>TEXT(Z125,"###,###")</f>
        <v>3,384</v>
      </c>
      <c r="AD125" s="127">
        <f>Z125/$Z$7*100</f>
        <v>19.692737430167597</v>
      </c>
    </row>
    <row r="127" spans="19:32" x14ac:dyDescent="0.25">
      <c r="S127" s="101" t="s">
        <v>102</v>
      </c>
      <c r="T127" s="112"/>
      <c r="U127" s="112"/>
      <c r="V127" s="112">
        <v>8075</v>
      </c>
      <c r="W127" s="112">
        <v>8314</v>
      </c>
      <c r="X127" s="112">
        <v>8400</v>
      </c>
      <c r="Y127" s="112">
        <v>8722</v>
      </c>
      <c r="Z127" s="112">
        <v>8910</v>
      </c>
      <c r="AB127" s="109" t="str">
        <f>TEXT(Z127,"###,###")</f>
        <v>8,910</v>
      </c>
      <c r="AD127" s="127">
        <f>Z127/$Z$7*100</f>
        <v>51.850558659217882</v>
      </c>
    </row>
    <row r="128" spans="19:32" x14ac:dyDescent="0.25">
      <c r="S128" s="101" t="s">
        <v>103</v>
      </c>
      <c r="T128" s="112"/>
      <c r="U128" s="112"/>
      <c r="V128" s="112">
        <v>7349</v>
      </c>
      <c r="W128" s="112">
        <v>7586</v>
      </c>
      <c r="X128" s="112">
        <v>7665</v>
      </c>
      <c r="Y128" s="112">
        <v>8002</v>
      </c>
      <c r="Z128" s="112">
        <v>8271</v>
      </c>
      <c r="AB128" s="109" t="str">
        <f>TEXT(Z128,"###,###")</f>
        <v>8,271</v>
      </c>
      <c r="AD128" s="127">
        <f>Z128/$Z$7*100</f>
        <v>48.131983240223462</v>
      </c>
    </row>
    <row r="130" spans="19:20" x14ac:dyDescent="0.25">
      <c r="S130" s="101" t="s">
        <v>278</v>
      </c>
      <c r="T130" s="127">
        <v>80.318901303538169</v>
      </c>
    </row>
    <row r="131" spans="19:20" x14ac:dyDescent="0.25">
      <c r="S131" s="101" t="s">
        <v>279</v>
      </c>
      <c r="T131" s="127">
        <v>10.847299813780261</v>
      </c>
    </row>
    <row r="132" spans="19:20" x14ac:dyDescent="0.25">
      <c r="S132" s="101" t="s">
        <v>280</v>
      </c>
      <c r="T132" s="127">
        <v>8.8454376163873381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B4819F-A9C4-4351-B4DA-3F812272C8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2FD3089-E342-49FE-8FF4-E4DC795415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31F0139-4BDB-445B-A08F-B5E6197824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FC6D10-20A2-400C-B17C-F417A21F8A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007B4-77FC-409C-B304-C39A59A83CFA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158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158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8.50 Monash,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148972</v>
      </c>
      <c r="W4" s="108">
        <v>149850</v>
      </c>
      <c r="X4" s="108">
        <v>152283</v>
      </c>
      <c r="Y4" s="108">
        <v>171360</v>
      </c>
      <c r="Z4" s="108">
        <v>176386</v>
      </c>
      <c r="AB4" s="109" t="str">
        <f>TEXT(Z4,"###,###")</f>
        <v>176,386</v>
      </c>
      <c r="AD4" s="110">
        <f>Z4/Y4-1</f>
        <v>2.933006535947702E-2</v>
      </c>
      <c r="AF4" s="110">
        <f>Z4/V4-1</f>
        <v>0.18402115833847965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77171</v>
      </c>
      <c r="W5" s="108">
        <v>78492</v>
      </c>
      <c r="X5" s="108">
        <v>79288</v>
      </c>
      <c r="Y5" s="108">
        <v>88251</v>
      </c>
      <c r="Z5" s="108">
        <v>90214</v>
      </c>
      <c r="AB5" s="109" t="str">
        <f>TEXT(Z5,"###,###")</f>
        <v>90,214</v>
      </c>
      <c r="AD5" s="110">
        <f t="shared" ref="AD5:AD9" si="0">Z5/Y5-1</f>
        <v>2.2243374012758999E-2</v>
      </c>
      <c r="AF5" s="110">
        <f t="shared" ref="AF5:AF9" si="1">Z5/V5-1</f>
        <v>0.16901426701740285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71803</v>
      </c>
      <c r="W6" s="108">
        <v>71358</v>
      </c>
      <c r="X6" s="108">
        <v>72947</v>
      </c>
      <c r="Y6" s="108">
        <v>83062</v>
      </c>
      <c r="Z6" s="108">
        <v>86114</v>
      </c>
      <c r="AB6" s="109" t="str">
        <f>TEXT(Z6,"###,###")</f>
        <v>86,114</v>
      </c>
      <c r="AD6" s="110">
        <f t="shared" si="0"/>
        <v>3.6743637282993458E-2</v>
      </c>
      <c r="AF6" s="110">
        <f t="shared" si="1"/>
        <v>0.19930922106318683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105086</v>
      </c>
      <c r="W7" s="108">
        <v>107032</v>
      </c>
      <c r="X7" s="108">
        <v>105971</v>
      </c>
      <c r="Y7" s="108">
        <v>110822</v>
      </c>
      <c r="Z7" s="108">
        <v>115247</v>
      </c>
      <c r="AB7" s="109" t="str">
        <f>TEXT(Z7,"###,###")</f>
        <v>115,247</v>
      </c>
      <c r="AD7" s="110">
        <f t="shared" si="0"/>
        <v>3.9928894984750274E-2</v>
      </c>
      <c r="AF7" s="110">
        <f t="shared" si="1"/>
        <v>9.6692233028186525E-2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176,386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115,247</v>
      </c>
      <c r="P8" s="67"/>
      <c r="S8" s="107" t="s">
        <v>82</v>
      </c>
      <c r="T8" s="108"/>
      <c r="U8" s="108"/>
      <c r="V8" s="108">
        <v>42009.11</v>
      </c>
      <c r="W8" s="108">
        <v>42448.86</v>
      </c>
      <c r="X8" s="108">
        <v>45205.5</v>
      </c>
      <c r="Y8" s="108">
        <v>45463.66</v>
      </c>
      <c r="Z8" s="108">
        <v>48374.29</v>
      </c>
      <c r="AB8" s="109" t="str">
        <f>TEXT(Z8,"$###,###")</f>
        <v>$48,374</v>
      </c>
      <c r="AD8" s="110">
        <f t="shared" si="0"/>
        <v>6.4021022504567426E-2</v>
      </c>
      <c r="AF8" s="110">
        <f t="shared" si="1"/>
        <v>0.15151903956070489</v>
      </c>
    </row>
    <row r="9" spans="1:32" x14ac:dyDescent="0.25">
      <c r="A9" s="30" t="s">
        <v>14</v>
      </c>
      <c r="B9" s="71"/>
      <c r="C9" s="72"/>
      <c r="D9" s="73">
        <f>AD104</f>
        <v>79.594752417992353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51.761867987886887</v>
      </c>
      <c r="P9" s="74" t="s">
        <v>83</v>
      </c>
      <c r="S9" s="107" t="s">
        <v>7</v>
      </c>
      <c r="T9" s="108"/>
      <c r="U9" s="108"/>
      <c r="V9" s="108">
        <v>6397507666</v>
      </c>
      <c r="W9" s="108">
        <v>6707496040</v>
      </c>
      <c r="X9" s="108">
        <v>7058687097</v>
      </c>
      <c r="Y9" s="108">
        <v>7744872856</v>
      </c>
      <c r="Z9" s="108">
        <v>8530204446</v>
      </c>
      <c r="AB9" s="109" t="str">
        <f>TEXT(Z9/1000000,"$#,###.0")&amp;" mil"</f>
        <v>$8,530.2 mil</v>
      </c>
      <c r="AD9" s="110">
        <f t="shared" si="0"/>
        <v>0.1014001914042526</v>
      </c>
      <c r="AF9" s="110">
        <f t="shared" si="1"/>
        <v>0.33336369276028632</v>
      </c>
    </row>
    <row r="10" spans="1:32" x14ac:dyDescent="0.25">
      <c r="A10" s="30" t="s">
        <v>17</v>
      </c>
      <c r="B10" s="71"/>
      <c r="C10" s="72"/>
      <c r="D10" s="73">
        <f>AD105</f>
        <v>13.813454582563242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48.193879233298915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84.595694464931839</v>
      </c>
      <c r="P11" s="74" t="s">
        <v>83</v>
      </c>
      <c r="S11" s="107" t="s">
        <v>29</v>
      </c>
      <c r="T11" s="112"/>
      <c r="U11" s="112"/>
      <c r="V11" s="112">
        <v>133581</v>
      </c>
      <c r="W11" s="112">
        <v>133590</v>
      </c>
      <c r="X11" s="112">
        <v>135430</v>
      </c>
      <c r="Y11" s="112">
        <v>154297</v>
      </c>
      <c r="Z11" s="112">
        <v>158630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6.3090579364321844</v>
      </c>
      <c r="P12" s="74" t="s">
        <v>83</v>
      </c>
      <c r="S12" s="107" t="s">
        <v>30</v>
      </c>
      <c r="T12" s="112"/>
      <c r="U12" s="112"/>
      <c r="V12" s="112">
        <v>15394</v>
      </c>
      <c r="W12" s="112">
        <v>16258</v>
      </c>
      <c r="X12" s="112">
        <v>16853</v>
      </c>
      <c r="Y12" s="112">
        <v>17066</v>
      </c>
      <c r="Z12" s="112">
        <v>17752</v>
      </c>
    </row>
    <row r="13" spans="1:32" ht="15" customHeight="1" x14ac:dyDescent="0.25">
      <c r="A13" s="30" t="s">
        <v>19</v>
      </c>
      <c r="B13" s="72"/>
      <c r="C13" s="72"/>
      <c r="D13" s="73">
        <f>AD108</f>
        <v>13.666050593584526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9.0952475986359733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13.16714478473348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22.222285215379905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21.153695974732532</v>
      </c>
      <c r="P15" s="74" t="s">
        <v>83</v>
      </c>
      <c r="S15" s="115" t="s">
        <v>59</v>
      </c>
      <c r="T15" s="115"/>
      <c r="U15" s="116"/>
      <c r="V15" s="116">
        <v>529</v>
      </c>
      <c r="W15" s="116">
        <v>477</v>
      </c>
      <c r="X15" s="116">
        <v>457</v>
      </c>
      <c r="Y15" s="112">
        <v>393</v>
      </c>
      <c r="Z15" s="112">
        <v>412</v>
      </c>
      <c r="AB15" s="117">
        <f t="shared" ref="AB15:AB34" si="2">IF(Z15="np",0,Z15/$Z$34)</f>
        <v>2.3358657444154667E-3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44.353860283695987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78.846304025267472</v>
      </c>
      <c r="P16" s="37" t="s">
        <v>83</v>
      </c>
      <c r="S16" s="115" t="s">
        <v>60</v>
      </c>
      <c r="T16" s="115"/>
      <c r="U16" s="116"/>
      <c r="V16" s="116">
        <v>133</v>
      </c>
      <c r="W16" s="116">
        <v>181</v>
      </c>
      <c r="X16" s="116">
        <v>142</v>
      </c>
      <c r="Y16" s="112">
        <v>148</v>
      </c>
      <c r="Z16" s="112">
        <v>157</v>
      </c>
      <c r="AB16" s="117">
        <f t="shared" si="2"/>
        <v>8.9012359677968019E-4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7768</v>
      </c>
      <c r="W17" s="116">
        <v>7446</v>
      </c>
      <c r="X17" s="116">
        <v>7557</v>
      </c>
      <c r="Y17" s="112">
        <v>8304</v>
      </c>
      <c r="Z17" s="112">
        <v>8636</v>
      </c>
      <c r="AB17" s="117">
        <f t="shared" si="2"/>
        <v>4.8962467399931965E-2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777</v>
      </c>
      <c r="W18" s="116">
        <v>765</v>
      </c>
      <c r="X18" s="116">
        <v>826</v>
      </c>
      <c r="Y18" s="112">
        <v>868</v>
      </c>
      <c r="Z18" s="112">
        <v>941</v>
      </c>
      <c r="AB18" s="117">
        <f t="shared" si="2"/>
        <v>5.3350720036285295E-3</v>
      </c>
    </row>
    <row r="19" spans="1:28" x14ac:dyDescent="0.25">
      <c r="A19" s="63" t="str">
        <f>$S$1&amp;" ("&amp;$V$2&amp;" to "&amp;$Z$2&amp;")"</f>
        <v>Monash (2018-19 to 2022-23)</v>
      </c>
      <c r="B19" s="63"/>
      <c r="C19" s="63"/>
      <c r="D19" s="63"/>
      <c r="E19" s="63"/>
      <c r="F19" s="63"/>
      <c r="G19" s="63" t="str">
        <f>$S$1&amp;" ("&amp;$V$2&amp;" to "&amp;$Z$2&amp;")"</f>
        <v>Monash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6761</v>
      </c>
      <c r="W19" s="116">
        <v>6699</v>
      </c>
      <c r="X19" s="116">
        <v>6948</v>
      </c>
      <c r="Y19" s="112">
        <v>7625</v>
      </c>
      <c r="Z19" s="112">
        <v>7641</v>
      </c>
      <c r="AB19" s="117">
        <f t="shared" si="2"/>
        <v>4.332123823562762E-2</v>
      </c>
    </row>
    <row r="20" spans="1:28" x14ac:dyDescent="0.25">
      <c r="S20" s="115" t="s">
        <v>64</v>
      </c>
      <c r="T20" s="115"/>
      <c r="U20" s="116"/>
      <c r="V20" s="116">
        <v>7847</v>
      </c>
      <c r="W20" s="116">
        <v>7596</v>
      </c>
      <c r="X20" s="116">
        <v>7599</v>
      </c>
      <c r="Y20" s="112">
        <v>7842</v>
      </c>
      <c r="Z20" s="112">
        <v>7941</v>
      </c>
      <c r="AB20" s="117">
        <f t="shared" si="2"/>
        <v>4.5022111350493256E-2</v>
      </c>
    </row>
    <row r="21" spans="1:28" x14ac:dyDescent="0.25">
      <c r="S21" s="115" t="s">
        <v>65</v>
      </c>
      <c r="T21" s="115"/>
      <c r="U21" s="116"/>
      <c r="V21" s="116">
        <v>13986</v>
      </c>
      <c r="W21" s="116">
        <v>14589</v>
      </c>
      <c r="X21" s="116">
        <v>15211</v>
      </c>
      <c r="Y21" s="112">
        <v>18070</v>
      </c>
      <c r="Z21" s="112">
        <v>18186</v>
      </c>
      <c r="AB21" s="117">
        <f t="shared" si="2"/>
        <v>0.10310692822315455</v>
      </c>
    </row>
    <row r="22" spans="1:28" x14ac:dyDescent="0.25">
      <c r="S22" s="115" t="s">
        <v>66</v>
      </c>
      <c r="T22" s="115"/>
      <c r="U22" s="116"/>
      <c r="V22" s="116">
        <v>11600</v>
      </c>
      <c r="W22" s="116">
        <v>11935</v>
      </c>
      <c r="X22" s="116">
        <v>11796</v>
      </c>
      <c r="Y22" s="112">
        <v>15066</v>
      </c>
      <c r="Z22" s="112">
        <v>16276</v>
      </c>
      <c r="AB22" s="117">
        <f t="shared" si="2"/>
        <v>9.2278036058510038E-2</v>
      </c>
    </row>
    <row r="23" spans="1:28" x14ac:dyDescent="0.25">
      <c r="S23" s="115" t="s">
        <v>67</v>
      </c>
      <c r="T23" s="115"/>
      <c r="U23" s="116"/>
      <c r="V23" s="116">
        <v>4581</v>
      </c>
      <c r="W23" s="116">
        <v>4830</v>
      </c>
      <c r="X23" s="116">
        <v>5301</v>
      </c>
      <c r="Y23" s="112">
        <v>5918</v>
      </c>
      <c r="Z23" s="112">
        <v>6474</v>
      </c>
      <c r="AB23" s="117">
        <f t="shared" si="2"/>
        <v>3.6704841818800314E-2</v>
      </c>
    </row>
    <row r="24" spans="1:28" x14ac:dyDescent="0.25">
      <c r="S24" s="115" t="s">
        <v>68</v>
      </c>
      <c r="T24" s="115"/>
      <c r="U24" s="116"/>
      <c r="V24" s="116">
        <v>3035</v>
      </c>
      <c r="W24" s="116">
        <v>2954</v>
      </c>
      <c r="X24" s="116">
        <v>2681</v>
      </c>
      <c r="Y24" s="112">
        <v>3147</v>
      </c>
      <c r="Z24" s="112">
        <v>3717</v>
      </c>
      <c r="AB24" s="117">
        <f t="shared" si="2"/>
        <v>2.107381789318517E-2</v>
      </c>
    </row>
    <row r="25" spans="1:28" x14ac:dyDescent="0.25">
      <c r="S25" s="115" t="s">
        <v>69</v>
      </c>
      <c r="T25" s="115"/>
      <c r="U25" s="116"/>
      <c r="V25" s="116">
        <v>7361</v>
      </c>
      <c r="W25" s="116">
        <v>7632</v>
      </c>
      <c r="X25" s="116">
        <v>7857</v>
      </c>
      <c r="Y25" s="112">
        <v>9171</v>
      </c>
      <c r="Z25" s="112">
        <v>8958</v>
      </c>
      <c r="AB25" s="117">
        <f t="shared" si="2"/>
        <v>5.0788071209887743E-2</v>
      </c>
    </row>
    <row r="26" spans="1:28" x14ac:dyDescent="0.25">
      <c r="S26" s="115" t="s">
        <v>70</v>
      </c>
      <c r="T26" s="115"/>
      <c r="U26" s="116"/>
      <c r="V26" s="116">
        <v>2724</v>
      </c>
      <c r="W26" s="116">
        <v>2723</v>
      </c>
      <c r="X26" s="116">
        <v>2681</v>
      </c>
      <c r="Y26" s="112">
        <v>2839</v>
      </c>
      <c r="Z26" s="112">
        <v>2945</v>
      </c>
      <c r="AB26" s="117">
        <f t="shared" si="2"/>
        <v>1.6696904410930944E-2</v>
      </c>
    </row>
    <row r="27" spans="1:28" x14ac:dyDescent="0.25">
      <c r="S27" s="115" t="s">
        <v>71</v>
      </c>
      <c r="T27" s="115"/>
      <c r="U27" s="116"/>
      <c r="V27" s="116">
        <v>16550</v>
      </c>
      <c r="W27" s="116">
        <v>16569</v>
      </c>
      <c r="X27" s="116">
        <v>16947</v>
      </c>
      <c r="Y27" s="112">
        <v>19082</v>
      </c>
      <c r="Z27" s="112">
        <v>19132</v>
      </c>
      <c r="AB27" s="117">
        <f t="shared" si="2"/>
        <v>0.10847034811203084</v>
      </c>
    </row>
    <row r="28" spans="1:28" x14ac:dyDescent="0.25">
      <c r="S28" s="115" t="s">
        <v>72</v>
      </c>
      <c r="T28" s="115"/>
      <c r="U28" s="116"/>
      <c r="V28" s="116">
        <v>16075</v>
      </c>
      <c r="W28" s="116">
        <v>16465</v>
      </c>
      <c r="X28" s="116">
        <v>16839</v>
      </c>
      <c r="Y28" s="112">
        <v>18120</v>
      </c>
      <c r="Z28" s="112">
        <v>17904</v>
      </c>
      <c r="AB28" s="117">
        <f t="shared" si="2"/>
        <v>0.10150810749518085</v>
      </c>
    </row>
    <row r="29" spans="1:28" x14ac:dyDescent="0.25">
      <c r="S29" s="115" t="s">
        <v>73</v>
      </c>
      <c r="T29" s="115"/>
      <c r="U29" s="116"/>
      <c r="V29" s="116">
        <v>7813</v>
      </c>
      <c r="W29" s="116">
        <v>4991</v>
      </c>
      <c r="X29" s="116">
        <v>5098</v>
      </c>
      <c r="Y29" s="112">
        <v>6219</v>
      </c>
      <c r="Z29" s="112">
        <v>6111</v>
      </c>
      <c r="AB29" s="117">
        <f t="shared" si="2"/>
        <v>3.4646785349812907E-2</v>
      </c>
    </row>
    <row r="30" spans="1:28" x14ac:dyDescent="0.25">
      <c r="S30" s="115" t="s">
        <v>74</v>
      </c>
      <c r="T30" s="115"/>
      <c r="U30" s="116"/>
      <c r="V30" s="116">
        <v>11925</v>
      </c>
      <c r="W30" s="116">
        <v>14190</v>
      </c>
      <c r="X30" s="116">
        <v>13438</v>
      </c>
      <c r="Y30" s="112">
        <v>14648</v>
      </c>
      <c r="Z30" s="112">
        <v>15408</v>
      </c>
      <c r="AB30" s="117">
        <f t="shared" si="2"/>
        <v>8.7356843179498808E-2</v>
      </c>
    </row>
    <row r="31" spans="1:28" x14ac:dyDescent="0.25">
      <c r="S31" s="115" t="s">
        <v>75</v>
      </c>
      <c r="T31" s="115"/>
      <c r="U31" s="116"/>
      <c r="V31" s="116">
        <v>16315</v>
      </c>
      <c r="W31" s="116">
        <v>16925</v>
      </c>
      <c r="X31" s="116">
        <v>18780</v>
      </c>
      <c r="Y31" s="112">
        <v>21897</v>
      </c>
      <c r="Z31" s="112">
        <v>23220</v>
      </c>
      <c r="AB31" s="117">
        <f t="shared" si="2"/>
        <v>0.13164757909059985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2655</v>
      </c>
      <c r="W32" s="116">
        <v>2793</v>
      </c>
      <c r="X32" s="116">
        <v>2738</v>
      </c>
      <c r="Y32" s="112">
        <v>3044</v>
      </c>
      <c r="Z32" s="112">
        <v>3435</v>
      </c>
      <c r="AB32" s="117">
        <f t="shared" si="2"/>
        <v>1.9474997165211474E-2</v>
      </c>
    </row>
    <row r="33" spans="19:32" x14ac:dyDescent="0.25">
      <c r="S33" s="115" t="s">
        <v>77</v>
      </c>
      <c r="T33" s="115"/>
      <c r="U33" s="116"/>
      <c r="V33" s="116">
        <v>4751</v>
      </c>
      <c r="W33" s="116">
        <v>4849</v>
      </c>
      <c r="X33" s="116">
        <v>4954</v>
      </c>
      <c r="Y33" s="112">
        <v>5129</v>
      </c>
      <c r="Z33" s="112">
        <v>5234</v>
      </c>
      <c r="AB33" s="117">
        <f t="shared" si="2"/>
        <v>2.9674566277355711E-2</v>
      </c>
    </row>
    <row r="34" spans="19:32" x14ac:dyDescent="0.25">
      <c r="S34" s="118" t="s">
        <v>53</v>
      </c>
      <c r="T34" s="118"/>
      <c r="U34" s="119"/>
      <c r="V34" s="119">
        <v>148973</v>
      </c>
      <c r="W34" s="119">
        <v>149850</v>
      </c>
      <c r="X34" s="119">
        <v>152283</v>
      </c>
      <c r="Y34" s="120">
        <v>171364</v>
      </c>
      <c r="Z34" s="120">
        <v>176380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87079</v>
      </c>
      <c r="W37" s="112">
        <v>88900</v>
      </c>
      <c r="X37" s="112">
        <v>87247</v>
      </c>
      <c r="Y37" s="112">
        <v>87534</v>
      </c>
      <c r="Z37" s="112">
        <v>90868</v>
      </c>
      <c r="AB37" s="132">
        <f>Z37/Z40*100</f>
        <v>78.846304025267472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18006</v>
      </c>
      <c r="W38" s="112">
        <v>18130</v>
      </c>
      <c r="X38" s="112">
        <v>18726</v>
      </c>
      <c r="Y38" s="112">
        <v>23287</v>
      </c>
      <c r="Z38" s="112">
        <v>24379</v>
      </c>
      <c r="AB38" s="132">
        <f>Z38/Z40*100</f>
        <v>21.153695974732532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105085</v>
      </c>
      <c r="W40" s="112">
        <v>107030</v>
      </c>
      <c r="X40" s="112">
        <v>105973</v>
      </c>
      <c r="Y40" s="112">
        <v>110821</v>
      </c>
      <c r="Z40" s="112">
        <v>115247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25</v>
      </c>
      <c r="W44" s="112">
        <v>28</v>
      </c>
      <c r="X44" s="112">
        <v>29</v>
      </c>
      <c r="Y44" s="112">
        <v>24</v>
      </c>
      <c r="Z44" s="112">
        <v>29</v>
      </c>
    </row>
    <row r="45" spans="19:32" x14ac:dyDescent="0.25">
      <c r="S45" s="115" t="s">
        <v>37</v>
      </c>
      <c r="T45" s="115"/>
      <c r="U45" s="112"/>
      <c r="V45" s="112">
        <v>898</v>
      </c>
      <c r="W45" s="112">
        <v>888</v>
      </c>
      <c r="X45" s="112">
        <v>947</v>
      </c>
      <c r="Y45" s="112">
        <v>1489</v>
      </c>
      <c r="Z45" s="112">
        <v>1396</v>
      </c>
    </row>
    <row r="46" spans="19:32" x14ac:dyDescent="0.25">
      <c r="S46" s="115" t="s">
        <v>38</v>
      </c>
      <c r="T46" s="115"/>
      <c r="U46" s="112"/>
      <c r="V46" s="112">
        <v>3697</v>
      </c>
      <c r="W46" s="112">
        <v>3631</v>
      </c>
      <c r="X46" s="112">
        <v>3571</v>
      </c>
      <c r="Y46" s="112">
        <v>4969</v>
      </c>
      <c r="Z46" s="112">
        <v>5459</v>
      </c>
    </row>
    <row r="47" spans="19:32" x14ac:dyDescent="0.25">
      <c r="S47" s="115" t="s">
        <v>39</v>
      </c>
      <c r="T47" s="115"/>
      <c r="U47" s="112"/>
      <c r="V47" s="112">
        <v>9797</v>
      </c>
      <c r="W47" s="112">
        <v>9791</v>
      </c>
      <c r="X47" s="112">
        <v>9620</v>
      </c>
      <c r="Y47" s="112">
        <v>10655</v>
      </c>
      <c r="Z47" s="112">
        <v>11472</v>
      </c>
    </row>
    <row r="48" spans="19:32" x14ac:dyDescent="0.25">
      <c r="S48" s="115" t="s">
        <v>40</v>
      </c>
      <c r="T48" s="115"/>
      <c r="U48" s="112"/>
      <c r="V48" s="112">
        <v>12895</v>
      </c>
      <c r="W48" s="112">
        <v>13726</v>
      </c>
      <c r="X48" s="112">
        <v>14421</v>
      </c>
      <c r="Y48" s="112">
        <v>15976</v>
      </c>
      <c r="Z48" s="112">
        <v>15624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9292</v>
      </c>
      <c r="W49" s="112">
        <v>9626</v>
      </c>
      <c r="X49" s="112">
        <v>9765</v>
      </c>
      <c r="Y49" s="112">
        <v>10771</v>
      </c>
      <c r="Z49" s="112">
        <v>10946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Monash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8381</v>
      </c>
      <c r="W50" s="112">
        <v>8501</v>
      </c>
      <c r="X50" s="112">
        <v>8453</v>
      </c>
      <c r="Y50" s="112">
        <v>9311</v>
      </c>
      <c r="Z50" s="112">
        <v>9176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7153</v>
      </c>
      <c r="W51" s="112">
        <v>7252</v>
      </c>
      <c r="X51" s="112">
        <v>7345</v>
      </c>
      <c r="Y51" s="112">
        <v>8073</v>
      </c>
      <c r="Z51" s="112">
        <v>8580</v>
      </c>
    </row>
    <row r="52" spans="1:26" ht="15" customHeight="1" x14ac:dyDescent="0.25">
      <c r="S52" s="115" t="s">
        <v>44</v>
      </c>
      <c r="T52" s="115"/>
      <c r="U52" s="112"/>
      <c r="V52" s="112">
        <v>6682</v>
      </c>
      <c r="W52" s="112">
        <v>6634</v>
      </c>
      <c r="X52" s="112">
        <v>6564</v>
      </c>
      <c r="Y52" s="112">
        <v>6960</v>
      </c>
      <c r="Z52" s="112">
        <v>7095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5707</v>
      </c>
      <c r="W53" s="112">
        <v>5751</v>
      </c>
      <c r="X53" s="112">
        <v>5876</v>
      </c>
      <c r="Y53" s="112">
        <v>6451</v>
      </c>
      <c r="Z53" s="112">
        <v>6510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5163</v>
      </c>
      <c r="W54" s="112">
        <v>5022</v>
      </c>
      <c r="X54" s="112">
        <v>5083</v>
      </c>
      <c r="Y54" s="112">
        <v>5455</v>
      </c>
      <c r="Z54" s="112">
        <v>5285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3666</v>
      </c>
      <c r="W55" s="112">
        <v>3770</v>
      </c>
      <c r="X55" s="112">
        <v>3727</v>
      </c>
      <c r="Y55" s="112">
        <v>4006</v>
      </c>
      <c r="Z55" s="112">
        <v>4305</v>
      </c>
    </row>
    <row r="56" spans="1:26" ht="15" customHeight="1" x14ac:dyDescent="0.25">
      <c r="S56" s="115" t="s">
        <v>48</v>
      </c>
      <c r="T56" s="115"/>
      <c r="U56" s="112"/>
      <c r="V56" s="112">
        <v>1983</v>
      </c>
      <c r="W56" s="112">
        <v>2054</v>
      </c>
      <c r="X56" s="112">
        <v>2136</v>
      </c>
      <c r="Y56" s="112">
        <v>2248</v>
      </c>
      <c r="Z56" s="112">
        <v>2462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975</v>
      </c>
      <c r="W57" s="112">
        <v>965</v>
      </c>
      <c r="X57" s="112">
        <v>949</v>
      </c>
      <c r="Y57" s="112">
        <v>1021</v>
      </c>
      <c r="Z57" s="112">
        <v>1009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460</v>
      </c>
      <c r="W58" s="112">
        <v>450</v>
      </c>
      <c r="X58" s="112">
        <v>428</v>
      </c>
      <c r="Y58" s="112">
        <v>463</v>
      </c>
      <c r="Z58" s="112">
        <v>489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244</v>
      </c>
      <c r="W59" s="112">
        <v>244</v>
      </c>
      <c r="X59" s="112">
        <v>231</v>
      </c>
      <c r="Y59" s="112">
        <v>217</v>
      </c>
      <c r="Z59" s="112">
        <v>215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154</v>
      </c>
      <c r="W60" s="112">
        <v>161</v>
      </c>
      <c r="X60" s="112">
        <v>143</v>
      </c>
      <c r="Y60" s="112">
        <v>154</v>
      </c>
      <c r="Z60" s="112">
        <v>154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77168</v>
      </c>
      <c r="W61" s="112">
        <v>78496</v>
      </c>
      <c r="X61" s="112">
        <v>79288</v>
      </c>
      <c r="Y61" s="112">
        <v>88249</v>
      </c>
      <c r="Z61" s="112">
        <v>90216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19</v>
      </c>
      <c r="W63" s="112">
        <v>19</v>
      </c>
      <c r="X63" s="112">
        <v>23</v>
      </c>
      <c r="Y63" s="112">
        <v>36</v>
      </c>
      <c r="Z63" s="112">
        <v>39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1121</v>
      </c>
      <c r="W64" s="112">
        <v>1059</v>
      </c>
      <c r="X64" s="112">
        <v>1117</v>
      </c>
      <c r="Y64" s="112">
        <v>1795</v>
      </c>
      <c r="Z64" s="112">
        <v>1754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Monash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3950</v>
      </c>
      <c r="W65" s="112">
        <v>3636</v>
      </c>
      <c r="X65" s="112">
        <v>3846</v>
      </c>
      <c r="Y65" s="112">
        <v>5236</v>
      </c>
      <c r="Z65" s="112">
        <v>5666</v>
      </c>
    </row>
    <row r="66" spans="1:26" x14ac:dyDescent="0.25">
      <c r="S66" s="115" t="s">
        <v>39</v>
      </c>
      <c r="T66" s="115"/>
      <c r="U66" s="112"/>
      <c r="V66" s="112">
        <v>8875</v>
      </c>
      <c r="W66" s="112">
        <v>8491</v>
      </c>
      <c r="X66" s="112">
        <v>8361</v>
      </c>
      <c r="Y66" s="112">
        <v>10128</v>
      </c>
      <c r="Z66" s="112">
        <v>10785</v>
      </c>
    </row>
    <row r="67" spans="1:26" x14ac:dyDescent="0.25">
      <c r="S67" s="115" t="s">
        <v>40</v>
      </c>
      <c r="T67" s="115"/>
      <c r="U67" s="112"/>
      <c r="V67" s="112">
        <v>10563</v>
      </c>
      <c r="W67" s="112">
        <v>10596</v>
      </c>
      <c r="X67" s="112">
        <v>10924</v>
      </c>
      <c r="Y67" s="112">
        <v>12101</v>
      </c>
      <c r="Z67" s="112">
        <v>12430</v>
      </c>
    </row>
    <row r="68" spans="1:26" x14ac:dyDescent="0.25">
      <c r="S68" s="115" t="s">
        <v>41</v>
      </c>
      <c r="T68" s="115"/>
      <c r="U68" s="112"/>
      <c r="V68" s="112">
        <v>8316</v>
      </c>
      <c r="W68" s="112">
        <v>8533</v>
      </c>
      <c r="X68" s="112">
        <v>8833</v>
      </c>
      <c r="Y68" s="112">
        <v>9989</v>
      </c>
      <c r="Z68" s="112">
        <v>10385</v>
      </c>
    </row>
    <row r="69" spans="1:26" x14ac:dyDescent="0.25">
      <c r="S69" s="115" t="s">
        <v>42</v>
      </c>
      <c r="T69" s="115"/>
      <c r="U69" s="112"/>
      <c r="V69" s="112">
        <v>7680</v>
      </c>
      <c r="W69" s="112">
        <v>7740</v>
      </c>
      <c r="X69" s="112">
        <v>8013</v>
      </c>
      <c r="Y69" s="112">
        <v>9031</v>
      </c>
      <c r="Z69" s="112">
        <v>9240</v>
      </c>
    </row>
    <row r="70" spans="1:26" x14ac:dyDescent="0.25">
      <c r="S70" s="115" t="s">
        <v>43</v>
      </c>
      <c r="T70" s="115"/>
      <c r="U70" s="112"/>
      <c r="V70" s="112">
        <v>6636</v>
      </c>
      <c r="W70" s="112">
        <v>6747</v>
      </c>
      <c r="X70" s="112">
        <v>7090</v>
      </c>
      <c r="Y70" s="112">
        <v>8047</v>
      </c>
      <c r="Z70" s="112">
        <v>8619</v>
      </c>
    </row>
    <row r="71" spans="1:26" x14ac:dyDescent="0.25">
      <c r="S71" s="115" t="s">
        <v>44</v>
      </c>
      <c r="T71" s="115"/>
      <c r="U71" s="112"/>
      <c r="V71" s="112">
        <v>7065</v>
      </c>
      <c r="W71" s="112">
        <v>6851</v>
      </c>
      <c r="X71" s="112">
        <v>6740</v>
      </c>
      <c r="Y71" s="112">
        <v>7132</v>
      </c>
      <c r="Z71" s="112">
        <v>7151</v>
      </c>
    </row>
    <row r="72" spans="1:26" x14ac:dyDescent="0.25">
      <c r="S72" s="115" t="s">
        <v>45</v>
      </c>
      <c r="T72" s="115"/>
      <c r="U72" s="112"/>
      <c r="V72" s="112">
        <v>5988</v>
      </c>
      <c r="W72" s="112">
        <v>6080</v>
      </c>
      <c r="X72" s="112">
        <v>6251</v>
      </c>
      <c r="Y72" s="112">
        <v>7025</v>
      </c>
      <c r="Z72" s="112">
        <v>7095</v>
      </c>
    </row>
    <row r="73" spans="1:26" x14ac:dyDescent="0.25">
      <c r="S73" s="115" t="s">
        <v>46</v>
      </c>
      <c r="T73" s="115"/>
      <c r="U73" s="112"/>
      <c r="V73" s="112">
        <v>5054</v>
      </c>
      <c r="W73" s="112">
        <v>4913</v>
      </c>
      <c r="X73" s="112">
        <v>4976</v>
      </c>
      <c r="Y73" s="112">
        <v>5397</v>
      </c>
      <c r="Z73" s="112">
        <v>5474</v>
      </c>
    </row>
    <row r="74" spans="1:26" x14ac:dyDescent="0.25">
      <c r="S74" s="115" t="s">
        <v>47</v>
      </c>
      <c r="T74" s="115"/>
      <c r="U74" s="112"/>
      <c r="V74" s="112">
        <v>3320</v>
      </c>
      <c r="W74" s="112">
        <v>3404</v>
      </c>
      <c r="X74" s="112">
        <v>3538</v>
      </c>
      <c r="Y74" s="112">
        <v>3754</v>
      </c>
      <c r="Z74" s="112">
        <v>3915</v>
      </c>
    </row>
    <row r="75" spans="1:26" x14ac:dyDescent="0.25">
      <c r="S75" s="115" t="s">
        <v>48</v>
      </c>
      <c r="T75" s="115"/>
      <c r="U75" s="112"/>
      <c r="V75" s="112">
        <v>1656</v>
      </c>
      <c r="W75" s="112">
        <v>1722</v>
      </c>
      <c r="X75" s="112">
        <v>1774</v>
      </c>
      <c r="Y75" s="112">
        <v>1857</v>
      </c>
      <c r="Z75" s="112">
        <v>1991</v>
      </c>
    </row>
    <row r="76" spans="1:26" x14ac:dyDescent="0.25">
      <c r="S76" s="115" t="s">
        <v>49</v>
      </c>
      <c r="T76" s="115"/>
      <c r="U76" s="112"/>
      <c r="V76" s="112">
        <v>761</v>
      </c>
      <c r="W76" s="112">
        <v>751</v>
      </c>
      <c r="X76" s="112">
        <v>710</v>
      </c>
      <c r="Y76" s="112">
        <v>778</v>
      </c>
      <c r="Z76" s="112">
        <v>823</v>
      </c>
    </row>
    <row r="77" spans="1:26" x14ac:dyDescent="0.25">
      <c r="S77" s="115" t="s">
        <v>50</v>
      </c>
      <c r="T77" s="115"/>
      <c r="U77" s="112"/>
      <c r="V77" s="112">
        <v>351</v>
      </c>
      <c r="W77" s="112">
        <v>353</v>
      </c>
      <c r="X77" s="112">
        <v>327</v>
      </c>
      <c r="Y77" s="112">
        <v>341</v>
      </c>
      <c r="Z77" s="112">
        <v>350</v>
      </c>
    </row>
    <row r="78" spans="1:26" x14ac:dyDescent="0.25">
      <c r="S78" s="115" t="s">
        <v>51</v>
      </c>
      <c r="T78" s="115"/>
      <c r="U78" s="112"/>
      <c r="V78" s="112">
        <v>207</v>
      </c>
      <c r="W78" s="112">
        <v>193</v>
      </c>
      <c r="X78" s="112">
        <v>202</v>
      </c>
      <c r="Y78" s="112">
        <v>208</v>
      </c>
      <c r="Z78" s="112">
        <v>196</v>
      </c>
    </row>
    <row r="79" spans="1:26" x14ac:dyDescent="0.25">
      <c r="S79" s="115" t="s">
        <v>52</v>
      </c>
      <c r="T79" s="115"/>
      <c r="U79" s="112"/>
      <c r="V79" s="112">
        <v>255</v>
      </c>
      <c r="W79" s="112">
        <v>254</v>
      </c>
      <c r="X79" s="112">
        <v>222</v>
      </c>
      <c r="Y79" s="112">
        <v>217</v>
      </c>
      <c r="Z79" s="112">
        <v>204</v>
      </c>
    </row>
    <row r="80" spans="1:26" x14ac:dyDescent="0.25">
      <c r="S80" s="118" t="s">
        <v>53</v>
      </c>
      <c r="T80" s="118"/>
      <c r="U80" s="112"/>
      <c r="V80" s="112">
        <v>71800</v>
      </c>
      <c r="W80" s="112">
        <v>71357</v>
      </c>
      <c r="X80" s="112">
        <v>72947</v>
      </c>
      <c r="Y80" s="112">
        <v>57673</v>
      </c>
      <c r="Z80" s="112">
        <v>86118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Monash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7615</v>
      </c>
      <c r="W83" s="112">
        <v>8092</v>
      </c>
      <c r="X83" s="112">
        <v>8197</v>
      </c>
      <c r="Y83" s="112">
        <v>8207</v>
      </c>
      <c r="Z83" s="112">
        <v>8384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13811</v>
      </c>
      <c r="W84" s="112">
        <v>14256</v>
      </c>
      <c r="X84" s="112">
        <v>14166</v>
      </c>
      <c r="Y84" s="112">
        <v>15185</v>
      </c>
      <c r="Z84" s="112">
        <v>15935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6040</v>
      </c>
      <c r="W85" s="112">
        <v>5940</v>
      </c>
      <c r="X85" s="112">
        <v>5915</v>
      </c>
      <c r="Y85" s="112">
        <v>6109</v>
      </c>
      <c r="Z85" s="112">
        <v>6209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176,386</v>
      </c>
      <c r="D86" s="96">
        <f t="shared" ref="D86:D91" si="4">AD4</f>
        <v>2.933006535947702E-2</v>
      </c>
      <c r="E86" s="97">
        <f t="shared" ref="E86:E91" si="5">AD4</f>
        <v>2.933006535947702E-2</v>
      </c>
      <c r="F86" s="96">
        <f t="shared" ref="F86:F91" si="6">AF4</f>
        <v>0.18402115833847965</v>
      </c>
      <c r="G86" s="97">
        <f t="shared" ref="G86:G91" si="7">AF4</f>
        <v>0.18402115833847965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2547</v>
      </c>
      <c r="W86" s="112">
        <v>2662</v>
      </c>
      <c r="X86" s="112">
        <v>2694</v>
      </c>
      <c r="Y86" s="112">
        <v>2977</v>
      </c>
      <c r="Z86" s="112">
        <v>3150</v>
      </c>
    </row>
    <row r="87" spans="1:30" ht="15" customHeight="1" x14ac:dyDescent="0.25">
      <c r="A87" s="98" t="s">
        <v>4</v>
      </c>
      <c r="B87" s="49"/>
      <c r="C87" s="57" t="str">
        <f t="shared" si="3"/>
        <v>90,214</v>
      </c>
      <c r="D87" s="96">
        <f t="shared" si="4"/>
        <v>2.2243374012758999E-2</v>
      </c>
      <c r="E87" s="97">
        <f t="shared" si="5"/>
        <v>2.2243374012758999E-2</v>
      </c>
      <c r="F87" s="96">
        <f t="shared" si="6"/>
        <v>0.16901426701740285</v>
      </c>
      <c r="G87" s="97">
        <f t="shared" si="7"/>
        <v>0.16901426701740285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3794</v>
      </c>
      <c r="W87" s="112">
        <v>3740</v>
      </c>
      <c r="X87" s="112">
        <v>3704</v>
      </c>
      <c r="Y87" s="112">
        <v>3890</v>
      </c>
      <c r="Z87" s="112">
        <v>3996</v>
      </c>
    </row>
    <row r="88" spans="1:30" ht="15" customHeight="1" x14ac:dyDescent="0.25">
      <c r="A88" s="98" t="s">
        <v>5</v>
      </c>
      <c r="B88" s="49"/>
      <c r="C88" s="57" t="str">
        <f t="shared" si="3"/>
        <v>86,114</v>
      </c>
      <c r="D88" s="96">
        <f t="shared" si="4"/>
        <v>3.6743637282993458E-2</v>
      </c>
      <c r="E88" s="97">
        <f t="shared" si="5"/>
        <v>3.6743637282993458E-2</v>
      </c>
      <c r="F88" s="96">
        <f t="shared" si="6"/>
        <v>0.19930922106318683</v>
      </c>
      <c r="G88" s="97">
        <f t="shared" si="7"/>
        <v>0.19930922106318683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3607</v>
      </c>
      <c r="W88" s="112">
        <v>3716</v>
      </c>
      <c r="X88" s="112">
        <v>3660</v>
      </c>
      <c r="Y88" s="112">
        <v>3896</v>
      </c>
      <c r="Z88" s="112">
        <v>3894</v>
      </c>
    </row>
    <row r="89" spans="1:30" ht="15" customHeight="1" x14ac:dyDescent="0.25">
      <c r="A89" s="49" t="s">
        <v>6</v>
      </c>
      <c r="B89" s="49"/>
      <c r="C89" s="57" t="str">
        <f t="shared" si="3"/>
        <v>115,247</v>
      </c>
      <c r="D89" s="96">
        <f t="shared" si="4"/>
        <v>3.9928894984750274E-2</v>
      </c>
      <c r="E89" s="97">
        <f t="shared" si="5"/>
        <v>3.9928894984750274E-2</v>
      </c>
      <c r="F89" s="96">
        <f t="shared" si="6"/>
        <v>9.6692233028186525E-2</v>
      </c>
      <c r="G89" s="97">
        <f t="shared" si="7"/>
        <v>9.6692233028186525E-2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2405</v>
      </c>
      <c r="W89" s="112">
        <v>2463</v>
      </c>
      <c r="X89" s="112">
        <v>2523</v>
      </c>
      <c r="Y89" s="112">
        <v>2574</v>
      </c>
      <c r="Z89" s="112">
        <v>2632</v>
      </c>
    </row>
    <row r="90" spans="1:30" ht="15" customHeight="1" x14ac:dyDescent="0.25">
      <c r="A90" s="49" t="s">
        <v>95</v>
      </c>
      <c r="B90" s="49"/>
      <c r="C90" s="57" t="str">
        <f t="shared" si="3"/>
        <v>$48,374</v>
      </c>
      <c r="D90" s="96">
        <f t="shared" si="4"/>
        <v>6.4021022504567426E-2</v>
      </c>
      <c r="E90" s="97">
        <f t="shared" si="5"/>
        <v>6.4021022504567426E-2</v>
      </c>
      <c r="F90" s="96">
        <f t="shared" si="6"/>
        <v>0.15151903956070489</v>
      </c>
      <c r="G90" s="97">
        <f t="shared" si="7"/>
        <v>0.15151903956070489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4271</v>
      </c>
      <c r="W90" s="112">
        <v>4450</v>
      </c>
      <c r="X90" s="112">
        <v>4300</v>
      </c>
      <c r="Y90" s="112">
        <v>4374</v>
      </c>
      <c r="Z90" s="112">
        <v>4680</v>
      </c>
    </row>
    <row r="91" spans="1:30" ht="15" customHeight="1" x14ac:dyDescent="0.25">
      <c r="A91" s="49" t="s">
        <v>7</v>
      </c>
      <c r="B91" s="49"/>
      <c r="C91" s="57" t="str">
        <f t="shared" si="3"/>
        <v>$8,530.2 mil</v>
      </c>
      <c r="D91" s="96">
        <f t="shared" si="4"/>
        <v>0.1014001914042526</v>
      </c>
      <c r="E91" s="97">
        <f t="shared" si="5"/>
        <v>0.1014001914042526</v>
      </c>
      <c r="F91" s="96">
        <f t="shared" si="6"/>
        <v>0.33336369276028632</v>
      </c>
      <c r="G91" s="97">
        <f t="shared" si="7"/>
        <v>0.33336369276028632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54981</v>
      </c>
      <c r="W91" s="112">
        <v>56195</v>
      </c>
      <c r="X91" s="112">
        <v>55359</v>
      </c>
      <c r="Y91" s="112">
        <v>57614</v>
      </c>
      <c r="Z91" s="112">
        <v>59655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4835</v>
      </c>
      <c r="W93" s="112">
        <v>5213</v>
      </c>
      <c r="X93" s="112">
        <v>5328</v>
      </c>
      <c r="Y93" s="112">
        <v>5406</v>
      </c>
      <c r="Z93" s="112">
        <v>5670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13625</v>
      </c>
      <c r="W94" s="112">
        <v>14045</v>
      </c>
      <c r="X94" s="112">
        <v>14364</v>
      </c>
      <c r="Y94" s="112">
        <v>15183</v>
      </c>
      <c r="Z94" s="112">
        <v>15881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1461</v>
      </c>
      <c r="W95" s="112">
        <v>1468</v>
      </c>
      <c r="X95" s="112">
        <v>1519</v>
      </c>
      <c r="Y95" s="112">
        <v>1629</v>
      </c>
      <c r="Z95" s="112">
        <v>1726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5439</v>
      </c>
      <c r="W96" s="112">
        <v>5582</v>
      </c>
      <c r="X96" s="112">
        <v>5705</v>
      </c>
      <c r="Y96" s="112">
        <v>6168</v>
      </c>
      <c r="Z96" s="112">
        <v>6677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8834</v>
      </c>
      <c r="W97" s="112">
        <v>8726</v>
      </c>
      <c r="X97" s="112">
        <v>8496</v>
      </c>
      <c r="Y97" s="112">
        <v>8856</v>
      </c>
      <c r="Z97" s="112">
        <v>8965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4778</v>
      </c>
      <c r="W98" s="112">
        <v>4728</v>
      </c>
      <c r="X98" s="112">
        <v>4577</v>
      </c>
      <c r="Y98" s="112">
        <v>4889</v>
      </c>
      <c r="Z98" s="112">
        <v>5105</v>
      </c>
    </row>
    <row r="99" spans="1:32" ht="15" customHeight="1" x14ac:dyDescent="0.25">
      <c r="S99" s="115" t="s">
        <v>195</v>
      </c>
      <c r="T99" s="115"/>
      <c r="U99" s="112"/>
      <c r="V99" s="112">
        <v>388</v>
      </c>
      <c r="W99" s="112">
        <v>390</v>
      </c>
      <c r="X99" s="112">
        <v>447</v>
      </c>
      <c r="Y99" s="112">
        <v>499</v>
      </c>
      <c r="Z99" s="112">
        <v>517</v>
      </c>
    </row>
    <row r="100" spans="1:32" ht="15" customHeight="1" x14ac:dyDescent="0.25">
      <c r="S100" s="115" t="s">
        <v>58</v>
      </c>
      <c r="T100" s="115"/>
      <c r="U100" s="112"/>
      <c r="V100" s="112">
        <v>2183</v>
      </c>
      <c r="W100" s="112">
        <v>2263</v>
      </c>
      <c r="X100" s="112">
        <v>2231</v>
      </c>
      <c r="Y100" s="112">
        <v>2393</v>
      </c>
      <c r="Z100" s="112">
        <v>2629</v>
      </c>
    </row>
    <row r="101" spans="1:32" x14ac:dyDescent="0.25">
      <c r="A101" s="18"/>
      <c r="S101" s="118" t="s">
        <v>53</v>
      </c>
      <c r="T101" s="118"/>
      <c r="U101" s="112"/>
      <c r="V101" s="112">
        <v>50110</v>
      </c>
      <c r="W101" s="112">
        <v>50831</v>
      </c>
      <c r="X101" s="112">
        <v>50569</v>
      </c>
      <c r="Y101" s="112">
        <v>53162</v>
      </c>
      <c r="Z101" s="112">
        <v>55545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115006</v>
      </c>
      <c r="W104" s="112">
        <v>119624</v>
      </c>
      <c r="X104" s="112">
        <v>119064</v>
      </c>
      <c r="Y104" s="112">
        <v>136290</v>
      </c>
      <c r="Z104" s="112">
        <v>140394</v>
      </c>
      <c r="AB104" s="109" t="str">
        <f>TEXT(Z104,"###,###")</f>
        <v>140,394</v>
      </c>
      <c r="AD104" s="130">
        <f>Z104/($Z$4)*100</f>
        <v>79.594752417992353</v>
      </c>
      <c r="AF104" s="109"/>
    </row>
    <row r="105" spans="1:32" x14ac:dyDescent="0.25">
      <c r="S105" s="115" t="s">
        <v>17</v>
      </c>
      <c r="T105" s="115"/>
      <c r="U105" s="112"/>
      <c r="V105" s="112">
        <v>22785</v>
      </c>
      <c r="W105" s="112">
        <v>21743</v>
      </c>
      <c r="X105" s="112">
        <v>21294</v>
      </c>
      <c r="Y105" s="112">
        <v>23999</v>
      </c>
      <c r="Z105" s="112">
        <v>24365</v>
      </c>
      <c r="AB105" s="109" t="str">
        <f>TEXT(Z105,"###,###")</f>
        <v>24,365</v>
      </c>
      <c r="AD105" s="130">
        <f>Z105/($Z$4)*100</f>
        <v>13.813454582563242</v>
      </c>
      <c r="AF105" s="109"/>
    </row>
    <row r="106" spans="1:32" x14ac:dyDescent="0.25">
      <c r="S106" s="118" t="s">
        <v>53</v>
      </c>
      <c r="T106" s="118"/>
      <c r="U106" s="120"/>
      <c r="V106" s="120">
        <v>137791</v>
      </c>
      <c r="W106" s="120">
        <v>141367</v>
      </c>
      <c r="X106" s="120">
        <v>140358</v>
      </c>
      <c r="Y106" s="120">
        <v>160289</v>
      </c>
      <c r="Z106" s="120">
        <v>164759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22848</v>
      </c>
      <c r="W108" s="112">
        <v>23933</v>
      </c>
      <c r="X108" s="112">
        <v>23379</v>
      </c>
      <c r="Y108" s="112">
        <v>25487</v>
      </c>
      <c r="Z108" s="112">
        <v>24105</v>
      </c>
      <c r="AB108" s="109" t="str">
        <f>TEXT(Z108,"###,###")</f>
        <v>24,105</v>
      </c>
      <c r="AD108" s="130">
        <f>Z108/($Z$4)*100</f>
        <v>13.666050593584526</v>
      </c>
      <c r="AF108" s="109"/>
    </row>
    <row r="109" spans="1:32" x14ac:dyDescent="0.25">
      <c r="S109" s="115" t="s">
        <v>20</v>
      </c>
      <c r="T109" s="115"/>
      <c r="U109" s="112"/>
      <c r="V109" s="112">
        <v>19078</v>
      </c>
      <c r="W109" s="112">
        <v>19334</v>
      </c>
      <c r="X109" s="112">
        <v>21028</v>
      </c>
      <c r="Y109" s="112">
        <v>23639</v>
      </c>
      <c r="Z109" s="112">
        <v>23225</v>
      </c>
      <c r="AB109" s="109" t="str">
        <f>TEXT(Z109,"###,###")</f>
        <v>23,225</v>
      </c>
      <c r="AD109" s="130">
        <f>Z109/($Z$4)*100</f>
        <v>13.16714478473348</v>
      </c>
      <c r="AF109" s="109"/>
    </row>
    <row r="110" spans="1:32" x14ac:dyDescent="0.25">
      <c r="S110" s="115" t="s">
        <v>21</v>
      </c>
      <c r="T110" s="115"/>
      <c r="U110" s="112"/>
      <c r="V110" s="112">
        <v>32441</v>
      </c>
      <c r="W110" s="112">
        <v>30507</v>
      </c>
      <c r="X110" s="112">
        <v>30842</v>
      </c>
      <c r="Y110" s="112">
        <v>35940</v>
      </c>
      <c r="Z110" s="112">
        <v>39197</v>
      </c>
      <c r="AB110" s="109" t="str">
        <f>TEXT(Z110,"###,###")</f>
        <v>39,197</v>
      </c>
      <c r="AD110" s="130">
        <f>Z110/($Z$4)*100</f>
        <v>22.222285215379905</v>
      </c>
      <c r="AF110" s="109"/>
    </row>
    <row r="111" spans="1:32" x14ac:dyDescent="0.25">
      <c r="S111" s="115" t="s">
        <v>22</v>
      </c>
      <c r="T111" s="115"/>
      <c r="U111" s="112"/>
      <c r="V111" s="112">
        <v>63139</v>
      </c>
      <c r="W111" s="112">
        <v>63676</v>
      </c>
      <c r="X111" s="112">
        <v>65109</v>
      </c>
      <c r="Y111" s="112">
        <v>75222</v>
      </c>
      <c r="Z111" s="112">
        <v>78234</v>
      </c>
      <c r="AB111" s="109" t="str">
        <f>TEXT(Z111,"###,###")</f>
        <v>78,234</v>
      </c>
      <c r="AD111" s="130">
        <f>Z111/($Z$4)*100</f>
        <v>44.353860283695987</v>
      </c>
      <c r="AF111" s="109"/>
    </row>
    <row r="112" spans="1:32" x14ac:dyDescent="0.25">
      <c r="S112" s="118" t="s">
        <v>53</v>
      </c>
      <c r="T112" s="118"/>
      <c r="U112" s="112"/>
      <c r="V112" s="112">
        <v>148971</v>
      </c>
      <c r="W112" s="112">
        <v>149852</v>
      </c>
      <c r="X112" s="112">
        <v>152283</v>
      </c>
      <c r="Y112" s="112">
        <v>171365</v>
      </c>
      <c r="Z112" s="112">
        <v>176384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39.909999999999997</v>
      </c>
      <c r="W118" s="131">
        <v>39.950000000000003</v>
      </c>
      <c r="X118" s="131">
        <v>40.200000000000003</v>
      </c>
      <c r="Y118" s="131">
        <v>39.9</v>
      </c>
      <c r="Z118" s="131">
        <v>39.700000000000003</v>
      </c>
      <c r="AB118" s="109" t="str">
        <f>TEXT(Z118,"##.0")</f>
        <v>39.7</v>
      </c>
    </row>
    <row r="120" spans="19:32" x14ac:dyDescent="0.25">
      <c r="S120" s="101" t="s">
        <v>97</v>
      </c>
      <c r="T120" s="112"/>
      <c r="U120" s="112"/>
      <c r="V120" s="112">
        <v>89694</v>
      </c>
      <c r="W120" s="112">
        <v>90772</v>
      </c>
      <c r="X120" s="112">
        <v>89120</v>
      </c>
      <c r="Y120" s="112">
        <v>93761</v>
      </c>
      <c r="Z120" s="112">
        <v>97494</v>
      </c>
      <c r="AB120" s="109" t="str">
        <f>TEXT(Z120,"###,###")</f>
        <v>97,494</v>
      </c>
    </row>
    <row r="121" spans="19:32" x14ac:dyDescent="0.25">
      <c r="S121" s="101" t="s">
        <v>98</v>
      </c>
      <c r="T121" s="112"/>
      <c r="U121" s="112"/>
      <c r="V121" s="112">
        <v>7192</v>
      </c>
      <c r="W121" s="112">
        <v>7360</v>
      </c>
      <c r="X121" s="112">
        <v>7251</v>
      </c>
      <c r="Y121" s="112">
        <v>6989</v>
      </c>
      <c r="Z121" s="112">
        <v>7271</v>
      </c>
      <c r="AB121" s="109" t="str">
        <f>TEXT(Z121,"###,###")</f>
        <v>7,271</v>
      </c>
    </row>
    <row r="122" spans="19:32" x14ac:dyDescent="0.25">
      <c r="S122" s="101" t="s">
        <v>99</v>
      </c>
      <c r="T122" s="112"/>
      <c r="U122" s="112"/>
      <c r="V122" s="112">
        <v>8200</v>
      </c>
      <c r="W122" s="112">
        <v>8898</v>
      </c>
      <c r="X122" s="112">
        <v>9605</v>
      </c>
      <c r="Y122" s="112">
        <v>10074</v>
      </c>
      <c r="Z122" s="112">
        <v>10482</v>
      </c>
      <c r="AB122" s="109" t="str">
        <f>TEXT(Z122,"###,###")</f>
        <v>10,482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97894</v>
      </c>
      <c r="W124" s="112">
        <v>99670</v>
      </c>
      <c r="X124" s="112">
        <v>98725</v>
      </c>
      <c r="Y124" s="112">
        <v>103835</v>
      </c>
      <c r="Z124" s="112">
        <v>107976</v>
      </c>
      <c r="AB124" s="109" t="str">
        <f>TEXT(Z124,"###,###")</f>
        <v>107,976</v>
      </c>
      <c r="AD124" s="127">
        <f>Z124/$Z$7*100</f>
        <v>93.690942063567817</v>
      </c>
    </row>
    <row r="125" spans="19:32" x14ac:dyDescent="0.25">
      <c r="S125" s="101" t="s">
        <v>101</v>
      </c>
      <c r="T125" s="112"/>
      <c r="U125" s="112"/>
      <c r="V125" s="112">
        <v>15392</v>
      </c>
      <c r="W125" s="112">
        <v>16258</v>
      </c>
      <c r="X125" s="112">
        <v>16856</v>
      </c>
      <c r="Y125" s="112">
        <v>17063</v>
      </c>
      <c r="Z125" s="112">
        <v>17753</v>
      </c>
      <c r="AB125" s="109" t="str">
        <f>TEXT(Z125,"###,###")</f>
        <v>17,753</v>
      </c>
      <c r="AD125" s="127">
        <f>Z125/$Z$7*100</f>
        <v>15.404305535068158</v>
      </c>
    </row>
    <row r="127" spans="19:32" x14ac:dyDescent="0.25">
      <c r="S127" s="101" t="s">
        <v>102</v>
      </c>
      <c r="T127" s="112"/>
      <c r="U127" s="112"/>
      <c r="V127" s="112">
        <v>54980</v>
      </c>
      <c r="W127" s="112">
        <v>56197</v>
      </c>
      <c r="X127" s="112">
        <v>55365</v>
      </c>
      <c r="Y127" s="112">
        <v>57612</v>
      </c>
      <c r="Z127" s="112">
        <v>59654</v>
      </c>
      <c r="AB127" s="109" t="str">
        <f>TEXT(Z127,"###,###")</f>
        <v>59,654</v>
      </c>
      <c r="AD127" s="127">
        <f>Z127/$Z$7*100</f>
        <v>51.761867987886887</v>
      </c>
    </row>
    <row r="128" spans="19:32" x14ac:dyDescent="0.25">
      <c r="S128" s="101" t="s">
        <v>103</v>
      </c>
      <c r="T128" s="112"/>
      <c r="U128" s="112"/>
      <c r="V128" s="112">
        <v>50111</v>
      </c>
      <c r="W128" s="112">
        <v>50835</v>
      </c>
      <c r="X128" s="112">
        <v>50566</v>
      </c>
      <c r="Y128" s="112">
        <v>53164</v>
      </c>
      <c r="Z128" s="112">
        <v>55542</v>
      </c>
      <c r="AB128" s="109" t="str">
        <f>TEXT(Z128,"###,###")</f>
        <v>55,542</v>
      </c>
      <c r="AD128" s="127">
        <f>Z128/$Z$7*100</f>
        <v>48.193879233298915</v>
      </c>
    </row>
    <row r="130" spans="19:20" x14ac:dyDescent="0.25">
      <c r="S130" s="101" t="s">
        <v>278</v>
      </c>
      <c r="T130" s="127">
        <v>84.595694464931839</v>
      </c>
    </row>
    <row r="131" spans="19:20" x14ac:dyDescent="0.25">
      <c r="S131" s="101" t="s">
        <v>279</v>
      </c>
      <c r="T131" s="127">
        <v>6.3090579364321844</v>
      </c>
    </row>
    <row r="132" spans="19:20" x14ac:dyDescent="0.25">
      <c r="S132" s="101" t="s">
        <v>280</v>
      </c>
      <c r="T132" s="127">
        <v>9.0952475986359733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DFB9CFD-68D0-4875-BF83-36A007B023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1A92E4-433E-4337-BC7C-36F3D23BFB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FE29D2-863D-497C-B990-59A636067B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FEE5E4B-46A6-4328-B0A5-6516EF3777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5BD6D-B755-4262-B773-6F1EF1D62052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8.51 Moonee Valley,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105527</v>
      </c>
      <c r="W4" s="108">
        <v>105165</v>
      </c>
      <c r="X4" s="108">
        <v>104572</v>
      </c>
      <c r="Y4" s="108">
        <v>113254</v>
      </c>
      <c r="Z4" s="108">
        <v>116920</v>
      </c>
      <c r="AB4" s="109" t="str">
        <f>TEXT(Z4,"###,###")</f>
        <v>116,920</v>
      </c>
      <c r="AD4" s="110">
        <f>Z4/Y4-1</f>
        <v>3.2369717625867489E-2</v>
      </c>
      <c r="AF4" s="110">
        <f>Z4/V4-1</f>
        <v>0.10796289101367429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52383</v>
      </c>
      <c r="W5" s="108">
        <v>52509</v>
      </c>
      <c r="X5" s="108">
        <v>52019</v>
      </c>
      <c r="Y5" s="108">
        <v>55537</v>
      </c>
      <c r="Z5" s="108">
        <v>56741</v>
      </c>
      <c r="AB5" s="109" t="str">
        <f>TEXT(Z5,"###,###")</f>
        <v>56,741</v>
      </c>
      <c r="AD5" s="110">
        <f t="shared" ref="AD5:AD9" si="0">Z5/Y5-1</f>
        <v>2.1679240866449456E-2</v>
      </c>
      <c r="AF5" s="110">
        <f t="shared" ref="AF5:AF9" si="1">Z5/V5-1</f>
        <v>8.3194929652749883E-2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53151</v>
      </c>
      <c r="W6" s="108">
        <v>52653</v>
      </c>
      <c r="X6" s="108">
        <v>52496</v>
      </c>
      <c r="Y6" s="108">
        <v>57671</v>
      </c>
      <c r="Z6" s="108">
        <v>60126</v>
      </c>
      <c r="AB6" s="109" t="str">
        <f>TEXT(Z6,"###,###")</f>
        <v>60,126</v>
      </c>
      <c r="AD6" s="110">
        <f t="shared" si="0"/>
        <v>4.2569055504499742E-2</v>
      </c>
      <c r="AF6" s="110">
        <f t="shared" si="1"/>
        <v>0.1312298921939381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73821</v>
      </c>
      <c r="W7" s="108">
        <v>74784</v>
      </c>
      <c r="X7" s="108">
        <v>73183</v>
      </c>
      <c r="Y7" s="108">
        <v>74254</v>
      </c>
      <c r="Z7" s="108">
        <v>76756</v>
      </c>
      <c r="AB7" s="109" t="str">
        <f>TEXT(Z7,"###,###")</f>
        <v>76,756</v>
      </c>
      <c r="AD7" s="110">
        <f t="shared" si="0"/>
        <v>3.3695154469792765E-2</v>
      </c>
      <c r="AF7" s="110">
        <f t="shared" si="1"/>
        <v>3.9758334349304425E-2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116,920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76,756</v>
      </c>
      <c r="P8" s="67"/>
      <c r="S8" s="107" t="s">
        <v>82</v>
      </c>
      <c r="T8" s="108"/>
      <c r="U8" s="108"/>
      <c r="V8" s="108">
        <v>49875.5</v>
      </c>
      <c r="W8" s="108">
        <v>50556.19</v>
      </c>
      <c r="X8" s="108">
        <v>53113.39</v>
      </c>
      <c r="Y8" s="108">
        <v>52802.28</v>
      </c>
      <c r="Z8" s="108">
        <v>55882.239999999998</v>
      </c>
      <c r="AB8" s="109" t="str">
        <f>TEXT(Z8,"$###,###")</f>
        <v>$55,882</v>
      </c>
      <c r="AD8" s="110">
        <f t="shared" si="0"/>
        <v>5.8330056959661647E-2</v>
      </c>
      <c r="AF8" s="110">
        <f t="shared" si="1"/>
        <v>0.12043468235907406</v>
      </c>
    </row>
    <row r="9" spans="1:32" x14ac:dyDescent="0.25">
      <c r="A9" s="30" t="s">
        <v>14</v>
      </c>
      <c r="B9" s="71"/>
      <c r="C9" s="72"/>
      <c r="D9" s="73">
        <f>AD104</f>
        <v>77.278481012658233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49.618270884360832</v>
      </c>
      <c r="P9" s="74" t="s">
        <v>83</v>
      </c>
      <c r="S9" s="107" t="s">
        <v>7</v>
      </c>
      <c r="T9" s="108"/>
      <c r="U9" s="108"/>
      <c r="V9" s="108">
        <v>5284552836</v>
      </c>
      <c r="W9" s="108">
        <v>5570388160</v>
      </c>
      <c r="X9" s="108">
        <v>5756337037</v>
      </c>
      <c r="Y9" s="108">
        <v>6104311547</v>
      </c>
      <c r="Z9" s="108">
        <v>6615258151</v>
      </c>
      <c r="AB9" s="109" t="str">
        <f>TEXT(Z9/1000000,"$#,###.0")&amp;" mil"</f>
        <v>$6,615.3 mil</v>
      </c>
      <c r="AD9" s="110">
        <f t="shared" si="0"/>
        <v>8.3702576460257472E-2</v>
      </c>
      <c r="AF9" s="110">
        <f t="shared" si="1"/>
        <v>0.25181039083095658</v>
      </c>
    </row>
    <row r="10" spans="1:32" x14ac:dyDescent="0.25">
      <c r="A10" s="30" t="s">
        <v>17</v>
      </c>
      <c r="B10" s="71"/>
      <c r="C10" s="72"/>
      <c r="D10" s="73">
        <f>AD105</f>
        <v>17.375128292849812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50.329615925790819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86.731981864609935</v>
      </c>
      <c r="P11" s="74" t="s">
        <v>83</v>
      </c>
      <c r="S11" s="107" t="s">
        <v>29</v>
      </c>
      <c r="T11" s="112"/>
      <c r="U11" s="112"/>
      <c r="V11" s="112">
        <v>95976</v>
      </c>
      <c r="W11" s="112">
        <v>95629</v>
      </c>
      <c r="X11" s="112">
        <v>94942</v>
      </c>
      <c r="Y11" s="112">
        <v>103604</v>
      </c>
      <c r="Z11" s="112">
        <v>106732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5.2803689613841263</v>
      </c>
      <c r="P12" s="74" t="s">
        <v>83</v>
      </c>
      <c r="S12" s="107" t="s">
        <v>30</v>
      </c>
      <c r="T12" s="112"/>
      <c r="U12" s="112"/>
      <c r="V12" s="112">
        <v>9547</v>
      </c>
      <c r="W12" s="112">
        <v>9536</v>
      </c>
      <c r="X12" s="112">
        <v>9630</v>
      </c>
      <c r="Y12" s="112">
        <v>9653</v>
      </c>
      <c r="Z12" s="112">
        <v>10189</v>
      </c>
    </row>
    <row r="13" spans="1:32" ht="15" customHeight="1" x14ac:dyDescent="0.25">
      <c r="A13" s="30" t="s">
        <v>19</v>
      </c>
      <c r="B13" s="72"/>
      <c r="C13" s="72"/>
      <c r="D13" s="73">
        <f>AD108</f>
        <v>12.80106055422511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7.9876491740059414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12.830140266849128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22.322100581594253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20.827796451184241</v>
      </c>
      <c r="P15" s="74" t="s">
        <v>83</v>
      </c>
      <c r="S15" s="115" t="s">
        <v>59</v>
      </c>
      <c r="T15" s="115"/>
      <c r="U15" s="116"/>
      <c r="V15" s="116">
        <v>421</v>
      </c>
      <c r="W15" s="116">
        <v>410</v>
      </c>
      <c r="X15" s="116">
        <v>407</v>
      </c>
      <c r="Y15" s="112">
        <v>348</v>
      </c>
      <c r="Z15" s="112">
        <v>371</v>
      </c>
      <c r="AB15" s="117">
        <f t="shared" ref="AB15:AB34" si="2">IF(Z15="np",0,Z15/$Z$34)</f>
        <v>3.1730826797581272E-3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46.692610331850837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79.172203548815759</v>
      </c>
      <c r="P16" s="37" t="s">
        <v>83</v>
      </c>
      <c r="S16" s="115" t="s">
        <v>60</v>
      </c>
      <c r="T16" s="115"/>
      <c r="U16" s="116"/>
      <c r="V16" s="116">
        <v>130</v>
      </c>
      <c r="W16" s="116">
        <v>146</v>
      </c>
      <c r="X16" s="116">
        <v>105</v>
      </c>
      <c r="Y16" s="112">
        <v>104</v>
      </c>
      <c r="Z16" s="112">
        <v>124</v>
      </c>
      <c r="AB16" s="117">
        <f t="shared" si="2"/>
        <v>1.0605451544205061E-3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4358</v>
      </c>
      <c r="W17" s="116">
        <v>4086</v>
      </c>
      <c r="X17" s="116">
        <v>4290</v>
      </c>
      <c r="Y17" s="112">
        <v>4397</v>
      </c>
      <c r="Z17" s="112">
        <v>4501</v>
      </c>
      <c r="AB17" s="117">
        <f t="shared" si="2"/>
        <v>3.8496078548763697E-2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610</v>
      </c>
      <c r="W18" s="116">
        <v>673</v>
      </c>
      <c r="X18" s="116">
        <v>672</v>
      </c>
      <c r="Y18" s="112">
        <v>737</v>
      </c>
      <c r="Z18" s="112">
        <v>690</v>
      </c>
      <c r="AB18" s="117">
        <f t="shared" si="2"/>
        <v>5.9014206173399137E-3</v>
      </c>
    </row>
    <row r="19" spans="1:28" x14ac:dyDescent="0.25">
      <c r="A19" s="63" t="str">
        <f>$S$1&amp;" ("&amp;$V$2&amp;" to "&amp;$Z$2&amp;")"</f>
        <v>Moonee Valley (2018-19 to 2022-23)</v>
      </c>
      <c r="B19" s="63"/>
      <c r="C19" s="63"/>
      <c r="D19" s="63"/>
      <c r="E19" s="63"/>
      <c r="F19" s="63"/>
      <c r="G19" s="63" t="str">
        <f>$S$1&amp;" ("&amp;$V$2&amp;" to "&amp;$Z$2&amp;")"</f>
        <v>Moonee Valley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6114</v>
      </c>
      <c r="W19" s="116">
        <v>6116</v>
      </c>
      <c r="X19" s="116">
        <v>6451</v>
      </c>
      <c r="Y19" s="112">
        <v>6708</v>
      </c>
      <c r="Z19" s="112">
        <v>6887</v>
      </c>
      <c r="AB19" s="117">
        <f t="shared" si="2"/>
        <v>5.8903019987855049E-2</v>
      </c>
    </row>
    <row r="20" spans="1:28" x14ac:dyDescent="0.25">
      <c r="S20" s="115" t="s">
        <v>64</v>
      </c>
      <c r="T20" s="115"/>
      <c r="U20" s="116"/>
      <c r="V20" s="116">
        <v>3907</v>
      </c>
      <c r="W20" s="116">
        <v>3620</v>
      </c>
      <c r="X20" s="116">
        <v>3660</v>
      </c>
      <c r="Y20" s="112">
        <v>3659</v>
      </c>
      <c r="Z20" s="112">
        <v>3668</v>
      </c>
      <c r="AB20" s="117">
        <f t="shared" si="2"/>
        <v>3.1371609890438842E-2</v>
      </c>
    </row>
    <row r="21" spans="1:28" x14ac:dyDescent="0.25">
      <c r="S21" s="115" t="s">
        <v>65</v>
      </c>
      <c r="T21" s="115"/>
      <c r="U21" s="116"/>
      <c r="V21" s="116">
        <v>8761</v>
      </c>
      <c r="W21" s="116">
        <v>8902</v>
      </c>
      <c r="X21" s="116">
        <v>9090</v>
      </c>
      <c r="Y21" s="112">
        <v>10256</v>
      </c>
      <c r="Z21" s="112">
        <v>10464</v>
      </c>
      <c r="AB21" s="117">
        <f t="shared" si="2"/>
        <v>8.9496326579485294E-2</v>
      </c>
    </row>
    <row r="22" spans="1:28" x14ac:dyDescent="0.25">
      <c r="S22" s="115" t="s">
        <v>66</v>
      </c>
      <c r="T22" s="115"/>
      <c r="U22" s="116"/>
      <c r="V22" s="116">
        <v>6963</v>
      </c>
      <c r="W22" s="116">
        <v>7656</v>
      </c>
      <c r="X22" s="116">
        <v>7302</v>
      </c>
      <c r="Y22" s="112">
        <v>9008</v>
      </c>
      <c r="Z22" s="112">
        <v>9701</v>
      </c>
      <c r="AB22" s="117">
        <f t="shared" si="2"/>
        <v>8.2970552766397823E-2</v>
      </c>
    </row>
    <row r="23" spans="1:28" x14ac:dyDescent="0.25">
      <c r="S23" s="115" t="s">
        <v>67</v>
      </c>
      <c r="T23" s="115"/>
      <c r="U23" s="116"/>
      <c r="V23" s="116">
        <v>4720</v>
      </c>
      <c r="W23" s="116">
        <v>4502</v>
      </c>
      <c r="X23" s="116">
        <v>4629</v>
      </c>
      <c r="Y23" s="112">
        <v>4791</v>
      </c>
      <c r="Z23" s="112">
        <v>5059</v>
      </c>
      <c r="AB23" s="117">
        <f t="shared" si="2"/>
        <v>4.3268531743655976E-2</v>
      </c>
    </row>
    <row r="24" spans="1:28" x14ac:dyDescent="0.25">
      <c r="S24" s="115" t="s">
        <v>68</v>
      </c>
      <c r="T24" s="115"/>
      <c r="U24" s="116"/>
      <c r="V24" s="116">
        <v>2353</v>
      </c>
      <c r="W24" s="116">
        <v>2190</v>
      </c>
      <c r="X24" s="116">
        <v>2091</v>
      </c>
      <c r="Y24" s="112">
        <v>2257</v>
      </c>
      <c r="Z24" s="112">
        <v>2677</v>
      </c>
      <c r="AB24" s="117">
        <f t="shared" si="2"/>
        <v>2.2895801438578185E-2</v>
      </c>
    </row>
    <row r="25" spans="1:28" x14ac:dyDescent="0.25">
      <c r="S25" s="115" t="s">
        <v>69</v>
      </c>
      <c r="T25" s="115"/>
      <c r="U25" s="116"/>
      <c r="V25" s="116">
        <v>5431</v>
      </c>
      <c r="W25" s="116">
        <v>5757</v>
      </c>
      <c r="X25" s="116">
        <v>5689</v>
      </c>
      <c r="Y25" s="112">
        <v>6265</v>
      </c>
      <c r="Z25" s="112">
        <v>6262</v>
      </c>
      <c r="AB25" s="117">
        <f t="shared" si="2"/>
        <v>5.355753029823556E-2</v>
      </c>
    </row>
    <row r="26" spans="1:28" x14ac:dyDescent="0.25">
      <c r="S26" s="115" t="s">
        <v>70</v>
      </c>
      <c r="T26" s="115"/>
      <c r="U26" s="116"/>
      <c r="V26" s="116">
        <v>2128</v>
      </c>
      <c r="W26" s="116">
        <v>2077</v>
      </c>
      <c r="X26" s="116">
        <v>1943</v>
      </c>
      <c r="Y26" s="112">
        <v>2061</v>
      </c>
      <c r="Z26" s="112">
        <v>2097</v>
      </c>
      <c r="AB26" s="117">
        <f t="shared" si="2"/>
        <v>1.79351870066113E-2</v>
      </c>
    </row>
    <row r="27" spans="1:28" x14ac:dyDescent="0.25">
      <c r="S27" s="115" t="s">
        <v>71</v>
      </c>
      <c r="T27" s="115"/>
      <c r="U27" s="116"/>
      <c r="V27" s="116">
        <v>11456</v>
      </c>
      <c r="W27" s="116">
        <v>11414</v>
      </c>
      <c r="X27" s="116">
        <v>11289</v>
      </c>
      <c r="Y27" s="112">
        <v>11936</v>
      </c>
      <c r="Z27" s="112">
        <v>12059</v>
      </c>
      <c r="AB27" s="117">
        <f t="shared" si="2"/>
        <v>0.10313801626739422</v>
      </c>
    </row>
    <row r="28" spans="1:28" x14ac:dyDescent="0.25">
      <c r="S28" s="115" t="s">
        <v>72</v>
      </c>
      <c r="T28" s="115"/>
      <c r="U28" s="116"/>
      <c r="V28" s="116">
        <v>10619</v>
      </c>
      <c r="W28" s="116">
        <v>10575</v>
      </c>
      <c r="X28" s="116">
        <v>9877</v>
      </c>
      <c r="Y28" s="112">
        <v>11024</v>
      </c>
      <c r="Z28" s="112">
        <v>11231</v>
      </c>
      <c r="AB28" s="117">
        <f t="shared" si="2"/>
        <v>9.6056311526586322E-2</v>
      </c>
    </row>
    <row r="29" spans="1:28" x14ac:dyDescent="0.25">
      <c r="S29" s="115" t="s">
        <v>73</v>
      </c>
      <c r="T29" s="115"/>
      <c r="U29" s="116"/>
      <c r="V29" s="116">
        <v>8513</v>
      </c>
      <c r="W29" s="116">
        <v>5768</v>
      </c>
      <c r="X29" s="116">
        <v>6382</v>
      </c>
      <c r="Y29" s="112">
        <v>7005</v>
      </c>
      <c r="Z29" s="112">
        <v>6917</v>
      </c>
      <c r="AB29" s="117">
        <f t="shared" si="2"/>
        <v>5.9159603492956785E-2</v>
      </c>
    </row>
    <row r="30" spans="1:28" x14ac:dyDescent="0.25">
      <c r="S30" s="115" t="s">
        <v>74</v>
      </c>
      <c r="T30" s="115"/>
      <c r="U30" s="116"/>
      <c r="V30" s="116">
        <v>7526</v>
      </c>
      <c r="W30" s="116">
        <v>9419</v>
      </c>
      <c r="X30" s="116">
        <v>8931</v>
      </c>
      <c r="Y30" s="112">
        <v>9391</v>
      </c>
      <c r="Z30" s="112">
        <v>10166</v>
      </c>
      <c r="AB30" s="117">
        <f t="shared" si="2"/>
        <v>8.6947597095474727E-2</v>
      </c>
    </row>
    <row r="31" spans="1:28" x14ac:dyDescent="0.25">
      <c r="S31" s="115" t="s">
        <v>75</v>
      </c>
      <c r="T31" s="115"/>
      <c r="U31" s="116"/>
      <c r="V31" s="116">
        <v>11301</v>
      </c>
      <c r="W31" s="116">
        <v>11685</v>
      </c>
      <c r="X31" s="116">
        <v>12613</v>
      </c>
      <c r="Y31" s="112">
        <v>13596</v>
      </c>
      <c r="Z31" s="112">
        <v>14209</v>
      </c>
      <c r="AB31" s="117">
        <f t="shared" si="2"/>
        <v>0.12152650079968526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3478</v>
      </c>
      <c r="W32" s="116">
        <v>3699</v>
      </c>
      <c r="X32" s="116">
        <v>3367</v>
      </c>
      <c r="Y32" s="112">
        <v>4073</v>
      </c>
      <c r="Z32" s="112">
        <v>4327</v>
      </c>
      <c r="AB32" s="117">
        <f t="shared" si="2"/>
        <v>3.700789421917363E-2</v>
      </c>
    </row>
    <row r="33" spans="19:32" x14ac:dyDescent="0.25">
      <c r="S33" s="115" t="s">
        <v>77</v>
      </c>
      <c r="T33" s="115"/>
      <c r="U33" s="116"/>
      <c r="V33" s="116">
        <v>3302</v>
      </c>
      <c r="W33" s="116">
        <v>3395</v>
      </c>
      <c r="X33" s="116">
        <v>3367</v>
      </c>
      <c r="Y33" s="112">
        <v>3385</v>
      </c>
      <c r="Z33" s="112">
        <v>3457</v>
      </c>
      <c r="AB33" s="117">
        <f t="shared" si="2"/>
        <v>2.9566972571223305E-2</v>
      </c>
    </row>
    <row r="34" spans="19:32" x14ac:dyDescent="0.25">
      <c r="S34" s="118" t="s">
        <v>53</v>
      </c>
      <c r="T34" s="118"/>
      <c r="U34" s="119"/>
      <c r="V34" s="119">
        <v>105531</v>
      </c>
      <c r="W34" s="119">
        <v>105163</v>
      </c>
      <c r="X34" s="119">
        <v>104572</v>
      </c>
      <c r="Y34" s="120">
        <v>113257</v>
      </c>
      <c r="Z34" s="120">
        <v>116921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60972</v>
      </c>
      <c r="W37" s="112">
        <v>61721</v>
      </c>
      <c r="X37" s="112">
        <v>60301</v>
      </c>
      <c r="Y37" s="112">
        <v>59112</v>
      </c>
      <c r="Z37" s="112">
        <v>60771</v>
      </c>
      <c r="AB37" s="132">
        <f>Z37/Z40*100</f>
        <v>79.172203548815759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12849</v>
      </c>
      <c r="W38" s="112">
        <v>13056</v>
      </c>
      <c r="X38" s="112">
        <v>12882</v>
      </c>
      <c r="Y38" s="112">
        <v>15141</v>
      </c>
      <c r="Z38" s="112">
        <v>15987</v>
      </c>
      <c r="AB38" s="132">
        <f>Z38/Z40*100</f>
        <v>20.827796451184241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73821</v>
      </c>
      <c r="W40" s="112">
        <v>74777</v>
      </c>
      <c r="X40" s="112">
        <v>73183</v>
      </c>
      <c r="Y40" s="112">
        <v>74253</v>
      </c>
      <c r="Z40" s="112">
        <v>76758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25</v>
      </c>
      <c r="W44" s="112">
        <v>29</v>
      </c>
      <c r="X44" s="112">
        <v>19</v>
      </c>
      <c r="Y44" s="112">
        <v>26</v>
      </c>
      <c r="Z44" s="112">
        <v>34</v>
      </c>
    </row>
    <row r="45" spans="19:32" x14ac:dyDescent="0.25">
      <c r="S45" s="115" t="s">
        <v>37</v>
      </c>
      <c r="T45" s="115"/>
      <c r="U45" s="112"/>
      <c r="V45" s="112">
        <v>788</v>
      </c>
      <c r="W45" s="112">
        <v>753</v>
      </c>
      <c r="X45" s="112">
        <v>741</v>
      </c>
      <c r="Y45" s="112">
        <v>1159</v>
      </c>
      <c r="Z45" s="112">
        <v>1275</v>
      </c>
    </row>
    <row r="46" spans="19:32" x14ac:dyDescent="0.25">
      <c r="S46" s="115" t="s">
        <v>38</v>
      </c>
      <c r="T46" s="115"/>
      <c r="U46" s="112"/>
      <c r="V46" s="112">
        <v>2532</v>
      </c>
      <c r="W46" s="112">
        <v>2493</v>
      </c>
      <c r="X46" s="112">
        <v>2501</v>
      </c>
      <c r="Y46" s="112">
        <v>3303</v>
      </c>
      <c r="Z46" s="112">
        <v>3293</v>
      </c>
    </row>
    <row r="47" spans="19:32" x14ac:dyDescent="0.25">
      <c r="S47" s="115" t="s">
        <v>39</v>
      </c>
      <c r="T47" s="115"/>
      <c r="U47" s="112"/>
      <c r="V47" s="112">
        <v>5179</v>
      </c>
      <c r="W47" s="112">
        <v>5007</v>
      </c>
      <c r="X47" s="112">
        <v>5104</v>
      </c>
      <c r="Y47" s="112">
        <v>5548</v>
      </c>
      <c r="Z47" s="112">
        <v>5833</v>
      </c>
    </row>
    <row r="48" spans="19:32" x14ac:dyDescent="0.25">
      <c r="S48" s="115" t="s">
        <v>40</v>
      </c>
      <c r="T48" s="115"/>
      <c r="U48" s="112"/>
      <c r="V48" s="112">
        <v>7728</v>
      </c>
      <c r="W48" s="112">
        <v>7785</v>
      </c>
      <c r="X48" s="112">
        <v>7463</v>
      </c>
      <c r="Y48" s="112">
        <v>7725</v>
      </c>
      <c r="Z48" s="112">
        <v>7951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7078</v>
      </c>
      <c r="W49" s="112">
        <v>7080</v>
      </c>
      <c r="X49" s="112">
        <v>6799</v>
      </c>
      <c r="Y49" s="112">
        <v>6857</v>
      </c>
      <c r="Z49" s="112">
        <v>7062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Moonee Valley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6069</v>
      </c>
      <c r="W50" s="112">
        <v>6133</v>
      </c>
      <c r="X50" s="112">
        <v>6020</v>
      </c>
      <c r="Y50" s="112">
        <v>6188</v>
      </c>
      <c r="Z50" s="112">
        <v>6245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4959</v>
      </c>
      <c r="W51" s="112">
        <v>4965</v>
      </c>
      <c r="X51" s="112">
        <v>5045</v>
      </c>
      <c r="Y51" s="112">
        <v>5344</v>
      </c>
      <c r="Z51" s="112">
        <v>5312</v>
      </c>
    </row>
    <row r="52" spans="1:26" ht="15" customHeight="1" x14ac:dyDescent="0.25">
      <c r="S52" s="115" t="s">
        <v>44</v>
      </c>
      <c r="T52" s="115"/>
      <c r="U52" s="112"/>
      <c r="V52" s="112">
        <v>4929</v>
      </c>
      <c r="W52" s="112">
        <v>4816</v>
      </c>
      <c r="X52" s="112">
        <v>4720</v>
      </c>
      <c r="Y52" s="112">
        <v>4759</v>
      </c>
      <c r="Z52" s="112">
        <v>4685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4215</v>
      </c>
      <c r="W53" s="112">
        <v>4523</v>
      </c>
      <c r="X53" s="112">
        <v>4517</v>
      </c>
      <c r="Y53" s="112">
        <v>4960</v>
      </c>
      <c r="Z53" s="112">
        <v>4858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3714</v>
      </c>
      <c r="W54" s="112">
        <v>3557</v>
      </c>
      <c r="X54" s="112">
        <v>3642</v>
      </c>
      <c r="Y54" s="112">
        <v>3782</v>
      </c>
      <c r="Z54" s="112">
        <v>4013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2607</v>
      </c>
      <c r="W55" s="112">
        <v>2757</v>
      </c>
      <c r="X55" s="112">
        <v>2848</v>
      </c>
      <c r="Y55" s="112">
        <v>3020</v>
      </c>
      <c r="Z55" s="112">
        <v>3096</v>
      </c>
    </row>
    <row r="56" spans="1:26" ht="15" customHeight="1" x14ac:dyDescent="0.25">
      <c r="S56" s="115" t="s">
        <v>48</v>
      </c>
      <c r="T56" s="115"/>
      <c r="U56" s="112"/>
      <c r="V56" s="112">
        <v>1477</v>
      </c>
      <c r="W56" s="112">
        <v>1494</v>
      </c>
      <c r="X56" s="112">
        <v>1496</v>
      </c>
      <c r="Y56" s="112">
        <v>1650</v>
      </c>
      <c r="Z56" s="112">
        <v>1806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694</v>
      </c>
      <c r="W57" s="112">
        <v>691</v>
      </c>
      <c r="X57" s="112">
        <v>664</v>
      </c>
      <c r="Y57" s="112">
        <v>722</v>
      </c>
      <c r="Z57" s="112">
        <v>745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215</v>
      </c>
      <c r="W58" s="112">
        <v>257</v>
      </c>
      <c r="X58" s="112">
        <v>266</v>
      </c>
      <c r="Y58" s="112">
        <v>307</v>
      </c>
      <c r="Z58" s="112">
        <v>348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106</v>
      </c>
      <c r="W59" s="112">
        <v>105</v>
      </c>
      <c r="X59" s="112">
        <v>104</v>
      </c>
      <c r="Y59" s="112">
        <v>96</v>
      </c>
      <c r="Z59" s="112">
        <v>101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63</v>
      </c>
      <c r="W60" s="112">
        <v>73</v>
      </c>
      <c r="X60" s="112">
        <v>70</v>
      </c>
      <c r="Y60" s="112">
        <v>88</v>
      </c>
      <c r="Z60" s="112">
        <v>86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52383</v>
      </c>
      <c r="W61" s="112">
        <v>52510</v>
      </c>
      <c r="X61" s="112">
        <v>52019</v>
      </c>
      <c r="Y61" s="112">
        <v>55535</v>
      </c>
      <c r="Z61" s="112">
        <v>56737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15</v>
      </c>
      <c r="X63" s="112">
        <v>8</v>
      </c>
      <c r="Y63" s="112">
        <v>16</v>
      </c>
      <c r="Z63" s="112">
        <v>33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985</v>
      </c>
      <c r="W64" s="112">
        <v>1011</v>
      </c>
      <c r="X64" s="112">
        <v>937</v>
      </c>
      <c r="Y64" s="112">
        <v>1460</v>
      </c>
      <c r="Z64" s="112">
        <v>1587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Moonee Valley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2806</v>
      </c>
      <c r="W65" s="112">
        <v>2689</v>
      </c>
      <c r="X65" s="112">
        <v>2628</v>
      </c>
      <c r="Y65" s="112">
        <v>3534</v>
      </c>
      <c r="Z65" s="112">
        <v>3746</v>
      </c>
    </row>
    <row r="66" spans="1:26" x14ac:dyDescent="0.25">
      <c r="S66" s="115" t="s">
        <v>39</v>
      </c>
      <c r="T66" s="115"/>
      <c r="U66" s="112"/>
      <c r="V66" s="112">
        <v>5610</v>
      </c>
      <c r="W66" s="112">
        <v>5328</v>
      </c>
      <c r="X66" s="112">
        <v>5362</v>
      </c>
      <c r="Y66" s="112">
        <v>6131</v>
      </c>
      <c r="Z66" s="112">
        <v>6328</v>
      </c>
    </row>
    <row r="67" spans="1:26" x14ac:dyDescent="0.25">
      <c r="S67" s="115" t="s">
        <v>40</v>
      </c>
      <c r="T67" s="115"/>
      <c r="U67" s="112"/>
      <c r="V67" s="112">
        <v>7901</v>
      </c>
      <c r="W67" s="112">
        <v>7666</v>
      </c>
      <c r="X67" s="112">
        <v>7305</v>
      </c>
      <c r="Y67" s="112">
        <v>7788</v>
      </c>
      <c r="Z67" s="112">
        <v>8191</v>
      </c>
    </row>
    <row r="68" spans="1:26" x14ac:dyDescent="0.25">
      <c r="S68" s="115" t="s">
        <v>41</v>
      </c>
      <c r="T68" s="115"/>
      <c r="U68" s="112"/>
      <c r="V68" s="112">
        <v>6860</v>
      </c>
      <c r="W68" s="112">
        <v>7052</v>
      </c>
      <c r="X68" s="112">
        <v>6750</v>
      </c>
      <c r="Y68" s="112">
        <v>7206</v>
      </c>
      <c r="Z68" s="112">
        <v>7644</v>
      </c>
    </row>
    <row r="69" spans="1:26" x14ac:dyDescent="0.25">
      <c r="S69" s="115" t="s">
        <v>42</v>
      </c>
      <c r="T69" s="115"/>
      <c r="U69" s="112"/>
      <c r="V69" s="112">
        <v>5670</v>
      </c>
      <c r="W69" s="112">
        <v>5851</v>
      </c>
      <c r="X69" s="112">
        <v>5875</v>
      </c>
      <c r="Y69" s="112">
        <v>6247</v>
      </c>
      <c r="Z69" s="112">
        <v>6517</v>
      </c>
    </row>
    <row r="70" spans="1:26" x14ac:dyDescent="0.25">
      <c r="S70" s="115" t="s">
        <v>43</v>
      </c>
      <c r="T70" s="115"/>
      <c r="U70" s="112"/>
      <c r="V70" s="112">
        <v>5051</v>
      </c>
      <c r="W70" s="112">
        <v>4904</v>
      </c>
      <c r="X70" s="112">
        <v>5057</v>
      </c>
      <c r="Y70" s="112">
        <v>5498</v>
      </c>
      <c r="Z70" s="112">
        <v>5526</v>
      </c>
    </row>
    <row r="71" spans="1:26" x14ac:dyDescent="0.25">
      <c r="S71" s="115" t="s">
        <v>44</v>
      </c>
      <c r="T71" s="115"/>
      <c r="U71" s="112"/>
      <c r="V71" s="112">
        <v>5111</v>
      </c>
      <c r="W71" s="112">
        <v>5073</v>
      </c>
      <c r="X71" s="112">
        <v>5051</v>
      </c>
      <c r="Y71" s="112">
        <v>5195</v>
      </c>
      <c r="Z71" s="112">
        <v>5308</v>
      </c>
    </row>
    <row r="72" spans="1:26" x14ac:dyDescent="0.25">
      <c r="S72" s="115" t="s">
        <v>45</v>
      </c>
      <c r="T72" s="115"/>
      <c r="U72" s="112"/>
      <c r="V72" s="112">
        <v>4506</v>
      </c>
      <c r="W72" s="112">
        <v>4511</v>
      </c>
      <c r="X72" s="112">
        <v>4719</v>
      </c>
      <c r="Y72" s="112">
        <v>5100</v>
      </c>
      <c r="Z72" s="112">
        <v>5295</v>
      </c>
    </row>
    <row r="73" spans="1:26" x14ac:dyDescent="0.25">
      <c r="S73" s="115" t="s">
        <v>46</v>
      </c>
      <c r="T73" s="115"/>
      <c r="U73" s="112"/>
      <c r="V73" s="112">
        <v>3786</v>
      </c>
      <c r="W73" s="112">
        <v>3712</v>
      </c>
      <c r="X73" s="112">
        <v>3838</v>
      </c>
      <c r="Y73" s="112">
        <v>4041</v>
      </c>
      <c r="Z73" s="112">
        <v>4251</v>
      </c>
    </row>
    <row r="74" spans="1:26" x14ac:dyDescent="0.25">
      <c r="S74" s="115" t="s">
        <v>47</v>
      </c>
      <c r="T74" s="115"/>
      <c r="U74" s="112"/>
      <c r="V74" s="112">
        <v>2646</v>
      </c>
      <c r="W74" s="112">
        <v>2649</v>
      </c>
      <c r="X74" s="112">
        <v>2721</v>
      </c>
      <c r="Y74" s="112">
        <v>3008</v>
      </c>
      <c r="Z74" s="112">
        <v>3103</v>
      </c>
    </row>
    <row r="75" spans="1:26" x14ac:dyDescent="0.25">
      <c r="S75" s="115" t="s">
        <v>48</v>
      </c>
      <c r="T75" s="115"/>
      <c r="U75" s="112"/>
      <c r="V75" s="112">
        <v>1329</v>
      </c>
      <c r="W75" s="112">
        <v>1302</v>
      </c>
      <c r="X75" s="112">
        <v>1333</v>
      </c>
      <c r="Y75" s="112">
        <v>1452</v>
      </c>
      <c r="Z75" s="112">
        <v>1578</v>
      </c>
    </row>
    <row r="76" spans="1:26" x14ac:dyDescent="0.25">
      <c r="S76" s="115" t="s">
        <v>49</v>
      </c>
      <c r="T76" s="115"/>
      <c r="U76" s="112"/>
      <c r="V76" s="112">
        <v>482</v>
      </c>
      <c r="W76" s="112">
        <v>518</v>
      </c>
      <c r="X76" s="112">
        <v>544</v>
      </c>
      <c r="Y76" s="112">
        <v>594</v>
      </c>
      <c r="Z76" s="112">
        <v>602</v>
      </c>
    </row>
    <row r="77" spans="1:26" x14ac:dyDescent="0.25">
      <c r="S77" s="115" t="s">
        <v>50</v>
      </c>
      <c r="T77" s="115"/>
      <c r="U77" s="112"/>
      <c r="V77" s="112">
        <v>168</v>
      </c>
      <c r="W77" s="112">
        <v>154</v>
      </c>
      <c r="X77" s="112">
        <v>161</v>
      </c>
      <c r="Y77" s="112">
        <v>197</v>
      </c>
      <c r="Z77" s="112">
        <v>245</v>
      </c>
    </row>
    <row r="78" spans="1:26" x14ac:dyDescent="0.25">
      <c r="S78" s="115" t="s">
        <v>51</v>
      </c>
      <c r="T78" s="115"/>
      <c r="U78" s="112"/>
      <c r="V78" s="112">
        <v>124</v>
      </c>
      <c r="W78" s="112">
        <v>117</v>
      </c>
      <c r="X78" s="112">
        <v>102</v>
      </c>
      <c r="Y78" s="112">
        <v>82</v>
      </c>
      <c r="Z78" s="112">
        <v>90</v>
      </c>
    </row>
    <row r="79" spans="1:26" x14ac:dyDescent="0.25">
      <c r="S79" s="115" t="s">
        <v>52</v>
      </c>
      <c r="T79" s="115"/>
      <c r="U79" s="112"/>
      <c r="V79" s="112">
        <v>94</v>
      </c>
      <c r="W79" s="112">
        <v>109</v>
      </c>
      <c r="X79" s="112">
        <v>105</v>
      </c>
      <c r="Y79" s="112">
        <v>105</v>
      </c>
      <c r="Z79" s="112">
        <v>90</v>
      </c>
    </row>
    <row r="80" spans="1:26" x14ac:dyDescent="0.25">
      <c r="S80" s="118" t="s">
        <v>53</v>
      </c>
      <c r="T80" s="118"/>
      <c r="U80" s="112"/>
      <c r="V80" s="112">
        <v>53151</v>
      </c>
      <c r="W80" s="112">
        <v>52653</v>
      </c>
      <c r="X80" s="112">
        <v>52496</v>
      </c>
      <c r="Y80" s="112">
        <v>16316</v>
      </c>
      <c r="Z80" s="112">
        <v>60130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Moonee Valley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5927</v>
      </c>
      <c r="W83" s="112">
        <v>6200</v>
      </c>
      <c r="X83" s="112">
        <v>6122</v>
      </c>
      <c r="Y83" s="112">
        <v>6125</v>
      </c>
      <c r="Z83" s="112">
        <v>6275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8270</v>
      </c>
      <c r="W84" s="112">
        <v>8519</v>
      </c>
      <c r="X84" s="112">
        <v>8343</v>
      </c>
      <c r="Y84" s="112">
        <v>8454</v>
      </c>
      <c r="Z84" s="112">
        <v>8737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4583</v>
      </c>
      <c r="W85" s="112">
        <v>4631</v>
      </c>
      <c r="X85" s="112">
        <v>4504</v>
      </c>
      <c r="Y85" s="112">
        <v>4513</v>
      </c>
      <c r="Z85" s="112">
        <v>4558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116,920</v>
      </c>
      <c r="D86" s="96">
        <f t="shared" ref="D86:D91" si="4">AD4</f>
        <v>3.2369717625867489E-2</v>
      </c>
      <c r="E86" s="97">
        <f t="shared" ref="E86:E91" si="5">AD4</f>
        <v>3.2369717625867489E-2</v>
      </c>
      <c r="F86" s="96">
        <f t="shared" ref="F86:F91" si="6">AF4</f>
        <v>0.10796289101367429</v>
      </c>
      <c r="G86" s="97">
        <f t="shared" ref="G86:G91" si="7">AF4</f>
        <v>0.10796289101367429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2219</v>
      </c>
      <c r="W86" s="112">
        <v>2288</v>
      </c>
      <c r="X86" s="112">
        <v>2172</v>
      </c>
      <c r="Y86" s="112">
        <v>2247</v>
      </c>
      <c r="Z86" s="112">
        <v>2324</v>
      </c>
    </row>
    <row r="87" spans="1:30" ht="15" customHeight="1" x14ac:dyDescent="0.25">
      <c r="A87" s="98" t="s">
        <v>4</v>
      </c>
      <c r="B87" s="49"/>
      <c r="C87" s="57" t="str">
        <f t="shared" si="3"/>
        <v>56,741</v>
      </c>
      <c r="D87" s="96">
        <f t="shared" si="4"/>
        <v>2.1679240866449456E-2</v>
      </c>
      <c r="E87" s="97">
        <f t="shared" si="5"/>
        <v>2.1679240866449456E-2</v>
      </c>
      <c r="F87" s="96">
        <f t="shared" si="6"/>
        <v>8.3194929652749883E-2</v>
      </c>
      <c r="G87" s="97">
        <f t="shared" si="7"/>
        <v>8.3194929652749883E-2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2841</v>
      </c>
      <c r="W87" s="112">
        <v>2798</v>
      </c>
      <c r="X87" s="112">
        <v>2744</v>
      </c>
      <c r="Y87" s="112">
        <v>2762</v>
      </c>
      <c r="Z87" s="112">
        <v>2765</v>
      </c>
    </row>
    <row r="88" spans="1:30" ht="15" customHeight="1" x14ac:dyDescent="0.25">
      <c r="A88" s="98" t="s">
        <v>5</v>
      </c>
      <c r="B88" s="49"/>
      <c r="C88" s="57" t="str">
        <f t="shared" si="3"/>
        <v>60,126</v>
      </c>
      <c r="D88" s="96">
        <f t="shared" si="4"/>
        <v>4.2569055504499742E-2</v>
      </c>
      <c r="E88" s="97">
        <f t="shared" si="5"/>
        <v>4.2569055504499742E-2</v>
      </c>
      <c r="F88" s="96">
        <f t="shared" si="6"/>
        <v>0.1312298921939381</v>
      </c>
      <c r="G88" s="97">
        <f t="shared" si="7"/>
        <v>0.1312298921939381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2228</v>
      </c>
      <c r="W88" s="112">
        <v>2267</v>
      </c>
      <c r="X88" s="112">
        <v>2197</v>
      </c>
      <c r="Y88" s="112">
        <v>2247</v>
      </c>
      <c r="Z88" s="112">
        <v>2292</v>
      </c>
    </row>
    <row r="89" spans="1:30" ht="15" customHeight="1" x14ac:dyDescent="0.25">
      <c r="A89" s="49" t="s">
        <v>6</v>
      </c>
      <c r="B89" s="49"/>
      <c r="C89" s="57" t="str">
        <f t="shared" si="3"/>
        <v>76,756</v>
      </c>
      <c r="D89" s="96">
        <f t="shared" si="4"/>
        <v>3.3695154469792765E-2</v>
      </c>
      <c r="E89" s="97">
        <f t="shared" si="5"/>
        <v>3.3695154469792765E-2</v>
      </c>
      <c r="F89" s="96">
        <f t="shared" si="6"/>
        <v>3.9758334349304425E-2</v>
      </c>
      <c r="G89" s="97">
        <f t="shared" si="7"/>
        <v>3.9758334349304425E-2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1719</v>
      </c>
      <c r="W89" s="112">
        <v>1681</v>
      </c>
      <c r="X89" s="112">
        <v>1665</v>
      </c>
      <c r="Y89" s="112">
        <v>1718</v>
      </c>
      <c r="Z89" s="112">
        <v>1736</v>
      </c>
    </row>
    <row r="90" spans="1:30" ht="15" customHeight="1" x14ac:dyDescent="0.25">
      <c r="A90" s="49" t="s">
        <v>95</v>
      </c>
      <c r="B90" s="49"/>
      <c r="C90" s="57" t="str">
        <f t="shared" si="3"/>
        <v>$55,882</v>
      </c>
      <c r="D90" s="96">
        <f t="shared" si="4"/>
        <v>5.8330056959661647E-2</v>
      </c>
      <c r="E90" s="97">
        <f t="shared" si="5"/>
        <v>5.8330056959661647E-2</v>
      </c>
      <c r="F90" s="96">
        <f t="shared" si="6"/>
        <v>0.12043468235907406</v>
      </c>
      <c r="G90" s="97">
        <f t="shared" si="7"/>
        <v>0.12043468235907406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2872</v>
      </c>
      <c r="W90" s="112">
        <v>2949</v>
      </c>
      <c r="X90" s="112">
        <v>2719</v>
      </c>
      <c r="Y90" s="112">
        <v>2721</v>
      </c>
      <c r="Z90" s="112">
        <v>2947</v>
      </c>
    </row>
    <row r="91" spans="1:30" ht="15" customHeight="1" x14ac:dyDescent="0.25">
      <c r="A91" s="49" t="s">
        <v>7</v>
      </c>
      <c r="B91" s="49"/>
      <c r="C91" s="57" t="str">
        <f t="shared" si="3"/>
        <v>$6,615.3 mil</v>
      </c>
      <c r="D91" s="96">
        <f t="shared" si="4"/>
        <v>8.3702576460257472E-2</v>
      </c>
      <c r="E91" s="97">
        <f t="shared" si="5"/>
        <v>8.3702576460257472E-2</v>
      </c>
      <c r="F91" s="96">
        <f t="shared" si="6"/>
        <v>0.25181039083095658</v>
      </c>
      <c r="G91" s="97">
        <f t="shared" si="7"/>
        <v>0.25181039083095658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37278</v>
      </c>
      <c r="W91" s="112">
        <v>37822</v>
      </c>
      <c r="X91" s="112">
        <v>36710</v>
      </c>
      <c r="Y91" s="112">
        <v>36993</v>
      </c>
      <c r="Z91" s="112">
        <v>38091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4259</v>
      </c>
      <c r="W93" s="112">
        <v>4414</v>
      </c>
      <c r="X93" s="112">
        <v>4440</v>
      </c>
      <c r="Y93" s="112">
        <v>4534</v>
      </c>
      <c r="Z93" s="112">
        <v>4663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10294</v>
      </c>
      <c r="W94" s="112">
        <v>10564</v>
      </c>
      <c r="X94" s="112">
        <v>10487</v>
      </c>
      <c r="Y94" s="112">
        <v>10683</v>
      </c>
      <c r="Z94" s="112">
        <v>11145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914</v>
      </c>
      <c r="W95" s="112">
        <v>946</v>
      </c>
      <c r="X95" s="112">
        <v>929</v>
      </c>
      <c r="Y95" s="112">
        <v>982</v>
      </c>
      <c r="Z95" s="112">
        <v>1038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3773</v>
      </c>
      <c r="W96" s="112">
        <v>3848</v>
      </c>
      <c r="X96" s="112">
        <v>3778</v>
      </c>
      <c r="Y96" s="112">
        <v>3926</v>
      </c>
      <c r="Z96" s="112">
        <v>4156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7080</v>
      </c>
      <c r="W97" s="112">
        <v>7059</v>
      </c>
      <c r="X97" s="112">
        <v>6867</v>
      </c>
      <c r="Y97" s="112">
        <v>6901</v>
      </c>
      <c r="Z97" s="112">
        <v>7042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3363</v>
      </c>
      <c r="W98" s="112">
        <v>3395</v>
      </c>
      <c r="X98" s="112">
        <v>3322</v>
      </c>
      <c r="Y98" s="112">
        <v>3330</v>
      </c>
      <c r="Z98" s="112">
        <v>3443</v>
      </c>
    </row>
    <row r="99" spans="1:32" ht="15" customHeight="1" x14ac:dyDescent="0.25">
      <c r="S99" s="115" t="s">
        <v>195</v>
      </c>
      <c r="T99" s="115"/>
      <c r="U99" s="112"/>
      <c r="V99" s="112">
        <v>218</v>
      </c>
      <c r="W99" s="112">
        <v>209</v>
      </c>
      <c r="X99" s="112">
        <v>230</v>
      </c>
      <c r="Y99" s="112">
        <v>277</v>
      </c>
      <c r="Z99" s="112">
        <v>324</v>
      </c>
    </row>
    <row r="100" spans="1:32" ht="15" customHeight="1" x14ac:dyDescent="0.25">
      <c r="S100" s="115" t="s">
        <v>58</v>
      </c>
      <c r="T100" s="115"/>
      <c r="U100" s="112"/>
      <c r="V100" s="112">
        <v>1181</v>
      </c>
      <c r="W100" s="112">
        <v>1170</v>
      </c>
      <c r="X100" s="112">
        <v>1150</v>
      </c>
      <c r="Y100" s="112">
        <v>1220</v>
      </c>
      <c r="Z100" s="112">
        <v>1364</v>
      </c>
    </row>
    <row r="101" spans="1:32" x14ac:dyDescent="0.25">
      <c r="A101" s="18"/>
      <c r="S101" s="118" t="s">
        <v>53</v>
      </c>
      <c r="T101" s="118"/>
      <c r="U101" s="112"/>
      <c r="V101" s="112">
        <v>36539</v>
      </c>
      <c r="W101" s="112">
        <v>36962</v>
      </c>
      <c r="X101" s="112">
        <v>36427</v>
      </c>
      <c r="Y101" s="112">
        <v>37215</v>
      </c>
      <c r="Z101" s="112">
        <v>38633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79629</v>
      </c>
      <c r="W104" s="112">
        <v>79867</v>
      </c>
      <c r="X104" s="112">
        <v>79405</v>
      </c>
      <c r="Y104" s="112">
        <v>87282</v>
      </c>
      <c r="Z104" s="112">
        <v>90354</v>
      </c>
      <c r="AB104" s="109" t="str">
        <f>TEXT(Z104,"###,###")</f>
        <v>90,354</v>
      </c>
      <c r="AD104" s="130">
        <f>Z104/($Z$4)*100</f>
        <v>77.278481012658233</v>
      </c>
      <c r="AF104" s="109"/>
    </row>
    <row r="105" spans="1:32" x14ac:dyDescent="0.25">
      <c r="S105" s="115" t="s">
        <v>17</v>
      </c>
      <c r="T105" s="115"/>
      <c r="U105" s="112"/>
      <c r="V105" s="112">
        <v>19166</v>
      </c>
      <c r="W105" s="112">
        <v>18387</v>
      </c>
      <c r="X105" s="112">
        <v>18916</v>
      </c>
      <c r="Y105" s="112">
        <v>20040</v>
      </c>
      <c r="Z105" s="112">
        <v>20315</v>
      </c>
      <c r="AB105" s="109" t="str">
        <f>TEXT(Z105,"###,###")</f>
        <v>20,315</v>
      </c>
      <c r="AD105" s="130">
        <f>Z105/($Z$4)*100</f>
        <v>17.375128292849812</v>
      </c>
      <c r="AF105" s="109"/>
    </row>
    <row r="106" spans="1:32" x14ac:dyDescent="0.25">
      <c r="S106" s="118" t="s">
        <v>53</v>
      </c>
      <c r="T106" s="118"/>
      <c r="U106" s="120"/>
      <c r="V106" s="120">
        <v>98795</v>
      </c>
      <c r="W106" s="120">
        <v>98254</v>
      </c>
      <c r="X106" s="120">
        <v>98321</v>
      </c>
      <c r="Y106" s="120">
        <v>107322</v>
      </c>
      <c r="Z106" s="120">
        <v>110669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14527</v>
      </c>
      <c r="W108" s="112">
        <v>15027</v>
      </c>
      <c r="X108" s="112">
        <v>14224</v>
      </c>
      <c r="Y108" s="112">
        <v>15458</v>
      </c>
      <c r="Z108" s="112">
        <v>14967</v>
      </c>
      <c r="AB108" s="109" t="str">
        <f>TEXT(Z108,"###,###")</f>
        <v>14,967</v>
      </c>
      <c r="AD108" s="130">
        <f>Z108/($Z$4)*100</f>
        <v>12.80106055422511</v>
      </c>
      <c r="AF108" s="109"/>
    </row>
    <row r="109" spans="1:32" x14ac:dyDescent="0.25">
      <c r="S109" s="115" t="s">
        <v>20</v>
      </c>
      <c r="T109" s="115"/>
      <c r="U109" s="112"/>
      <c r="V109" s="112">
        <v>12746</v>
      </c>
      <c r="W109" s="112">
        <v>12989</v>
      </c>
      <c r="X109" s="112">
        <v>13901</v>
      </c>
      <c r="Y109" s="112">
        <v>15042</v>
      </c>
      <c r="Z109" s="112">
        <v>15001</v>
      </c>
      <c r="AB109" s="109" t="str">
        <f>TEXT(Z109,"###,###")</f>
        <v>15,001</v>
      </c>
      <c r="AD109" s="130">
        <f>Z109/($Z$4)*100</f>
        <v>12.830140266849128</v>
      </c>
      <c r="AF109" s="109"/>
    </row>
    <row r="110" spans="1:32" x14ac:dyDescent="0.25">
      <c r="S110" s="115" t="s">
        <v>21</v>
      </c>
      <c r="T110" s="115"/>
      <c r="U110" s="112"/>
      <c r="V110" s="112">
        <v>23367</v>
      </c>
      <c r="W110" s="112">
        <v>22226</v>
      </c>
      <c r="X110" s="112">
        <v>21996</v>
      </c>
      <c r="Y110" s="112">
        <v>24292</v>
      </c>
      <c r="Z110" s="112">
        <v>26099</v>
      </c>
      <c r="AB110" s="109" t="str">
        <f>TEXT(Z110,"###,###")</f>
        <v>26,099</v>
      </c>
      <c r="AD110" s="130">
        <f>Z110/($Z$4)*100</f>
        <v>22.322100581594253</v>
      </c>
      <c r="AF110" s="109"/>
    </row>
    <row r="111" spans="1:32" x14ac:dyDescent="0.25">
      <c r="S111" s="115" t="s">
        <v>22</v>
      </c>
      <c r="T111" s="115"/>
      <c r="U111" s="112"/>
      <c r="V111" s="112">
        <v>48129</v>
      </c>
      <c r="W111" s="112">
        <v>48034</v>
      </c>
      <c r="X111" s="112">
        <v>48200</v>
      </c>
      <c r="Y111" s="112">
        <v>52527</v>
      </c>
      <c r="Z111" s="112">
        <v>54593</v>
      </c>
      <c r="AB111" s="109" t="str">
        <f>TEXT(Z111,"###,###")</f>
        <v>54,593</v>
      </c>
      <c r="AD111" s="130">
        <f>Z111/($Z$4)*100</f>
        <v>46.692610331850837</v>
      </c>
      <c r="AF111" s="109"/>
    </row>
    <row r="112" spans="1:32" x14ac:dyDescent="0.25">
      <c r="S112" s="118" t="s">
        <v>53</v>
      </c>
      <c r="T112" s="118"/>
      <c r="U112" s="112"/>
      <c r="V112" s="112">
        <v>105528</v>
      </c>
      <c r="W112" s="112">
        <v>105162</v>
      </c>
      <c r="X112" s="112">
        <v>104572</v>
      </c>
      <c r="Y112" s="112">
        <v>113254</v>
      </c>
      <c r="Z112" s="112">
        <v>116917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40.299999999999997</v>
      </c>
      <c r="W118" s="131">
        <v>40.5</v>
      </c>
      <c r="X118" s="131">
        <v>40.880000000000003</v>
      </c>
      <c r="Y118" s="131">
        <v>40.86</v>
      </c>
      <c r="Z118" s="131">
        <v>40.72</v>
      </c>
      <c r="AB118" s="109" t="str">
        <f>TEXT(Z118,"##.0")</f>
        <v>40.7</v>
      </c>
    </row>
    <row r="120" spans="19:32" x14ac:dyDescent="0.25">
      <c r="S120" s="101" t="s">
        <v>97</v>
      </c>
      <c r="T120" s="112"/>
      <c r="U120" s="112"/>
      <c r="V120" s="112">
        <v>64270</v>
      </c>
      <c r="W120" s="112">
        <v>65250</v>
      </c>
      <c r="X120" s="112">
        <v>63551</v>
      </c>
      <c r="Y120" s="112">
        <v>64597</v>
      </c>
      <c r="Z120" s="112">
        <v>66572</v>
      </c>
      <c r="AB120" s="109" t="str">
        <f>TEXT(Z120,"###,###")</f>
        <v>66,572</v>
      </c>
    </row>
    <row r="121" spans="19:32" x14ac:dyDescent="0.25">
      <c r="S121" s="101" t="s">
        <v>98</v>
      </c>
      <c r="T121" s="112"/>
      <c r="U121" s="112"/>
      <c r="V121" s="112">
        <v>4241</v>
      </c>
      <c r="W121" s="112">
        <v>4130</v>
      </c>
      <c r="X121" s="112">
        <v>4050</v>
      </c>
      <c r="Y121" s="112">
        <v>3881</v>
      </c>
      <c r="Z121" s="112">
        <v>4053</v>
      </c>
      <c r="AB121" s="109" t="str">
        <f>TEXT(Z121,"###,###")</f>
        <v>4,053</v>
      </c>
    </row>
    <row r="122" spans="19:32" x14ac:dyDescent="0.25">
      <c r="S122" s="101" t="s">
        <v>99</v>
      </c>
      <c r="T122" s="112"/>
      <c r="U122" s="112"/>
      <c r="V122" s="112">
        <v>5312</v>
      </c>
      <c r="W122" s="112">
        <v>5404</v>
      </c>
      <c r="X122" s="112">
        <v>5576</v>
      </c>
      <c r="Y122" s="112">
        <v>5776</v>
      </c>
      <c r="Z122" s="112">
        <v>6131</v>
      </c>
      <c r="AB122" s="109" t="str">
        <f>TEXT(Z122,"###,###")</f>
        <v>6,131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69582</v>
      </c>
      <c r="W124" s="112">
        <v>70654</v>
      </c>
      <c r="X124" s="112">
        <v>69127</v>
      </c>
      <c r="Y124" s="112">
        <v>70373</v>
      </c>
      <c r="Z124" s="112">
        <v>72703</v>
      </c>
      <c r="AB124" s="109" t="str">
        <f>TEXT(Z124,"###,###")</f>
        <v>72,703</v>
      </c>
      <c r="AD124" s="127">
        <f>Z124/$Z$7*100</f>
        <v>94.719631038615873</v>
      </c>
    </row>
    <row r="125" spans="19:32" x14ac:dyDescent="0.25">
      <c r="S125" s="101" t="s">
        <v>101</v>
      </c>
      <c r="T125" s="112"/>
      <c r="U125" s="112"/>
      <c r="V125" s="112">
        <v>9553</v>
      </c>
      <c r="W125" s="112">
        <v>9534</v>
      </c>
      <c r="X125" s="112">
        <v>9626</v>
      </c>
      <c r="Y125" s="112">
        <v>9657</v>
      </c>
      <c r="Z125" s="112">
        <v>10184</v>
      </c>
      <c r="AB125" s="109" t="str">
        <f>TEXT(Z125,"###,###")</f>
        <v>10,184</v>
      </c>
      <c r="AD125" s="127">
        <f>Z125/$Z$7*100</f>
        <v>13.268018135390067</v>
      </c>
    </row>
    <row r="127" spans="19:32" x14ac:dyDescent="0.25">
      <c r="S127" s="101" t="s">
        <v>102</v>
      </c>
      <c r="T127" s="112"/>
      <c r="U127" s="112"/>
      <c r="V127" s="112">
        <v>37278</v>
      </c>
      <c r="W127" s="112">
        <v>37817</v>
      </c>
      <c r="X127" s="112">
        <v>36709</v>
      </c>
      <c r="Y127" s="112">
        <v>36993</v>
      </c>
      <c r="Z127" s="112">
        <v>38085</v>
      </c>
      <c r="AB127" s="109" t="str">
        <f>TEXT(Z127,"###,###")</f>
        <v>38,085</v>
      </c>
      <c r="AD127" s="127">
        <f>Z127/$Z$7*100</f>
        <v>49.618270884360832</v>
      </c>
    </row>
    <row r="128" spans="19:32" x14ac:dyDescent="0.25">
      <c r="S128" s="101" t="s">
        <v>103</v>
      </c>
      <c r="T128" s="112"/>
      <c r="U128" s="112"/>
      <c r="V128" s="112">
        <v>36539</v>
      </c>
      <c r="W128" s="112">
        <v>36963</v>
      </c>
      <c r="X128" s="112">
        <v>36425</v>
      </c>
      <c r="Y128" s="112">
        <v>37218</v>
      </c>
      <c r="Z128" s="112">
        <v>38631</v>
      </c>
      <c r="AB128" s="109" t="str">
        <f>TEXT(Z128,"###,###")</f>
        <v>38,631</v>
      </c>
      <c r="AD128" s="127">
        <f>Z128/$Z$7*100</f>
        <v>50.329615925790819</v>
      </c>
    </row>
    <row r="130" spans="19:20" x14ac:dyDescent="0.25">
      <c r="S130" s="101" t="s">
        <v>278</v>
      </c>
      <c r="T130" s="127">
        <v>86.731981864609935</v>
      </c>
    </row>
    <row r="131" spans="19:20" x14ac:dyDescent="0.25">
      <c r="S131" s="101" t="s">
        <v>279</v>
      </c>
      <c r="T131" s="127">
        <v>5.2803689613841263</v>
      </c>
    </row>
    <row r="132" spans="19:20" x14ac:dyDescent="0.25">
      <c r="S132" s="101" t="s">
        <v>280</v>
      </c>
      <c r="T132" s="127">
        <v>7.9876491740059414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5B52610-CD03-400F-8D2B-2B6C195D04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3A60CBC-08A3-483E-A6A4-B0E37265BC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CC48383-8489-4048-86EB-A59E41C663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2B7988C-214D-4820-B3D0-DD199D2617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A5A40-1C35-465C-ABC7-E292CA33F2DE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159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159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8.52 Moorabool,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27169</v>
      </c>
      <c r="W4" s="108">
        <v>27887</v>
      </c>
      <c r="X4" s="108">
        <v>29335</v>
      </c>
      <c r="Y4" s="108">
        <v>32509</v>
      </c>
      <c r="Z4" s="108">
        <v>32847</v>
      </c>
      <c r="AB4" s="109" t="str">
        <f>TEXT(Z4,"###,###")</f>
        <v>32,847</v>
      </c>
      <c r="AD4" s="110">
        <f>Z4/Y4-1</f>
        <v>1.0397120797317694E-2</v>
      </c>
      <c r="AF4" s="110">
        <f>Z4/V4-1</f>
        <v>0.20898818506385952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14086</v>
      </c>
      <c r="W5" s="108">
        <v>14336</v>
      </c>
      <c r="X5" s="108">
        <v>14821</v>
      </c>
      <c r="Y5" s="108">
        <v>16174</v>
      </c>
      <c r="Z5" s="108">
        <v>16384</v>
      </c>
      <c r="AB5" s="109" t="str">
        <f>TEXT(Z5,"###,###")</f>
        <v>16,384</v>
      </c>
      <c r="AD5" s="110">
        <f t="shared" ref="AD5:AD9" si="0">Z5/Y5-1</f>
        <v>1.298380116235931E-2</v>
      </c>
      <c r="AF5" s="110">
        <f t="shared" ref="AF5:AF9" si="1">Z5/V5-1</f>
        <v>0.16314070708504902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13080</v>
      </c>
      <c r="W6" s="108">
        <v>13550</v>
      </c>
      <c r="X6" s="108">
        <v>14494</v>
      </c>
      <c r="Y6" s="108">
        <v>16317</v>
      </c>
      <c r="Z6" s="108">
        <v>16453</v>
      </c>
      <c r="AB6" s="109" t="str">
        <f>TEXT(Z6,"###,###")</f>
        <v>16,453</v>
      </c>
      <c r="AD6" s="110">
        <f t="shared" si="0"/>
        <v>8.3348654777226638E-3</v>
      </c>
      <c r="AF6" s="110">
        <f t="shared" si="1"/>
        <v>0.25787461773700304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19613</v>
      </c>
      <c r="W7" s="108">
        <v>20509</v>
      </c>
      <c r="X7" s="108">
        <v>21074</v>
      </c>
      <c r="Y7" s="108">
        <v>21881</v>
      </c>
      <c r="Z7" s="108">
        <v>22228</v>
      </c>
      <c r="AB7" s="109" t="str">
        <f>TEXT(Z7,"###,###")</f>
        <v>22,228</v>
      </c>
      <c r="AD7" s="110">
        <f t="shared" si="0"/>
        <v>1.5858507380832609E-2</v>
      </c>
      <c r="AF7" s="110">
        <f t="shared" si="1"/>
        <v>0.13332993422729822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32,847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22,228</v>
      </c>
      <c r="P8" s="67"/>
      <c r="S8" s="107" t="s">
        <v>82</v>
      </c>
      <c r="T8" s="108"/>
      <c r="U8" s="108"/>
      <c r="V8" s="108">
        <v>48394.5</v>
      </c>
      <c r="W8" s="108">
        <v>48753.08</v>
      </c>
      <c r="X8" s="108">
        <v>50213</v>
      </c>
      <c r="Y8" s="108">
        <v>50027</v>
      </c>
      <c r="Z8" s="108">
        <v>53538</v>
      </c>
      <c r="AB8" s="109" t="str">
        <f>TEXT(Z8,"$###,###")</f>
        <v>$53,538</v>
      </c>
      <c r="AD8" s="110">
        <f t="shared" si="0"/>
        <v>7.0182101665100749E-2</v>
      </c>
      <c r="AF8" s="110">
        <f t="shared" si="1"/>
        <v>0.1062827387409726</v>
      </c>
    </row>
    <row r="9" spans="1:32" x14ac:dyDescent="0.25">
      <c r="A9" s="30" t="s">
        <v>14</v>
      </c>
      <c r="B9" s="71"/>
      <c r="C9" s="72"/>
      <c r="D9" s="73">
        <f>AD104</f>
        <v>77.711815386488865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51.417131545798092</v>
      </c>
      <c r="P9" s="74" t="s">
        <v>83</v>
      </c>
      <c r="S9" s="107" t="s">
        <v>7</v>
      </c>
      <c r="T9" s="108"/>
      <c r="U9" s="108"/>
      <c r="V9" s="108">
        <v>1182667906</v>
      </c>
      <c r="W9" s="108">
        <v>1271767301</v>
      </c>
      <c r="X9" s="108">
        <v>1354076272</v>
      </c>
      <c r="Y9" s="108">
        <v>1461877206</v>
      </c>
      <c r="Z9" s="108">
        <v>1561261993</v>
      </c>
      <c r="AB9" s="109" t="str">
        <f>TEXT(Z9/1000000,"$#,###.0")&amp;" mil"</f>
        <v>$1,561.3 mil</v>
      </c>
      <c r="AD9" s="110">
        <f t="shared" si="0"/>
        <v>6.7984360514066422E-2</v>
      </c>
      <c r="AF9" s="110">
        <f t="shared" si="1"/>
        <v>0.32011867835365093</v>
      </c>
    </row>
    <row r="10" spans="1:32" x14ac:dyDescent="0.25">
      <c r="A10" s="30" t="s">
        <v>17</v>
      </c>
      <c r="B10" s="71"/>
      <c r="C10" s="72"/>
      <c r="D10" s="73">
        <f>AD105</f>
        <v>16.464212865710721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48.542378981464815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85.39229800251934</v>
      </c>
      <c r="P11" s="74" t="s">
        <v>83</v>
      </c>
      <c r="S11" s="107" t="s">
        <v>29</v>
      </c>
      <c r="T11" s="112"/>
      <c r="U11" s="112"/>
      <c r="V11" s="112">
        <v>24467</v>
      </c>
      <c r="W11" s="112">
        <v>25041</v>
      </c>
      <c r="X11" s="112">
        <v>26312</v>
      </c>
      <c r="Y11" s="112">
        <v>29354</v>
      </c>
      <c r="Z11" s="112">
        <v>29605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6.9461939895627145</v>
      </c>
      <c r="P12" s="74" t="s">
        <v>83</v>
      </c>
      <c r="S12" s="107" t="s">
        <v>30</v>
      </c>
      <c r="T12" s="112"/>
      <c r="U12" s="112"/>
      <c r="V12" s="112">
        <v>2704</v>
      </c>
      <c r="W12" s="112">
        <v>2840</v>
      </c>
      <c r="X12" s="112">
        <v>3023</v>
      </c>
      <c r="Y12" s="112">
        <v>3156</v>
      </c>
      <c r="Z12" s="112">
        <v>3242</v>
      </c>
    </row>
    <row r="13" spans="1:32" ht="15" customHeight="1" x14ac:dyDescent="0.25">
      <c r="A13" s="30" t="s">
        <v>19</v>
      </c>
      <c r="B13" s="72"/>
      <c r="C13" s="72"/>
      <c r="D13" s="73">
        <f>AD108</f>
        <v>15.526532103388439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7.6345150260932151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15.118580083417054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21.913721192194114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18.498358000809752</v>
      </c>
      <c r="P15" s="74" t="s">
        <v>83</v>
      </c>
      <c r="S15" s="115" t="s">
        <v>59</v>
      </c>
      <c r="T15" s="115"/>
      <c r="U15" s="116"/>
      <c r="V15" s="116">
        <v>740</v>
      </c>
      <c r="W15" s="116">
        <v>775</v>
      </c>
      <c r="X15" s="116">
        <v>767</v>
      </c>
      <c r="Y15" s="112">
        <v>756</v>
      </c>
      <c r="Z15" s="112">
        <v>825</v>
      </c>
      <c r="AB15" s="117">
        <f t="shared" ref="AB15:AB34" si="2">IF(Z15="np",0,Z15/$Z$34)</f>
        <v>2.5117978383315573E-2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41.626328127378457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81.501641999190241</v>
      </c>
      <c r="P16" s="37" t="s">
        <v>83</v>
      </c>
      <c r="S16" s="115" t="s">
        <v>60</v>
      </c>
      <c r="T16" s="115"/>
      <c r="U16" s="116"/>
      <c r="V16" s="116">
        <v>116</v>
      </c>
      <c r="W16" s="116">
        <v>118</v>
      </c>
      <c r="X16" s="116">
        <v>104</v>
      </c>
      <c r="Y16" s="112">
        <v>101</v>
      </c>
      <c r="Z16" s="112">
        <v>117</v>
      </c>
      <c r="AB16" s="117">
        <f t="shared" si="2"/>
        <v>3.5621860252702084E-3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1480</v>
      </c>
      <c r="W17" s="116">
        <v>1439</v>
      </c>
      <c r="X17" s="116">
        <v>1478</v>
      </c>
      <c r="Y17" s="112">
        <v>1525</v>
      </c>
      <c r="Z17" s="112">
        <v>1533</v>
      </c>
      <c r="AB17" s="117">
        <f t="shared" si="2"/>
        <v>4.6673770741360934E-2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250</v>
      </c>
      <c r="W18" s="116">
        <v>261</v>
      </c>
      <c r="X18" s="116">
        <v>299</v>
      </c>
      <c r="Y18" s="112">
        <v>307</v>
      </c>
      <c r="Z18" s="112">
        <v>316</v>
      </c>
      <c r="AB18" s="117">
        <f t="shared" si="2"/>
        <v>9.6209468716699654E-3</v>
      </c>
    </row>
    <row r="19" spans="1:28" x14ac:dyDescent="0.25">
      <c r="A19" s="63" t="str">
        <f>$S$1&amp;" ("&amp;$V$2&amp;" to "&amp;$Z$2&amp;")"</f>
        <v>Moorabool (2018-19 to 2022-23)</v>
      </c>
      <c r="B19" s="63"/>
      <c r="C19" s="63"/>
      <c r="D19" s="63"/>
      <c r="E19" s="63"/>
      <c r="F19" s="63"/>
      <c r="G19" s="63" t="str">
        <f>$S$1&amp;" ("&amp;$V$2&amp;" to "&amp;$Z$2&amp;")"</f>
        <v>Moorabool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3025</v>
      </c>
      <c r="W19" s="116">
        <v>3177</v>
      </c>
      <c r="X19" s="116">
        <v>3370</v>
      </c>
      <c r="Y19" s="112">
        <v>3661</v>
      </c>
      <c r="Z19" s="112">
        <v>3701</v>
      </c>
      <c r="AB19" s="117">
        <f t="shared" si="2"/>
        <v>0.11268077332927386</v>
      </c>
    </row>
    <row r="20" spans="1:28" x14ac:dyDescent="0.25">
      <c r="S20" s="115" t="s">
        <v>64</v>
      </c>
      <c r="T20" s="115"/>
      <c r="U20" s="116"/>
      <c r="V20" s="116">
        <v>942</v>
      </c>
      <c r="W20" s="116">
        <v>935</v>
      </c>
      <c r="X20" s="116">
        <v>967</v>
      </c>
      <c r="Y20" s="112">
        <v>1012</v>
      </c>
      <c r="Z20" s="112">
        <v>933</v>
      </c>
      <c r="AB20" s="117">
        <f t="shared" si="2"/>
        <v>2.840615009894961E-2</v>
      </c>
    </row>
    <row r="21" spans="1:28" x14ac:dyDescent="0.25">
      <c r="S21" s="115" t="s">
        <v>65</v>
      </c>
      <c r="T21" s="115"/>
      <c r="U21" s="116"/>
      <c r="V21" s="116">
        <v>2176</v>
      </c>
      <c r="W21" s="116">
        <v>2248</v>
      </c>
      <c r="X21" s="116">
        <v>2577</v>
      </c>
      <c r="Y21" s="112">
        <v>2782</v>
      </c>
      <c r="Z21" s="112">
        <v>2977</v>
      </c>
      <c r="AB21" s="117">
        <f t="shared" si="2"/>
        <v>9.0637844420764196E-2</v>
      </c>
    </row>
    <row r="22" spans="1:28" x14ac:dyDescent="0.25">
      <c r="S22" s="115" t="s">
        <v>66</v>
      </c>
      <c r="T22" s="115"/>
      <c r="U22" s="116"/>
      <c r="V22" s="116">
        <v>1599</v>
      </c>
      <c r="W22" s="116">
        <v>1690</v>
      </c>
      <c r="X22" s="116">
        <v>1803</v>
      </c>
      <c r="Y22" s="112">
        <v>2098</v>
      </c>
      <c r="Z22" s="112">
        <v>2132</v>
      </c>
      <c r="AB22" s="117">
        <f t="shared" si="2"/>
        <v>6.491094534936824E-2</v>
      </c>
    </row>
    <row r="23" spans="1:28" x14ac:dyDescent="0.25">
      <c r="S23" s="115" t="s">
        <v>67</v>
      </c>
      <c r="T23" s="115"/>
      <c r="U23" s="116"/>
      <c r="V23" s="116">
        <v>1660</v>
      </c>
      <c r="W23" s="116">
        <v>1666</v>
      </c>
      <c r="X23" s="116">
        <v>1799</v>
      </c>
      <c r="Y23" s="112">
        <v>1954</v>
      </c>
      <c r="Z23" s="112">
        <v>1979</v>
      </c>
      <c r="AB23" s="117">
        <f t="shared" si="2"/>
        <v>6.0252702085553354E-2</v>
      </c>
    </row>
    <row r="24" spans="1:28" x14ac:dyDescent="0.25">
      <c r="S24" s="115" t="s">
        <v>68</v>
      </c>
      <c r="T24" s="115"/>
      <c r="U24" s="116"/>
      <c r="V24" s="116">
        <v>270</v>
      </c>
      <c r="W24" s="116">
        <v>276</v>
      </c>
      <c r="X24" s="116">
        <v>289</v>
      </c>
      <c r="Y24" s="112">
        <v>326</v>
      </c>
      <c r="Z24" s="112">
        <v>383</v>
      </c>
      <c r="AB24" s="117">
        <f t="shared" si="2"/>
        <v>1.1660831176739229E-2</v>
      </c>
    </row>
    <row r="25" spans="1:28" x14ac:dyDescent="0.25">
      <c r="S25" s="115" t="s">
        <v>69</v>
      </c>
      <c r="T25" s="115"/>
      <c r="U25" s="116"/>
      <c r="V25" s="116">
        <v>947</v>
      </c>
      <c r="W25" s="116">
        <v>1002</v>
      </c>
      <c r="X25" s="116">
        <v>1041</v>
      </c>
      <c r="Y25" s="112">
        <v>1269</v>
      </c>
      <c r="Z25" s="112">
        <v>1277</v>
      </c>
      <c r="AB25" s="117">
        <f t="shared" si="2"/>
        <v>3.8879585933932106E-2</v>
      </c>
    </row>
    <row r="26" spans="1:28" x14ac:dyDescent="0.25">
      <c r="S26" s="115" t="s">
        <v>70</v>
      </c>
      <c r="T26" s="115"/>
      <c r="U26" s="116"/>
      <c r="V26" s="116">
        <v>502</v>
      </c>
      <c r="W26" s="116">
        <v>539</v>
      </c>
      <c r="X26" s="116">
        <v>544</v>
      </c>
      <c r="Y26" s="112">
        <v>571</v>
      </c>
      <c r="Z26" s="112">
        <v>598</v>
      </c>
      <c r="AB26" s="117">
        <f t="shared" si="2"/>
        <v>1.8206728573603288E-2</v>
      </c>
    </row>
    <row r="27" spans="1:28" x14ac:dyDescent="0.25">
      <c r="S27" s="115" t="s">
        <v>71</v>
      </c>
      <c r="T27" s="115"/>
      <c r="U27" s="116"/>
      <c r="V27" s="116">
        <v>1607</v>
      </c>
      <c r="W27" s="116">
        <v>1650</v>
      </c>
      <c r="X27" s="116">
        <v>1737</v>
      </c>
      <c r="Y27" s="112">
        <v>1934</v>
      </c>
      <c r="Z27" s="112">
        <v>1861</v>
      </c>
      <c r="AB27" s="117">
        <f t="shared" si="2"/>
        <v>5.6660070025879132E-2</v>
      </c>
    </row>
    <row r="28" spans="1:28" x14ac:dyDescent="0.25">
      <c r="S28" s="115" t="s">
        <v>72</v>
      </c>
      <c r="T28" s="115"/>
      <c r="U28" s="116"/>
      <c r="V28" s="116">
        <v>2206</v>
      </c>
      <c r="W28" s="116">
        <v>2340</v>
      </c>
      <c r="X28" s="116">
        <v>2286</v>
      </c>
      <c r="Y28" s="112">
        <v>2686</v>
      </c>
      <c r="Z28" s="112">
        <v>2717</v>
      </c>
      <c r="AB28" s="117">
        <f t="shared" si="2"/>
        <v>8.2721875475719284E-2</v>
      </c>
    </row>
    <row r="29" spans="1:28" x14ac:dyDescent="0.25">
      <c r="S29" s="115" t="s">
        <v>73</v>
      </c>
      <c r="T29" s="115"/>
      <c r="U29" s="116"/>
      <c r="V29" s="116">
        <v>2589</v>
      </c>
      <c r="W29" s="116">
        <v>1883</v>
      </c>
      <c r="X29" s="116">
        <v>1922</v>
      </c>
      <c r="Y29" s="112">
        <v>2109</v>
      </c>
      <c r="Z29" s="112">
        <v>2039</v>
      </c>
      <c r="AB29" s="117">
        <f t="shared" si="2"/>
        <v>6.207946414979449E-2</v>
      </c>
    </row>
    <row r="30" spans="1:28" x14ac:dyDescent="0.25">
      <c r="S30" s="115" t="s">
        <v>74</v>
      </c>
      <c r="T30" s="115"/>
      <c r="U30" s="116"/>
      <c r="V30" s="116">
        <v>1534</v>
      </c>
      <c r="W30" s="116">
        <v>2160</v>
      </c>
      <c r="X30" s="116">
        <v>2201</v>
      </c>
      <c r="Y30" s="112">
        <v>2506</v>
      </c>
      <c r="Z30" s="112">
        <v>2607</v>
      </c>
      <c r="AB30" s="117">
        <f t="shared" si="2"/>
        <v>7.9372811691277217E-2</v>
      </c>
    </row>
    <row r="31" spans="1:28" x14ac:dyDescent="0.25">
      <c r="S31" s="115" t="s">
        <v>75</v>
      </c>
      <c r="T31" s="115"/>
      <c r="U31" s="116"/>
      <c r="V31" s="116">
        <v>2791</v>
      </c>
      <c r="W31" s="116">
        <v>2908</v>
      </c>
      <c r="X31" s="116">
        <v>3264</v>
      </c>
      <c r="Y31" s="112">
        <v>3978</v>
      </c>
      <c r="Z31" s="112">
        <v>4025</v>
      </c>
      <c r="AB31" s="117">
        <f t="shared" si="2"/>
        <v>0.12254528847617598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568</v>
      </c>
      <c r="W32" s="116">
        <v>620</v>
      </c>
      <c r="X32" s="116">
        <v>669</v>
      </c>
      <c r="Y32" s="112">
        <v>753</v>
      </c>
      <c r="Z32" s="112">
        <v>774</v>
      </c>
      <c r="AB32" s="117">
        <f t="shared" si="2"/>
        <v>2.3565230628710611E-2</v>
      </c>
    </row>
    <row r="33" spans="19:32" x14ac:dyDescent="0.25">
      <c r="S33" s="115" t="s">
        <v>77</v>
      </c>
      <c r="T33" s="115"/>
      <c r="U33" s="116"/>
      <c r="V33" s="116">
        <v>926</v>
      </c>
      <c r="W33" s="116">
        <v>1039</v>
      </c>
      <c r="X33" s="116">
        <v>1132</v>
      </c>
      <c r="Y33" s="112">
        <v>1228</v>
      </c>
      <c r="Z33" s="112">
        <v>1219</v>
      </c>
      <c r="AB33" s="117">
        <f t="shared" si="2"/>
        <v>3.7113715938499013E-2</v>
      </c>
    </row>
    <row r="34" spans="19:32" x14ac:dyDescent="0.25">
      <c r="S34" s="118" t="s">
        <v>53</v>
      </c>
      <c r="T34" s="118"/>
      <c r="U34" s="119"/>
      <c r="V34" s="119">
        <v>27171</v>
      </c>
      <c r="W34" s="119">
        <v>27887</v>
      </c>
      <c r="X34" s="119">
        <v>29335</v>
      </c>
      <c r="Y34" s="120">
        <v>32510</v>
      </c>
      <c r="Z34" s="120">
        <v>32845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16641</v>
      </c>
      <c r="W37" s="112">
        <v>17421</v>
      </c>
      <c r="X37" s="112">
        <v>17831</v>
      </c>
      <c r="Y37" s="112">
        <v>17765</v>
      </c>
      <c r="Z37" s="112">
        <v>18117</v>
      </c>
      <c r="AB37" s="132">
        <f>Z37/Z40*100</f>
        <v>81.501641999190241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2974</v>
      </c>
      <c r="W38" s="112">
        <v>3091</v>
      </c>
      <c r="X38" s="112">
        <v>3241</v>
      </c>
      <c r="Y38" s="112">
        <v>4118</v>
      </c>
      <c r="Z38" s="112">
        <v>4112</v>
      </c>
      <c r="AB38" s="132">
        <f>Z38/Z40*100</f>
        <v>18.498358000809752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19615</v>
      </c>
      <c r="W40" s="112">
        <v>20512</v>
      </c>
      <c r="X40" s="112">
        <v>21072</v>
      </c>
      <c r="Y40" s="112">
        <v>21883</v>
      </c>
      <c r="Z40" s="112">
        <v>22229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3</v>
      </c>
      <c r="X44" s="112">
        <v>4</v>
      </c>
      <c r="Y44" s="112">
        <v>6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367</v>
      </c>
      <c r="W45" s="112">
        <v>373</v>
      </c>
      <c r="X45" s="112">
        <v>387</v>
      </c>
      <c r="Y45" s="112">
        <v>461</v>
      </c>
      <c r="Z45" s="112">
        <v>489</v>
      </c>
    </row>
    <row r="46" spans="19:32" x14ac:dyDescent="0.25">
      <c r="S46" s="115" t="s">
        <v>38</v>
      </c>
      <c r="T46" s="115"/>
      <c r="U46" s="112"/>
      <c r="V46" s="112">
        <v>840</v>
      </c>
      <c r="W46" s="112">
        <v>781</v>
      </c>
      <c r="X46" s="112">
        <v>829</v>
      </c>
      <c r="Y46" s="112">
        <v>1061</v>
      </c>
      <c r="Z46" s="112">
        <v>1045</v>
      </c>
    </row>
    <row r="47" spans="19:32" x14ac:dyDescent="0.25">
      <c r="S47" s="115" t="s">
        <v>39</v>
      </c>
      <c r="T47" s="115"/>
      <c r="U47" s="112"/>
      <c r="V47" s="112">
        <v>1266</v>
      </c>
      <c r="W47" s="112">
        <v>1242</v>
      </c>
      <c r="X47" s="112">
        <v>1158</v>
      </c>
      <c r="Y47" s="112">
        <v>1309</v>
      </c>
      <c r="Z47" s="112">
        <v>1344</v>
      </c>
    </row>
    <row r="48" spans="19:32" x14ac:dyDescent="0.25">
      <c r="S48" s="115" t="s">
        <v>40</v>
      </c>
      <c r="T48" s="115"/>
      <c r="U48" s="112"/>
      <c r="V48" s="112">
        <v>1508</v>
      </c>
      <c r="W48" s="112">
        <v>1460</v>
      </c>
      <c r="X48" s="112">
        <v>1628</v>
      </c>
      <c r="Y48" s="112">
        <v>1803</v>
      </c>
      <c r="Z48" s="112">
        <v>1750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1384</v>
      </c>
      <c r="W49" s="112">
        <v>1527</v>
      </c>
      <c r="X49" s="112">
        <v>1650</v>
      </c>
      <c r="Y49" s="112">
        <v>1815</v>
      </c>
      <c r="Z49" s="112">
        <v>1900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Moorabool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1480</v>
      </c>
      <c r="W50" s="112">
        <v>1560</v>
      </c>
      <c r="X50" s="112">
        <v>1673</v>
      </c>
      <c r="Y50" s="112">
        <v>1778</v>
      </c>
      <c r="Z50" s="112">
        <v>1791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1421</v>
      </c>
      <c r="W51" s="112">
        <v>1440</v>
      </c>
      <c r="X51" s="112">
        <v>1528</v>
      </c>
      <c r="Y51" s="112">
        <v>1633</v>
      </c>
      <c r="Z51" s="112">
        <v>1641</v>
      </c>
    </row>
    <row r="52" spans="1:26" ht="15" customHeight="1" x14ac:dyDescent="0.25">
      <c r="S52" s="115" t="s">
        <v>44</v>
      </c>
      <c r="T52" s="115"/>
      <c r="U52" s="112"/>
      <c r="V52" s="112">
        <v>1445</v>
      </c>
      <c r="W52" s="112">
        <v>1486</v>
      </c>
      <c r="X52" s="112">
        <v>1461</v>
      </c>
      <c r="Y52" s="112">
        <v>1507</v>
      </c>
      <c r="Z52" s="112">
        <v>1555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1280</v>
      </c>
      <c r="W53" s="112">
        <v>1312</v>
      </c>
      <c r="X53" s="112">
        <v>1319</v>
      </c>
      <c r="Y53" s="112">
        <v>1459</v>
      </c>
      <c r="Z53" s="112">
        <v>1456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1311</v>
      </c>
      <c r="W54" s="112">
        <v>1310</v>
      </c>
      <c r="X54" s="112">
        <v>1262</v>
      </c>
      <c r="Y54" s="112">
        <v>1259</v>
      </c>
      <c r="Z54" s="112">
        <v>1259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922</v>
      </c>
      <c r="W55" s="112">
        <v>938</v>
      </c>
      <c r="X55" s="112">
        <v>1018</v>
      </c>
      <c r="Y55" s="112">
        <v>1122</v>
      </c>
      <c r="Z55" s="112">
        <v>1098</v>
      </c>
    </row>
    <row r="56" spans="1:26" ht="15" customHeight="1" x14ac:dyDescent="0.25">
      <c r="S56" s="115" t="s">
        <v>48</v>
      </c>
      <c r="T56" s="115"/>
      <c r="U56" s="112"/>
      <c r="V56" s="112">
        <v>487</v>
      </c>
      <c r="W56" s="112">
        <v>521</v>
      </c>
      <c r="X56" s="112">
        <v>513</v>
      </c>
      <c r="Y56" s="112">
        <v>559</v>
      </c>
      <c r="Z56" s="112">
        <v>587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226</v>
      </c>
      <c r="W57" s="112">
        <v>249</v>
      </c>
      <c r="X57" s="112">
        <v>235</v>
      </c>
      <c r="Y57" s="112">
        <v>243</v>
      </c>
      <c r="Z57" s="112">
        <v>260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84</v>
      </c>
      <c r="W58" s="112">
        <v>78</v>
      </c>
      <c r="X58" s="112">
        <v>95</v>
      </c>
      <c r="Y58" s="112">
        <v>110</v>
      </c>
      <c r="Z58" s="112">
        <v>134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36</v>
      </c>
      <c r="W59" s="112">
        <v>42</v>
      </c>
      <c r="X59" s="112">
        <v>31</v>
      </c>
      <c r="Y59" s="112">
        <v>34</v>
      </c>
      <c r="Z59" s="112">
        <v>36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24</v>
      </c>
      <c r="W60" s="112">
        <v>19</v>
      </c>
      <c r="X60" s="112">
        <v>30</v>
      </c>
      <c r="Y60" s="112">
        <v>25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14089</v>
      </c>
      <c r="W61" s="112">
        <v>14333</v>
      </c>
      <c r="X61" s="112">
        <v>14821</v>
      </c>
      <c r="Y61" s="112">
        <v>16174</v>
      </c>
      <c r="Z61" s="112">
        <v>16379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10</v>
      </c>
      <c r="X63" s="112">
        <v>9</v>
      </c>
      <c r="Y63" s="112">
        <v>9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323</v>
      </c>
      <c r="W64" s="112">
        <v>374</v>
      </c>
      <c r="X64" s="112">
        <v>419</v>
      </c>
      <c r="Y64" s="112">
        <v>538</v>
      </c>
      <c r="Z64" s="112">
        <v>576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Moorabool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948</v>
      </c>
      <c r="W65" s="112">
        <v>871</v>
      </c>
      <c r="X65" s="112">
        <v>969</v>
      </c>
      <c r="Y65" s="112">
        <v>1100</v>
      </c>
      <c r="Z65" s="112">
        <v>1126</v>
      </c>
    </row>
    <row r="66" spans="1:26" x14ac:dyDescent="0.25">
      <c r="S66" s="115" t="s">
        <v>39</v>
      </c>
      <c r="T66" s="115"/>
      <c r="U66" s="112"/>
      <c r="V66" s="112">
        <v>1267</v>
      </c>
      <c r="W66" s="112">
        <v>1298</v>
      </c>
      <c r="X66" s="112">
        <v>1394</v>
      </c>
      <c r="Y66" s="112">
        <v>1542</v>
      </c>
      <c r="Z66" s="112">
        <v>1469</v>
      </c>
    </row>
    <row r="67" spans="1:26" x14ac:dyDescent="0.25">
      <c r="S67" s="115" t="s">
        <v>40</v>
      </c>
      <c r="T67" s="115"/>
      <c r="U67" s="112"/>
      <c r="V67" s="112">
        <v>1375</v>
      </c>
      <c r="W67" s="112">
        <v>1460</v>
      </c>
      <c r="X67" s="112">
        <v>1573</v>
      </c>
      <c r="Y67" s="112">
        <v>1791</v>
      </c>
      <c r="Z67" s="112">
        <v>1766</v>
      </c>
    </row>
    <row r="68" spans="1:26" x14ac:dyDescent="0.25">
      <c r="S68" s="115" t="s">
        <v>41</v>
      </c>
      <c r="T68" s="115"/>
      <c r="U68" s="112"/>
      <c r="V68" s="112">
        <v>1265</v>
      </c>
      <c r="W68" s="112">
        <v>1394</v>
      </c>
      <c r="X68" s="112">
        <v>1583</v>
      </c>
      <c r="Y68" s="112">
        <v>1838</v>
      </c>
      <c r="Z68" s="112">
        <v>1996</v>
      </c>
    </row>
    <row r="69" spans="1:26" x14ac:dyDescent="0.25">
      <c r="S69" s="115" t="s">
        <v>42</v>
      </c>
      <c r="T69" s="115"/>
      <c r="U69" s="112"/>
      <c r="V69" s="112">
        <v>1378</v>
      </c>
      <c r="W69" s="112">
        <v>1376</v>
      </c>
      <c r="X69" s="112">
        <v>1511</v>
      </c>
      <c r="Y69" s="112">
        <v>1719</v>
      </c>
      <c r="Z69" s="112">
        <v>1795</v>
      </c>
    </row>
    <row r="70" spans="1:26" x14ac:dyDescent="0.25">
      <c r="S70" s="115" t="s">
        <v>43</v>
      </c>
      <c r="T70" s="115"/>
      <c r="U70" s="112"/>
      <c r="V70" s="112">
        <v>1321</v>
      </c>
      <c r="W70" s="112">
        <v>1389</v>
      </c>
      <c r="X70" s="112">
        <v>1463</v>
      </c>
      <c r="Y70" s="112">
        <v>1614</v>
      </c>
      <c r="Z70" s="112">
        <v>1618</v>
      </c>
    </row>
    <row r="71" spans="1:26" x14ac:dyDescent="0.25">
      <c r="S71" s="115" t="s">
        <v>44</v>
      </c>
      <c r="T71" s="115"/>
      <c r="U71" s="112"/>
      <c r="V71" s="112">
        <v>1415</v>
      </c>
      <c r="W71" s="112">
        <v>1474</v>
      </c>
      <c r="X71" s="112">
        <v>1497</v>
      </c>
      <c r="Y71" s="112">
        <v>1525</v>
      </c>
      <c r="Z71" s="112">
        <v>1510</v>
      </c>
    </row>
    <row r="72" spans="1:26" x14ac:dyDescent="0.25">
      <c r="S72" s="115" t="s">
        <v>45</v>
      </c>
      <c r="T72" s="115"/>
      <c r="U72" s="112"/>
      <c r="V72" s="112">
        <v>1303</v>
      </c>
      <c r="W72" s="112">
        <v>1265</v>
      </c>
      <c r="X72" s="112">
        <v>1381</v>
      </c>
      <c r="Y72" s="112">
        <v>1613</v>
      </c>
      <c r="Z72" s="112">
        <v>1588</v>
      </c>
    </row>
    <row r="73" spans="1:26" x14ac:dyDescent="0.25">
      <c r="S73" s="115" t="s">
        <v>46</v>
      </c>
      <c r="T73" s="115"/>
      <c r="U73" s="112"/>
      <c r="V73" s="112">
        <v>1158</v>
      </c>
      <c r="W73" s="112">
        <v>1216</v>
      </c>
      <c r="X73" s="112">
        <v>1182</v>
      </c>
      <c r="Y73" s="112">
        <v>1351</v>
      </c>
      <c r="Z73" s="112">
        <v>1271</v>
      </c>
    </row>
    <row r="74" spans="1:26" x14ac:dyDescent="0.25">
      <c r="S74" s="115" t="s">
        <v>47</v>
      </c>
      <c r="T74" s="115"/>
      <c r="U74" s="112"/>
      <c r="V74" s="112">
        <v>773</v>
      </c>
      <c r="W74" s="112">
        <v>836</v>
      </c>
      <c r="X74" s="112">
        <v>865</v>
      </c>
      <c r="Y74" s="112">
        <v>964</v>
      </c>
      <c r="Z74" s="112">
        <v>968</v>
      </c>
    </row>
    <row r="75" spans="1:26" x14ac:dyDescent="0.25">
      <c r="S75" s="115" t="s">
        <v>48</v>
      </c>
      <c r="T75" s="115"/>
      <c r="U75" s="112"/>
      <c r="V75" s="112">
        <v>336</v>
      </c>
      <c r="W75" s="112">
        <v>371</v>
      </c>
      <c r="X75" s="112">
        <v>412</v>
      </c>
      <c r="Y75" s="112">
        <v>456</v>
      </c>
      <c r="Z75" s="112">
        <v>483</v>
      </c>
    </row>
    <row r="76" spans="1:26" x14ac:dyDescent="0.25">
      <c r="S76" s="115" t="s">
        <v>49</v>
      </c>
      <c r="T76" s="115"/>
      <c r="U76" s="112"/>
      <c r="V76" s="112">
        <v>112</v>
      </c>
      <c r="W76" s="112">
        <v>130</v>
      </c>
      <c r="X76" s="112">
        <v>139</v>
      </c>
      <c r="Y76" s="112">
        <v>149</v>
      </c>
      <c r="Z76" s="112">
        <v>159</v>
      </c>
    </row>
    <row r="77" spans="1:26" x14ac:dyDescent="0.25">
      <c r="S77" s="115" t="s">
        <v>50</v>
      </c>
      <c r="T77" s="115"/>
      <c r="U77" s="112"/>
      <c r="V77" s="112">
        <v>50</v>
      </c>
      <c r="W77" s="112">
        <v>47</v>
      </c>
      <c r="X77" s="112">
        <v>48</v>
      </c>
      <c r="Y77" s="112">
        <v>69</v>
      </c>
      <c r="Z77" s="112">
        <v>71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26</v>
      </c>
      <c r="X78" s="112">
        <v>25</v>
      </c>
      <c r="Y78" s="112">
        <v>22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26</v>
      </c>
      <c r="W79" s="112">
        <v>31</v>
      </c>
      <c r="X79" s="112">
        <v>24</v>
      </c>
      <c r="Y79" s="112">
        <v>25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13079</v>
      </c>
      <c r="W80" s="112">
        <v>13552</v>
      </c>
      <c r="X80" s="112">
        <v>14494</v>
      </c>
      <c r="Y80" s="112">
        <v>86761</v>
      </c>
      <c r="Z80" s="112">
        <v>16448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Moorabool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1246</v>
      </c>
      <c r="W83" s="112">
        <v>1382</v>
      </c>
      <c r="X83" s="112">
        <v>1397</v>
      </c>
      <c r="Y83" s="112">
        <v>1405</v>
      </c>
      <c r="Z83" s="112">
        <v>1443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1037</v>
      </c>
      <c r="W84" s="112">
        <v>1060</v>
      </c>
      <c r="X84" s="112">
        <v>1121</v>
      </c>
      <c r="Y84" s="112">
        <v>1203</v>
      </c>
      <c r="Z84" s="112">
        <v>1218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2261</v>
      </c>
      <c r="W85" s="112">
        <v>2372</v>
      </c>
      <c r="X85" s="112">
        <v>2378</v>
      </c>
      <c r="Y85" s="112">
        <v>2441</v>
      </c>
      <c r="Z85" s="112">
        <v>2460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32,847</v>
      </c>
      <c r="D86" s="96">
        <f t="shared" ref="D86:D91" si="4">AD4</f>
        <v>1.0397120797317694E-2</v>
      </c>
      <c r="E86" s="97">
        <f t="shared" ref="E86:E91" si="5">AD4</f>
        <v>1.0397120797317694E-2</v>
      </c>
      <c r="F86" s="96">
        <f t="shared" ref="F86:F91" si="6">AF4</f>
        <v>0.20898818506385952</v>
      </c>
      <c r="G86" s="97">
        <f t="shared" ref="G86:G91" si="7">AF4</f>
        <v>0.20898818506385952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586</v>
      </c>
      <c r="W86" s="112">
        <v>601</v>
      </c>
      <c r="X86" s="112">
        <v>624</v>
      </c>
      <c r="Y86" s="112">
        <v>633</v>
      </c>
      <c r="Z86" s="112">
        <v>632</v>
      </c>
    </row>
    <row r="87" spans="1:30" ht="15" customHeight="1" x14ac:dyDescent="0.25">
      <c r="A87" s="98" t="s">
        <v>4</v>
      </c>
      <c r="B87" s="49"/>
      <c r="C87" s="57" t="str">
        <f t="shared" si="3"/>
        <v>16,384</v>
      </c>
      <c r="D87" s="96">
        <f t="shared" si="4"/>
        <v>1.298380116235931E-2</v>
      </c>
      <c r="E87" s="97">
        <f t="shared" si="5"/>
        <v>1.298380116235931E-2</v>
      </c>
      <c r="F87" s="96">
        <f t="shared" si="6"/>
        <v>0.16314070708504902</v>
      </c>
      <c r="G87" s="97">
        <f t="shared" si="7"/>
        <v>0.16314070708504902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482</v>
      </c>
      <c r="W87" s="112">
        <v>486</v>
      </c>
      <c r="X87" s="112">
        <v>498</v>
      </c>
      <c r="Y87" s="112">
        <v>541</v>
      </c>
      <c r="Z87" s="112">
        <v>539</v>
      </c>
    </row>
    <row r="88" spans="1:30" ht="15" customHeight="1" x14ac:dyDescent="0.25">
      <c r="A88" s="98" t="s">
        <v>5</v>
      </c>
      <c r="B88" s="49"/>
      <c r="C88" s="57" t="str">
        <f t="shared" si="3"/>
        <v>16,453</v>
      </c>
      <c r="D88" s="96">
        <f t="shared" si="4"/>
        <v>8.3348654777226638E-3</v>
      </c>
      <c r="E88" s="97">
        <f t="shared" si="5"/>
        <v>8.3348654777226638E-3</v>
      </c>
      <c r="F88" s="96">
        <f t="shared" si="6"/>
        <v>0.25787461773700304</v>
      </c>
      <c r="G88" s="97">
        <f t="shared" si="7"/>
        <v>0.25787461773700304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405</v>
      </c>
      <c r="W88" s="112">
        <v>420</v>
      </c>
      <c r="X88" s="112">
        <v>436</v>
      </c>
      <c r="Y88" s="112">
        <v>465</v>
      </c>
      <c r="Z88" s="112">
        <v>490</v>
      </c>
    </row>
    <row r="89" spans="1:30" ht="15" customHeight="1" x14ac:dyDescent="0.25">
      <c r="A89" s="49" t="s">
        <v>6</v>
      </c>
      <c r="B89" s="49"/>
      <c r="C89" s="57" t="str">
        <f t="shared" si="3"/>
        <v>22,228</v>
      </c>
      <c r="D89" s="96">
        <f t="shared" si="4"/>
        <v>1.5858507380832609E-2</v>
      </c>
      <c r="E89" s="97">
        <f t="shared" si="5"/>
        <v>1.5858507380832609E-2</v>
      </c>
      <c r="F89" s="96">
        <f t="shared" si="6"/>
        <v>0.13332993422729822</v>
      </c>
      <c r="G89" s="97">
        <f t="shared" si="7"/>
        <v>0.13332993422729822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1351</v>
      </c>
      <c r="W89" s="112">
        <v>1378</v>
      </c>
      <c r="X89" s="112">
        <v>1385</v>
      </c>
      <c r="Y89" s="112">
        <v>1389</v>
      </c>
      <c r="Z89" s="112">
        <v>1387</v>
      </c>
    </row>
    <row r="90" spans="1:30" ht="15" customHeight="1" x14ac:dyDescent="0.25">
      <c r="A90" s="49" t="s">
        <v>95</v>
      </c>
      <c r="B90" s="49"/>
      <c r="C90" s="57" t="str">
        <f t="shared" si="3"/>
        <v>$53,538</v>
      </c>
      <c r="D90" s="96">
        <f t="shared" si="4"/>
        <v>7.0182101665100749E-2</v>
      </c>
      <c r="E90" s="97">
        <f t="shared" si="5"/>
        <v>7.0182101665100749E-2</v>
      </c>
      <c r="F90" s="96">
        <f t="shared" si="6"/>
        <v>0.1062827387409726</v>
      </c>
      <c r="G90" s="97">
        <f t="shared" si="7"/>
        <v>0.1062827387409726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1137</v>
      </c>
      <c r="W90" s="112">
        <v>1144</v>
      </c>
      <c r="X90" s="112">
        <v>1181</v>
      </c>
      <c r="Y90" s="112">
        <v>1241</v>
      </c>
      <c r="Z90" s="112">
        <v>1213</v>
      </c>
    </row>
    <row r="91" spans="1:30" ht="15" customHeight="1" x14ac:dyDescent="0.25">
      <c r="A91" s="49" t="s">
        <v>7</v>
      </c>
      <c r="B91" s="49"/>
      <c r="C91" s="57" t="str">
        <f t="shared" si="3"/>
        <v>$1,561.3 mil</v>
      </c>
      <c r="D91" s="96">
        <f t="shared" si="4"/>
        <v>6.7984360514066422E-2</v>
      </c>
      <c r="E91" s="97">
        <f t="shared" si="5"/>
        <v>6.7984360514066422E-2</v>
      </c>
      <c r="F91" s="96">
        <f t="shared" si="6"/>
        <v>0.32011867835365093</v>
      </c>
      <c r="G91" s="97">
        <f t="shared" si="7"/>
        <v>0.32011867835365093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10301</v>
      </c>
      <c r="W91" s="112">
        <v>10723</v>
      </c>
      <c r="X91" s="112">
        <v>10892</v>
      </c>
      <c r="Y91" s="112">
        <v>11244</v>
      </c>
      <c r="Z91" s="112">
        <v>11426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916</v>
      </c>
      <c r="W93" s="112">
        <v>1019</v>
      </c>
      <c r="X93" s="112">
        <v>1063</v>
      </c>
      <c r="Y93" s="112">
        <v>1110</v>
      </c>
      <c r="Z93" s="112">
        <v>1126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1836</v>
      </c>
      <c r="W94" s="112">
        <v>1917</v>
      </c>
      <c r="X94" s="112">
        <v>1988</v>
      </c>
      <c r="Y94" s="112">
        <v>2154</v>
      </c>
      <c r="Z94" s="112">
        <v>2208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358</v>
      </c>
      <c r="W95" s="112">
        <v>408</v>
      </c>
      <c r="X95" s="112">
        <v>434</v>
      </c>
      <c r="Y95" s="112">
        <v>451</v>
      </c>
      <c r="Z95" s="112">
        <v>453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1469</v>
      </c>
      <c r="W96" s="112">
        <v>1518</v>
      </c>
      <c r="X96" s="112">
        <v>1648</v>
      </c>
      <c r="Y96" s="112">
        <v>1727</v>
      </c>
      <c r="Z96" s="112">
        <v>1780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1846</v>
      </c>
      <c r="W97" s="112">
        <v>1901</v>
      </c>
      <c r="X97" s="112">
        <v>1928</v>
      </c>
      <c r="Y97" s="112">
        <v>1982</v>
      </c>
      <c r="Z97" s="112">
        <v>1968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888</v>
      </c>
      <c r="W98" s="112">
        <v>938</v>
      </c>
      <c r="X98" s="112">
        <v>972</v>
      </c>
      <c r="Y98" s="112">
        <v>957</v>
      </c>
      <c r="Z98" s="112">
        <v>938</v>
      </c>
    </row>
    <row r="99" spans="1:32" ht="15" customHeight="1" x14ac:dyDescent="0.25">
      <c r="S99" s="115" t="s">
        <v>195</v>
      </c>
      <c r="T99" s="115"/>
      <c r="U99" s="112"/>
      <c r="V99" s="112">
        <v>132</v>
      </c>
      <c r="W99" s="112">
        <v>139</v>
      </c>
      <c r="X99" s="112">
        <v>155</v>
      </c>
      <c r="Y99" s="112">
        <v>184</v>
      </c>
      <c r="Z99" s="112">
        <v>209</v>
      </c>
    </row>
    <row r="100" spans="1:32" ht="15" customHeight="1" x14ac:dyDescent="0.25">
      <c r="S100" s="115" t="s">
        <v>58</v>
      </c>
      <c r="T100" s="115"/>
      <c r="U100" s="112"/>
      <c r="V100" s="112">
        <v>514</v>
      </c>
      <c r="W100" s="112">
        <v>549</v>
      </c>
      <c r="X100" s="112">
        <v>597</v>
      </c>
      <c r="Y100" s="112">
        <v>634</v>
      </c>
      <c r="Z100" s="112">
        <v>603</v>
      </c>
    </row>
    <row r="101" spans="1:32" x14ac:dyDescent="0.25">
      <c r="A101" s="18"/>
      <c r="S101" s="118" t="s">
        <v>53</v>
      </c>
      <c r="T101" s="118"/>
      <c r="U101" s="112"/>
      <c r="V101" s="112">
        <v>9312</v>
      </c>
      <c r="W101" s="112">
        <v>9785</v>
      </c>
      <c r="X101" s="112">
        <v>10165</v>
      </c>
      <c r="Y101" s="112">
        <v>10628</v>
      </c>
      <c r="Z101" s="112">
        <v>10784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20375</v>
      </c>
      <c r="W104" s="112">
        <v>21908</v>
      </c>
      <c r="X104" s="112">
        <v>22192</v>
      </c>
      <c r="Y104" s="112">
        <v>24904</v>
      </c>
      <c r="Z104" s="112">
        <v>25526</v>
      </c>
      <c r="AB104" s="109" t="str">
        <f>TEXT(Z104,"###,###")</f>
        <v>25,526</v>
      </c>
      <c r="AD104" s="130">
        <f>Z104/($Z$4)*100</f>
        <v>77.711815386488865</v>
      </c>
      <c r="AF104" s="109"/>
    </row>
    <row r="105" spans="1:32" x14ac:dyDescent="0.25">
      <c r="S105" s="115" t="s">
        <v>17</v>
      </c>
      <c r="T105" s="115"/>
      <c r="U105" s="112"/>
      <c r="V105" s="112">
        <v>4943</v>
      </c>
      <c r="W105" s="112">
        <v>4909</v>
      </c>
      <c r="X105" s="112">
        <v>5062</v>
      </c>
      <c r="Y105" s="112">
        <v>5558</v>
      </c>
      <c r="Z105" s="112">
        <v>5408</v>
      </c>
      <c r="AB105" s="109" t="str">
        <f>TEXT(Z105,"###,###")</f>
        <v>5,408</v>
      </c>
      <c r="AD105" s="130">
        <f>Z105/($Z$4)*100</f>
        <v>16.464212865710721</v>
      </c>
      <c r="AF105" s="109"/>
    </row>
    <row r="106" spans="1:32" x14ac:dyDescent="0.25">
      <c r="S106" s="118" t="s">
        <v>53</v>
      </c>
      <c r="T106" s="118"/>
      <c r="U106" s="120"/>
      <c r="V106" s="120">
        <v>25318</v>
      </c>
      <c r="W106" s="120">
        <v>26817</v>
      </c>
      <c r="X106" s="120">
        <v>27254</v>
      </c>
      <c r="Y106" s="120">
        <v>30462</v>
      </c>
      <c r="Z106" s="120">
        <v>30934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4037</v>
      </c>
      <c r="W108" s="112">
        <v>4526</v>
      </c>
      <c r="X108" s="112">
        <v>4608</v>
      </c>
      <c r="Y108" s="112">
        <v>5039</v>
      </c>
      <c r="Z108" s="112">
        <v>5100</v>
      </c>
      <c r="AB108" s="109" t="str">
        <f>TEXT(Z108,"###,###")</f>
        <v>5,100</v>
      </c>
      <c r="AD108" s="130">
        <f>Z108/($Z$4)*100</f>
        <v>15.526532103388439</v>
      </c>
      <c r="AF108" s="109"/>
    </row>
    <row r="109" spans="1:32" x14ac:dyDescent="0.25">
      <c r="S109" s="115" t="s">
        <v>20</v>
      </c>
      <c r="T109" s="115"/>
      <c r="U109" s="112"/>
      <c r="V109" s="112">
        <v>3861</v>
      </c>
      <c r="W109" s="112">
        <v>3933</v>
      </c>
      <c r="X109" s="112">
        <v>4374</v>
      </c>
      <c r="Y109" s="112">
        <v>4979</v>
      </c>
      <c r="Z109" s="112">
        <v>4966</v>
      </c>
      <c r="AB109" s="109" t="str">
        <f>TEXT(Z109,"###,###")</f>
        <v>4,966</v>
      </c>
      <c r="AD109" s="130">
        <f>Z109/($Z$4)*100</f>
        <v>15.118580083417054</v>
      </c>
      <c r="AF109" s="109"/>
    </row>
    <row r="110" spans="1:32" x14ac:dyDescent="0.25">
      <c r="S110" s="115" t="s">
        <v>21</v>
      </c>
      <c r="T110" s="115"/>
      <c r="U110" s="112"/>
      <c r="V110" s="112">
        <v>6457</v>
      </c>
      <c r="W110" s="112">
        <v>6338</v>
      </c>
      <c r="X110" s="112">
        <v>6715</v>
      </c>
      <c r="Y110" s="112">
        <v>7169</v>
      </c>
      <c r="Z110" s="112">
        <v>7198</v>
      </c>
      <c r="AB110" s="109" t="str">
        <f>TEXT(Z110,"###,###")</f>
        <v>7,198</v>
      </c>
      <c r="AD110" s="130">
        <f>Z110/($Z$4)*100</f>
        <v>21.913721192194114</v>
      </c>
      <c r="AF110" s="109"/>
    </row>
    <row r="111" spans="1:32" x14ac:dyDescent="0.25">
      <c r="S111" s="115" t="s">
        <v>22</v>
      </c>
      <c r="T111" s="115"/>
      <c r="U111" s="112"/>
      <c r="V111" s="112">
        <v>10733</v>
      </c>
      <c r="W111" s="112">
        <v>10969</v>
      </c>
      <c r="X111" s="112">
        <v>11557</v>
      </c>
      <c r="Y111" s="112">
        <v>13272</v>
      </c>
      <c r="Z111" s="112">
        <v>13673</v>
      </c>
      <c r="AB111" s="109" t="str">
        <f>TEXT(Z111,"###,###")</f>
        <v>13,673</v>
      </c>
      <c r="AD111" s="130">
        <f>Z111/($Z$4)*100</f>
        <v>41.626328127378457</v>
      </c>
      <c r="AF111" s="109"/>
    </row>
    <row r="112" spans="1:32" x14ac:dyDescent="0.25">
      <c r="S112" s="118" t="s">
        <v>53</v>
      </c>
      <c r="T112" s="118"/>
      <c r="U112" s="112"/>
      <c r="V112" s="112">
        <v>27167</v>
      </c>
      <c r="W112" s="112">
        <v>27886</v>
      </c>
      <c r="X112" s="112">
        <v>29335</v>
      </c>
      <c r="Y112" s="112">
        <v>32509</v>
      </c>
      <c r="Z112" s="112">
        <v>32847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41.53</v>
      </c>
      <c r="W118" s="131">
        <v>41.68</v>
      </c>
      <c r="X118" s="131">
        <v>41.59</v>
      </c>
      <c r="Y118" s="131">
        <v>41.45</v>
      </c>
      <c r="Z118" s="131">
        <v>41.47</v>
      </c>
      <c r="AB118" s="109" t="str">
        <f>TEXT(Z118,"##.0")</f>
        <v>41.5</v>
      </c>
    </row>
    <row r="120" spans="19:32" x14ac:dyDescent="0.25">
      <c r="S120" s="101" t="s">
        <v>97</v>
      </c>
      <c r="T120" s="112"/>
      <c r="U120" s="112"/>
      <c r="V120" s="112">
        <v>16908</v>
      </c>
      <c r="W120" s="112">
        <v>17667</v>
      </c>
      <c r="X120" s="112">
        <v>18052</v>
      </c>
      <c r="Y120" s="112">
        <v>18725</v>
      </c>
      <c r="Z120" s="112">
        <v>18981</v>
      </c>
      <c r="AB120" s="109" t="str">
        <f>TEXT(Z120,"###,###")</f>
        <v>18,981</v>
      </c>
    </row>
    <row r="121" spans="19:32" x14ac:dyDescent="0.25">
      <c r="S121" s="101" t="s">
        <v>98</v>
      </c>
      <c r="T121" s="112"/>
      <c r="U121" s="112"/>
      <c r="V121" s="112">
        <v>1350</v>
      </c>
      <c r="W121" s="112">
        <v>1428</v>
      </c>
      <c r="X121" s="112">
        <v>1474</v>
      </c>
      <c r="Y121" s="112">
        <v>1453</v>
      </c>
      <c r="Z121" s="112">
        <v>1544</v>
      </c>
      <c r="AB121" s="109" t="str">
        <f>TEXT(Z121,"###,###")</f>
        <v>1,544</v>
      </c>
    </row>
    <row r="122" spans="19:32" x14ac:dyDescent="0.25">
      <c r="S122" s="101" t="s">
        <v>99</v>
      </c>
      <c r="T122" s="112"/>
      <c r="U122" s="112"/>
      <c r="V122" s="112">
        <v>1359</v>
      </c>
      <c r="W122" s="112">
        <v>1411</v>
      </c>
      <c r="X122" s="112">
        <v>1553</v>
      </c>
      <c r="Y122" s="112">
        <v>1709</v>
      </c>
      <c r="Z122" s="112">
        <v>1697</v>
      </c>
      <c r="AB122" s="109" t="str">
        <f>TEXT(Z122,"###,###")</f>
        <v>1,697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18267</v>
      </c>
      <c r="W124" s="112">
        <v>19078</v>
      </c>
      <c r="X124" s="112">
        <v>19605</v>
      </c>
      <c r="Y124" s="112">
        <v>20434</v>
      </c>
      <c r="Z124" s="112">
        <v>20678</v>
      </c>
      <c r="AB124" s="109" t="str">
        <f>TEXT(Z124,"###,###")</f>
        <v>20,678</v>
      </c>
      <c r="AD124" s="127">
        <f>Z124/$Z$7*100</f>
        <v>93.026813028612565</v>
      </c>
    </row>
    <row r="125" spans="19:32" x14ac:dyDescent="0.25">
      <c r="S125" s="101" t="s">
        <v>101</v>
      </c>
      <c r="T125" s="112"/>
      <c r="U125" s="112"/>
      <c r="V125" s="112">
        <v>2709</v>
      </c>
      <c r="W125" s="112">
        <v>2839</v>
      </c>
      <c r="X125" s="112">
        <v>3027</v>
      </c>
      <c r="Y125" s="112">
        <v>3162</v>
      </c>
      <c r="Z125" s="112">
        <v>3241</v>
      </c>
      <c r="AB125" s="109" t="str">
        <f>TEXT(Z125,"###,###")</f>
        <v>3,241</v>
      </c>
      <c r="AD125" s="127">
        <f>Z125/$Z$7*100</f>
        <v>14.580709015655929</v>
      </c>
    </row>
    <row r="127" spans="19:32" x14ac:dyDescent="0.25">
      <c r="S127" s="101" t="s">
        <v>102</v>
      </c>
      <c r="T127" s="112"/>
      <c r="U127" s="112"/>
      <c r="V127" s="112">
        <v>10302</v>
      </c>
      <c r="W127" s="112">
        <v>10726</v>
      </c>
      <c r="X127" s="112">
        <v>10888</v>
      </c>
      <c r="Y127" s="112">
        <v>11243</v>
      </c>
      <c r="Z127" s="112">
        <v>11429</v>
      </c>
      <c r="AB127" s="109" t="str">
        <f>TEXT(Z127,"###,###")</f>
        <v>11,429</v>
      </c>
      <c r="AD127" s="127">
        <f>Z127/$Z$7*100</f>
        <v>51.417131545798092</v>
      </c>
    </row>
    <row r="128" spans="19:32" x14ac:dyDescent="0.25">
      <c r="S128" s="101" t="s">
        <v>103</v>
      </c>
      <c r="T128" s="112"/>
      <c r="U128" s="112"/>
      <c r="V128" s="112">
        <v>9308</v>
      </c>
      <c r="W128" s="112">
        <v>9789</v>
      </c>
      <c r="X128" s="112">
        <v>10163</v>
      </c>
      <c r="Y128" s="112">
        <v>10623</v>
      </c>
      <c r="Z128" s="112">
        <v>10790</v>
      </c>
      <c r="AB128" s="109" t="str">
        <f>TEXT(Z128,"###,###")</f>
        <v>10,790</v>
      </c>
      <c r="AD128" s="127">
        <f>Z128/$Z$7*100</f>
        <v>48.542378981464815</v>
      </c>
    </row>
    <row r="130" spans="19:20" x14ac:dyDescent="0.25">
      <c r="S130" s="101" t="s">
        <v>278</v>
      </c>
      <c r="T130" s="127">
        <v>85.39229800251934</v>
      </c>
    </row>
    <row r="131" spans="19:20" x14ac:dyDescent="0.25">
      <c r="S131" s="101" t="s">
        <v>279</v>
      </c>
      <c r="T131" s="127">
        <v>6.9461939895627145</v>
      </c>
    </row>
    <row r="132" spans="19:20" x14ac:dyDescent="0.25">
      <c r="S132" s="101" t="s">
        <v>280</v>
      </c>
      <c r="T132" s="127">
        <v>7.6345150260932151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44DF9C2-9336-45DD-AA6A-1AFA34491EE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C35F72A-5C63-4F90-8BA4-3D59E81538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D3C11AB-44D5-4739-BBC9-BD9B7060E3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8345316-50B1-49D8-8DD1-49EF09CE12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5EA5E-77D6-4364-BA6F-C1C172D486B6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8.53 Mornington Peninsula,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119985</v>
      </c>
      <c r="W4" s="108">
        <v>118879</v>
      </c>
      <c r="X4" s="108">
        <v>120739</v>
      </c>
      <c r="Y4" s="108">
        <v>128934</v>
      </c>
      <c r="Z4" s="108">
        <v>130810</v>
      </c>
      <c r="AB4" s="109" t="str">
        <f>TEXT(Z4,"###,###")</f>
        <v>130,810</v>
      </c>
      <c r="AD4" s="110">
        <f>Z4/Y4-1</f>
        <v>1.4550079885833123E-2</v>
      </c>
      <c r="AF4" s="110">
        <f>Z4/V4-1</f>
        <v>9.0219610784681326E-2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58016</v>
      </c>
      <c r="W5" s="108">
        <v>57441</v>
      </c>
      <c r="X5" s="108">
        <v>58121</v>
      </c>
      <c r="Y5" s="108">
        <v>61136</v>
      </c>
      <c r="Z5" s="108">
        <v>61958</v>
      </c>
      <c r="AB5" s="109" t="str">
        <f>TEXT(Z5,"###,###")</f>
        <v>61,958</v>
      </c>
      <c r="AD5" s="110">
        <f t="shared" ref="AD5:AD9" si="0">Z5/Y5-1</f>
        <v>1.3445433132687867E-2</v>
      </c>
      <c r="AF5" s="110">
        <f t="shared" ref="AF5:AF9" si="1">Z5/V5-1</f>
        <v>6.7946773303916075E-2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61966</v>
      </c>
      <c r="W6" s="108">
        <v>61438</v>
      </c>
      <c r="X6" s="108">
        <v>62547</v>
      </c>
      <c r="Y6" s="108">
        <v>67699</v>
      </c>
      <c r="Z6" s="108">
        <v>68767</v>
      </c>
      <c r="AB6" s="109" t="str">
        <f>TEXT(Z6,"###,###")</f>
        <v>68,767</v>
      </c>
      <c r="AD6" s="110">
        <f t="shared" si="0"/>
        <v>1.5775713082911036E-2</v>
      </c>
      <c r="AF6" s="110">
        <f t="shared" si="1"/>
        <v>0.10975373591969784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86424</v>
      </c>
      <c r="W7" s="108">
        <v>87406</v>
      </c>
      <c r="X7" s="108">
        <v>87972</v>
      </c>
      <c r="Y7" s="108">
        <v>89364</v>
      </c>
      <c r="Z7" s="108">
        <v>89970</v>
      </c>
      <c r="AB7" s="109" t="str">
        <f>TEXT(Z7,"###,###")</f>
        <v>89,970</v>
      </c>
      <c r="AD7" s="110">
        <f t="shared" si="0"/>
        <v>6.7812541963205852E-3</v>
      </c>
      <c r="AF7" s="110">
        <f t="shared" si="1"/>
        <v>4.1030269369619621E-2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130,810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89,970</v>
      </c>
      <c r="P8" s="67"/>
      <c r="S8" s="107" t="s">
        <v>82</v>
      </c>
      <c r="T8" s="108"/>
      <c r="U8" s="108"/>
      <c r="V8" s="108">
        <v>40912</v>
      </c>
      <c r="W8" s="108">
        <v>41840.269999999997</v>
      </c>
      <c r="X8" s="108">
        <v>44146.67</v>
      </c>
      <c r="Y8" s="108">
        <v>43284.5</v>
      </c>
      <c r="Z8" s="108">
        <v>45897.03</v>
      </c>
      <c r="AB8" s="109" t="str">
        <f>TEXT(Z8,"$###,###")</f>
        <v>$45,897</v>
      </c>
      <c r="AD8" s="110">
        <f t="shared" si="0"/>
        <v>6.0357171735840653E-2</v>
      </c>
      <c r="AF8" s="110">
        <f t="shared" si="1"/>
        <v>0.1218476241689479</v>
      </c>
    </row>
    <row r="9" spans="1:32" x14ac:dyDescent="0.25">
      <c r="A9" s="30" t="s">
        <v>14</v>
      </c>
      <c r="B9" s="71"/>
      <c r="C9" s="72"/>
      <c r="D9" s="73">
        <f>AD104</f>
        <v>79.566546900084091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49.596532177392469</v>
      </c>
      <c r="P9" s="74" t="s">
        <v>83</v>
      </c>
      <c r="S9" s="107" t="s">
        <v>7</v>
      </c>
      <c r="T9" s="108"/>
      <c r="U9" s="108"/>
      <c r="V9" s="108">
        <v>5063352682</v>
      </c>
      <c r="W9" s="108">
        <v>5307512516</v>
      </c>
      <c r="X9" s="108">
        <v>5663645907</v>
      </c>
      <c r="Y9" s="108">
        <v>5979061081</v>
      </c>
      <c r="Z9" s="108">
        <v>6331227512</v>
      </c>
      <c r="AB9" s="109" t="str">
        <f>TEXT(Z9/1000000,"$#,###.0")&amp;" mil"</f>
        <v>$6,331.2 mil</v>
      </c>
      <c r="AD9" s="110">
        <f t="shared" si="0"/>
        <v>5.8899955399201342E-2</v>
      </c>
      <c r="AF9" s="110">
        <f t="shared" si="1"/>
        <v>0.25040223536220196</v>
      </c>
    </row>
    <row r="10" spans="1:32" x14ac:dyDescent="0.25">
      <c r="A10" s="30" t="s">
        <v>17</v>
      </c>
      <c r="B10" s="71"/>
      <c r="C10" s="72"/>
      <c r="D10" s="73">
        <f>AD105</f>
        <v>13.941594679305863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50.327887073468936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82.610870290096699</v>
      </c>
      <c r="P11" s="74" t="s">
        <v>83</v>
      </c>
      <c r="S11" s="107" t="s">
        <v>29</v>
      </c>
      <c r="T11" s="112"/>
      <c r="U11" s="112"/>
      <c r="V11" s="112">
        <v>104982</v>
      </c>
      <c r="W11" s="112">
        <v>103846</v>
      </c>
      <c r="X11" s="112">
        <v>105325</v>
      </c>
      <c r="Y11" s="112">
        <v>113294</v>
      </c>
      <c r="Z11" s="112">
        <v>115169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9.5398466155385115</v>
      </c>
      <c r="P12" s="74" t="s">
        <v>83</v>
      </c>
      <c r="S12" s="107" t="s">
        <v>30</v>
      </c>
      <c r="T12" s="112"/>
      <c r="U12" s="112"/>
      <c r="V12" s="112">
        <v>15003</v>
      </c>
      <c r="W12" s="112">
        <v>15032</v>
      </c>
      <c r="X12" s="112">
        <v>15414</v>
      </c>
      <c r="Y12" s="112">
        <v>15637</v>
      </c>
      <c r="Z12" s="112">
        <v>15645</v>
      </c>
    </row>
    <row r="13" spans="1:32" ht="15" customHeight="1" x14ac:dyDescent="0.25">
      <c r="A13" s="30" t="s">
        <v>19</v>
      </c>
      <c r="B13" s="72"/>
      <c r="C13" s="72"/>
      <c r="D13" s="73">
        <f>AD108</f>
        <v>18.455011084779454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7.8492830943647878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17.565170858497055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22.430242336212828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17.769453923017927</v>
      </c>
      <c r="P15" s="74" t="s">
        <v>83</v>
      </c>
      <c r="S15" s="115" t="s">
        <v>59</v>
      </c>
      <c r="T15" s="115"/>
      <c r="U15" s="116"/>
      <c r="V15" s="116">
        <v>1794</v>
      </c>
      <c r="W15" s="116">
        <v>1745</v>
      </c>
      <c r="X15" s="116">
        <v>1754</v>
      </c>
      <c r="Y15" s="112">
        <v>1661</v>
      </c>
      <c r="Z15" s="112">
        <v>1743</v>
      </c>
      <c r="AB15" s="117">
        <f t="shared" ref="AB15:AB34" si="2">IF(Z15="np",0,Z15/$Z$34)</f>
        <v>1.3324873096446701E-2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35.064597507835792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82.230546076982066</v>
      </c>
      <c r="P16" s="37" t="s">
        <v>83</v>
      </c>
      <c r="S16" s="115" t="s">
        <v>60</v>
      </c>
      <c r="T16" s="115"/>
      <c r="U16" s="116"/>
      <c r="V16" s="116">
        <v>259</v>
      </c>
      <c r="W16" s="116">
        <v>278</v>
      </c>
      <c r="X16" s="116">
        <v>286</v>
      </c>
      <c r="Y16" s="112">
        <v>273</v>
      </c>
      <c r="Z16" s="112">
        <v>287</v>
      </c>
      <c r="AB16" s="117">
        <f t="shared" si="2"/>
        <v>2.1940554094550791E-3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7068</v>
      </c>
      <c r="W17" s="116">
        <v>6684</v>
      </c>
      <c r="X17" s="116">
        <v>6554</v>
      </c>
      <c r="Y17" s="112">
        <v>6720</v>
      </c>
      <c r="Z17" s="112">
        <v>6688</v>
      </c>
      <c r="AB17" s="117">
        <f t="shared" si="2"/>
        <v>5.1128371353434038E-2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721</v>
      </c>
      <c r="W18" s="116">
        <v>770</v>
      </c>
      <c r="X18" s="116">
        <v>778</v>
      </c>
      <c r="Y18" s="112">
        <v>800</v>
      </c>
      <c r="Z18" s="112">
        <v>812</v>
      </c>
      <c r="AB18" s="117">
        <f t="shared" si="2"/>
        <v>6.2075714023607119E-3</v>
      </c>
    </row>
    <row r="19" spans="1:28" x14ac:dyDescent="0.25">
      <c r="A19" s="63" t="str">
        <f>$S$1&amp;" ("&amp;$V$2&amp;" to "&amp;$Z$2&amp;")"</f>
        <v>Mornington Peninsula (2018-19 to 2022-23)</v>
      </c>
      <c r="B19" s="63"/>
      <c r="C19" s="63"/>
      <c r="D19" s="63"/>
      <c r="E19" s="63"/>
      <c r="F19" s="63"/>
      <c r="G19" s="63" t="str">
        <f>$S$1&amp;" ("&amp;$V$2&amp;" to "&amp;$Z$2&amp;")"</f>
        <v>Mornington Peninsula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12619</v>
      </c>
      <c r="W19" s="116">
        <v>12380</v>
      </c>
      <c r="X19" s="116">
        <v>12870</v>
      </c>
      <c r="Y19" s="112">
        <v>13283</v>
      </c>
      <c r="Z19" s="112">
        <v>13527</v>
      </c>
      <c r="AB19" s="117">
        <f t="shared" si="2"/>
        <v>0.10341110635435141</v>
      </c>
    </row>
    <row r="20" spans="1:28" x14ac:dyDescent="0.25">
      <c r="S20" s="115" t="s">
        <v>64</v>
      </c>
      <c r="T20" s="115"/>
      <c r="U20" s="116"/>
      <c r="V20" s="116">
        <v>4463</v>
      </c>
      <c r="W20" s="116">
        <v>4438</v>
      </c>
      <c r="X20" s="116">
        <v>4420</v>
      </c>
      <c r="Y20" s="112">
        <v>4564</v>
      </c>
      <c r="Z20" s="112">
        <v>4709</v>
      </c>
      <c r="AB20" s="117">
        <f t="shared" si="2"/>
        <v>3.5999327258271666E-2</v>
      </c>
    </row>
    <row r="21" spans="1:28" x14ac:dyDescent="0.25">
      <c r="S21" s="115" t="s">
        <v>65</v>
      </c>
      <c r="T21" s="115"/>
      <c r="U21" s="116"/>
      <c r="V21" s="116">
        <v>12424</v>
      </c>
      <c r="W21" s="116">
        <v>12711</v>
      </c>
      <c r="X21" s="116">
        <v>13113</v>
      </c>
      <c r="Y21" s="112">
        <v>14665</v>
      </c>
      <c r="Z21" s="112">
        <v>14421</v>
      </c>
      <c r="AB21" s="117">
        <f t="shared" si="2"/>
        <v>0.11024555073084215</v>
      </c>
    </row>
    <row r="22" spans="1:28" x14ac:dyDescent="0.25">
      <c r="S22" s="115" t="s">
        <v>66</v>
      </c>
      <c r="T22" s="115"/>
      <c r="U22" s="116"/>
      <c r="V22" s="116">
        <v>9580</v>
      </c>
      <c r="W22" s="116">
        <v>9526</v>
      </c>
      <c r="X22" s="116">
        <v>10272</v>
      </c>
      <c r="Y22" s="112">
        <v>11906</v>
      </c>
      <c r="Z22" s="112">
        <v>12595</v>
      </c>
      <c r="AB22" s="117">
        <f t="shared" si="2"/>
        <v>9.6286159867897986E-2</v>
      </c>
    </row>
    <row r="23" spans="1:28" x14ac:dyDescent="0.25">
      <c r="S23" s="115" t="s">
        <v>67</v>
      </c>
      <c r="T23" s="115"/>
      <c r="U23" s="116"/>
      <c r="V23" s="116">
        <v>2676</v>
      </c>
      <c r="W23" s="116">
        <v>2545</v>
      </c>
      <c r="X23" s="116">
        <v>2581</v>
      </c>
      <c r="Y23" s="112">
        <v>2724</v>
      </c>
      <c r="Z23" s="112">
        <v>2820</v>
      </c>
      <c r="AB23" s="117">
        <f t="shared" si="2"/>
        <v>2.1558314476178828E-2</v>
      </c>
    </row>
    <row r="24" spans="1:28" x14ac:dyDescent="0.25">
      <c r="S24" s="115" t="s">
        <v>68</v>
      </c>
      <c r="T24" s="115"/>
      <c r="U24" s="116"/>
      <c r="V24" s="116">
        <v>1267</v>
      </c>
      <c r="W24" s="116">
        <v>1170</v>
      </c>
      <c r="X24" s="116">
        <v>1258</v>
      </c>
      <c r="Y24" s="112">
        <v>1407</v>
      </c>
      <c r="Z24" s="112">
        <v>1569</v>
      </c>
      <c r="AB24" s="117">
        <f t="shared" si="2"/>
        <v>1.1994679224512262E-2</v>
      </c>
    </row>
    <row r="25" spans="1:28" x14ac:dyDescent="0.25">
      <c r="S25" s="115" t="s">
        <v>69</v>
      </c>
      <c r="T25" s="115"/>
      <c r="U25" s="116"/>
      <c r="V25" s="116">
        <v>4171</v>
      </c>
      <c r="W25" s="116">
        <v>4184</v>
      </c>
      <c r="X25" s="116">
        <v>4355</v>
      </c>
      <c r="Y25" s="112">
        <v>4600</v>
      </c>
      <c r="Z25" s="112">
        <v>4759</v>
      </c>
      <c r="AB25" s="117">
        <f t="shared" si="2"/>
        <v>3.638156687664363E-2</v>
      </c>
    </row>
    <row r="26" spans="1:28" x14ac:dyDescent="0.25">
      <c r="S26" s="115" t="s">
        <v>70</v>
      </c>
      <c r="T26" s="115"/>
      <c r="U26" s="116"/>
      <c r="V26" s="116">
        <v>2875</v>
      </c>
      <c r="W26" s="116">
        <v>2682</v>
      </c>
      <c r="X26" s="116">
        <v>2667</v>
      </c>
      <c r="Y26" s="112">
        <v>2720</v>
      </c>
      <c r="Z26" s="112">
        <v>2691</v>
      </c>
      <c r="AB26" s="117">
        <f t="shared" si="2"/>
        <v>2.0572136260779156E-2</v>
      </c>
    </row>
    <row r="27" spans="1:28" x14ac:dyDescent="0.25">
      <c r="S27" s="115" t="s">
        <v>71</v>
      </c>
      <c r="T27" s="115"/>
      <c r="U27" s="116"/>
      <c r="V27" s="116">
        <v>8750</v>
      </c>
      <c r="W27" s="116">
        <v>8624</v>
      </c>
      <c r="X27" s="116">
        <v>9012</v>
      </c>
      <c r="Y27" s="112">
        <v>9791</v>
      </c>
      <c r="Z27" s="112">
        <v>9879</v>
      </c>
      <c r="AB27" s="117">
        <f t="shared" si="2"/>
        <v>7.5522903797932847E-2</v>
      </c>
    </row>
    <row r="28" spans="1:28" x14ac:dyDescent="0.25">
      <c r="S28" s="115" t="s">
        <v>72</v>
      </c>
      <c r="T28" s="115"/>
      <c r="U28" s="116"/>
      <c r="V28" s="116">
        <v>8126</v>
      </c>
      <c r="W28" s="116">
        <v>8737</v>
      </c>
      <c r="X28" s="116">
        <v>8248</v>
      </c>
      <c r="Y28" s="112">
        <v>8862</v>
      </c>
      <c r="Z28" s="112">
        <v>8863</v>
      </c>
      <c r="AB28" s="117">
        <f t="shared" si="2"/>
        <v>6.775579475261452E-2</v>
      </c>
    </row>
    <row r="29" spans="1:28" x14ac:dyDescent="0.25">
      <c r="S29" s="115" t="s">
        <v>73</v>
      </c>
      <c r="T29" s="115"/>
      <c r="U29" s="116"/>
      <c r="V29" s="116">
        <v>9031</v>
      </c>
      <c r="W29" s="116">
        <v>5211</v>
      </c>
      <c r="X29" s="116">
        <v>5499</v>
      </c>
      <c r="Y29" s="112">
        <v>6014</v>
      </c>
      <c r="Z29" s="112">
        <v>5839</v>
      </c>
      <c r="AB29" s="117">
        <f t="shared" si="2"/>
        <v>4.4637942633478075E-2</v>
      </c>
    </row>
    <row r="30" spans="1:28" x14ac:dyDescent="0.25">
      <c r="S30" s="115" t="s">
        <v>74</v>
      </c>
      <c r="T30" s="115"/>
      <c r="U30" s="116"/>
      <c r="V30" s="116">
        <v>7042</v>
      </c>
      <c r="W30" s="116">
        <v>9764</v>
      </c>
      <c r="X30" s="116">
        <v>9533</v>
      </c>
      <c r="Y30" s="112">
        <v>10317</v>
      </c>
      <c r="Z30" s="112">
        <v>10804</v>
      </c>
      <c r="AB30" s="117">
        <f t="shared" si="2"/>
        <v>8.2594336737814203E-2</v>
      </c>
    </row>
    <row r="31" spans="1:28" x14ac:dyDescent="0.25">
      <c r="S31" s="115" t="s">
        <v>75</v>
      </c>
      <c r="T31" s="115"/>
      <c r="U31" s="116"/>
      <c r="V31" s="116">
        <v>13899</v>
      </c>
      <c r="W31" s="116">
        <v>14452</v>
      </c>
      <c r="X31" s="116">
        <v>15326</v>
      </c>
      <c r="Y31" s="112">
        <v>16244</v>
      </c>
      <c r="Z31" s="112">
        <v>16448</v>
      </c>
      <c r="AB31" s="117">
        <f t="shared" si="2"/>
        <v>0.12574154485964162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3425</v>
      </c>
      <c r="W32" s="116">
        <v>3436</v>
      </c>
      <c r="X32" s="116">
        <v>3325</v>
      </c>
      <c r="Y32" s="112">
        <v>3790</v>
      </c>
      <c r="Z32" s="112">
        <v>4048</v>
      </c>
      <c r="AB32" s="117">
        <f t="shared" si="2"/>
        <v>3.0946119503394289E-2</v>
      </c>
    </row>
    <row r="33" spans="19:32" x14ac:dyDescent="0.25">
      <c r="S33" s="115" t="s">
        <v>77</v>
      </c>
      <c r="T33" s="115"/>
      <c r="U33" s="116"/>
      <c r="V33" s="116">
        <v>4169</v>
      </c>
      <c r="W33" s="116">
        <v>4468</v>
      </c>
      <c r="X33" s="116">
        <v>4722</v>
      </c>
      <c r="Y33" s="112">
        <v>4687</v>
      </c>
      <c r="Z33" s="112">
        <v>4931</v>
      </c>
      <c r="AB33" s="117">
        <f t="shared" si="2"/>
        <v>3.7696471163843191E-2</v>
      </c>
    </row>
    <row r="34" spans="19:32" x14ac:dyDescent="0.25">
      <c r="S34" s="118" t="s">
        <v>53</v>
      </c>
      <c r="T34" s="118"/>
      <c r="U34" s="119"/>
      <c r="V34" s="119">
        <v>119984</v>
      </c>
      <c r="W34" s="119">
        <v>118877</v>
      </c>
      <c r="X34" s="119">
        <v>120739</v>
      </c>
      <c r="Y34" s="120">
        <v>128934</v>
      </c>
      <c r="Z34" s="120">
        <v>130808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72970</v>
      </c>
      <c r="W37" s="112">
        <v>73986</v>
      </c>
      <c r="X37" s="112">
        <v>74716</v>
      </c>
      <c r="Y37" s="112">
        <v>74152</v>
      </c>
      <c r="Z37" s="112">
        <v>73982</v>
      </c>
      <c r="AB37" s="132">
        <f>Z37/Z40*100</f>
        <v>82.230546076982066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13455</v>
      </c>
      <c r="W38" s="112">
        <v>13415</v>
      </c>
      <c r="X38" s="112">
        <v>13253</v>
      </c>
      <c r="Y38" s="112">
        <v>15209</v>
      </c>
      <c r="Z38" s="112">
        <v>15987</v>
      </c>
      <c r="AB38" s="132">
        <f>Z38/Z40*100</f>
        <v>17.769453923017927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86425</v>
      </c>
      <c r="W40" s="112">
        <v>87401</v>
      </c>
      <c r="X40" s="112">
        <v>87969</v>
      </c>
      <c r="Y40" s="112">
        <v>89361</v>
      </c>
      <c r="Z40" s="112">
        <v>89969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34</v>
      </c>
      <c r="W44" s="112">
        <v>31</v>
      </c>
      <c r="X44" s="112">
        <v>39</v>
      </c>
      <c r="Y44" s="112">
        <v>43</v>
      </c>
      <c r="Z44" s="112">
        <v>63</v>
      </c>
    </row>
    <row r="45" spans="19:32" x14ac:dyDescent="0.25">
      <c r="S45" s="115" t="s">
        <v>37</v>
      </c>
      <c r="T45" s="115"/>
      <c r="U45" s="112"/>
      <c r="V45" s="112">
        <v>1606</v>
      </c>
      <c r="W45" s="112">
        <v>1634</v>
      </c>
      <c r="X45" s="112">
        <v>1757</v>
      </c>
      <c r="Y45" s="112">
        <v>2223</v>
      </c>
      <c r="Z45" s="112">
        <v>2394</v>
      </c>
    </row>
    <row r="46" spans="19:32" x14ac:dyDescent="0.25">
      <c r="S46" s="115" t="s">
        <v>38</v>
      </c>
      <c r="T46" s="115"/>
      <c r="U46" s="112"/>
      <c r="V46" s="112">
        <v>3894</v>
      </c>
      <c r="W46" s="112">
        <v>3681</v>
      </c>
      <c r="X46" s="112">
        <v>3871</v>
      </c>
      <c r="Y46" s="112">
        <v>4476</v>
      </c>
      <c r="Z46" s="112">
        <v>4688</v>
      </c>
    </row>
    <row r="47" spans="19:32" x14ac:dyDescent="0.25">
      <c r="S47" s="115" t="s">
        <v>39</v>
      </c>
      <c r="T47" s="115"/>
      <c r="U47" s="112"/>
      <c r="V47" s="112">
        <v>5070</v>
      </c>
      <c r="W47" s="112">
        <v>4885</v>
      </c>
      <c r="X47" s="112">
        <v>5006</v>
      </c>
      <c r="Y47" s="112">
        <v>5534</v>
      </c>
      <c r="Z47" s="112">
        <v>5582</v>
      </c>
    </row>
    <row r="48" spans="19:32" x14ac:dyDescent="0.25">
      <c r="S48" s="115" t="s">
        <v>40</v>
      </c>
      <c r="T48" s="115"/>
      <c r="U48" s="112"/>
      <c r="V48" s="112">
        <v>5692</v>
      </c>
      <c r="W48" s="112">
        <v>5473</v>
      </c>
      <c r="X48" s="112">
        <v>5397</v>
      </c>
      <c r="Y48" s="112">
        <v>5395</v>
      </c>
      <c r="Z48" s="112">
        <v>5509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5138</v>
      </c>
      <c r="W49" s="112">
        <v>5242</v>
      </c>
      <c r="X49" s="112">
        <v>5355</v>
      </c>
      <c r="Y49" s="112">
        <v>5524</v>
      </c>
      <c r="Z49" s="112">
        <v>5486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Mornington Peninsula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4862</v>
      </c>
      <c r="W50" s="112">
        <v>4840</v>
      </c>
      <c r="X50" s="112">
        <v>4955</v>
      </c>
      <c r="Y50" s="112">
        <v>5226</v>
      </c>
      <c r="Z50" s="112">
        <v>5362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5272</v>
      </c>
      <c r="W51" s="112">
        <v>5102</v>
      </c>
      <c r="X51" s="112">
        <v>4957</v>
      </c>
      <c r="Y51" s="112">
        <v>5142</v>
      </c>
      <c r="Z51" s="112">
        <v>5123</v>
      </c>
    </row>
    <row r="52" spans="1:26" ht="15" customHeight="1" x14ac:dyDescent="0.25">
      <c r="S52" s="115" t="s">
        <v>44</v>
      </c>
      <c r="T52" s="115"/>
      <c r="U52" s="112"/>
      <c r="V52" s="112">
        <v>6189</v>
      </c>
      <c r="W52" s="112">
        <v>5952</v>
      </c>
      <c r="X52" s="112">
        <v>5778</v>
      </c>
      <c r="Y52" s="112">
        <v>5639</v>
      </c>
      <c r="Z52" s="112">
        <v>5478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5498</v>
      </c>
      <c r="W53" s="112">
        <v>5584</v>
      </c>
      <c r="X53" s="112">
        <v>5723</v>
      </c>
      <c r="Y53" s="112">
        <v>6059</v>
      </c>
      <c r="Z53" s="112">
        <v>6084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5224</v>
      </c>
      <c r="W54" s="112">
        <v>5314</v>
      </c>
      <c r="X54" s="112">
        <v>5345</v>
      </c>
      <c r="Y54" s="112">
        <v>5248</v>
      </c>
      <c r="Z54" s="112">
        <v>5237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4404</v>
      </c>
      <c r="W55" s="112">
        <v>4452</v>
      </c>
      <c r="X55" s="112">
        <v>4577</v>
      </c>
      <c r="Y55" s="112">
        <v>4814</v>
      </c>
      <c r="Z55" s="112">
        <v>4928</v>
      </c>
    </row>
    <row r="56" spans="1:26" ht="15" customHeight="1" x14ac:dyDescent="0.25">
      <c r="S56" s="115" t="s">
        <v>48</v>
      </c>
      <c r="T56" s="115"/>
      <c r="U56" s="112"/>
      <c r="V56" s="112">
        <v>2736</v>
      </c>
      <c r="W56" s="112">
        <v>2756</v>
      </c>
      <c r="X56" s="112">
        <v>2864</v>
      </c>
      <c r="Y56" s="112">
        <v>3066</v>
      </c>
      <c r="Z56" s="112">
        <v>3140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1427</v>
      </c>
      <c r="W57" s="112">
        <v>1440</v>
      </c>
      <c r="X57" s="112">
        <v>1415</v>
      </c>
      <c r="Y57" s="112">
        <v>1561</v>
      </c>
      <c r="Z57" s="112">
        <v>1624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538</v>
      </c>
      <c r="W58" s="112">
        <v>583</v>
      </c>
      <c r="X58" s="112">
        <v>642</v>
      </c>
      <c r="Y58" s="112">
        <v>703</v>
      </c>
      <c r="Z58" s="112">
        <v>777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282</v>
      </c>
      <c r="W59" s="112">
        <v>286</v>
      </c>
      <c r="X59" s="112">
        <v>264</v>
      </c>
      <c r="Y59" s="112">
        <v>286</v>
      </c>
      <c r="Z59" s="112">
        <v>297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154</v>
      </c>
      <c r="W60" s="112">
        <v>177</v>
      </c>
      <c r="X60" s="112">
        <v>176</v>
      </c>
      <c r="Y60" s="112">
        <v>201</v>
      </c>
      <c r="Z60" s="112">
        <v>195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58015</v>
      </c>
      <c r="W61" s="112">
        <v>57444</v>
      </c>
      <c r="X61" s="112">
        <v>58121</v>
      </c>
      <c r="Y61" s="112">
        <v>61138</v>
      </c>
      <c r="Z61" s="112">
        <v>61963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45</v>
      </c>
      <c r="W63" s="112">
        <v>22</v>
      </c>
      <c r="X63" s="112">
        <v>30</v>
      </c>
      <c r="Y63" s="112">
        <v>51</v>
      </c>
      <c r="Z63" s="112">
        <v>61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1738</v>
      </c>
      <c r="W64" s="112">
        <v>1745</v>
      </c>
      <c r="X64" s="112">
        <v>1933</v>
      </c>
      <c r="Y64" s="112">
        <v>2629</v>
      </c>
      <c r="Z64" s="112">
        <v>2698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Mornington Peninsula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4170</v>
      </c>
      <c r="W65" s="112">
        <v>4052</v>
      </c>
      <c r="X65" s="112">
        <v>4244</v>
      </c>
      <c r="Y65" s="112">
        <v>4866</v>
      </c>
      <c r="Z65" s="112">
        <v>5105</v>
      </c>
    </row>
    <row r="66" spans="1:26" x14ac:dyDescent="0.25">
      <c r="S66" s="115" t="s">
        <v>39</v>
      </c>
      <c r="T66" s="115"/>
      <c r="U66" s="112"/>
      <c r="V66" s="112">
        <v>5473</v>
      </c>
      <c r="W66" s="112">
        <v>5182</v>
      </c>
      <c r="X66" s="112">
        <v>5349</v>
      </c>
      <c r="Y66" s="112">
        <v>5861</v>
      </c>
      <c r="Z66" s="112">
        <v>5913</v>
      </c>
    </row>
    <row r="67" spans="1:26" x14ac:dyDescent="0.25">
      <c r="S67" s="115" t="s">
        <v>40</v>
      </c>
      <c r="T67" s="115"/>
      <c r="U67" s="112"/>
      <c r="V67" s="112">
        <v>5828</v>
      </c>
      <c r="W67" s="112">
        <v>5672</v>
      </c>
      <c r="X67" s="112">
        <v>5563</v>
      </c>
      <c r="Y67" s="112">
        <v>5823</v>
      </c>
      <c r="Z67" s="112">
        <v>5782</v>
      </c>
    </row>
    <row r="68" spans="1:26" x14ac:dyDescent="0.25">
      <c r="S68" s="115" t="s">
        <v>41</v>
      </c>
      <c r="T68" s="115"/>
      <c r="U68" s="112"/>
      <c r="V68" s="112">
        <v>5238</v>
      </c>
      <c r="W68" s="112">
        <v>5326</v>
      </c>
      <c r="X68" s="112">
        <v>5496</v>
      </c>
      <c r="Y68" s="112">
        <v>5828</v>
      </c>
      <c r="Z68" s="112">
        <v>5841</v>
      </c>
    </row>
    <row r="69" spans="1:26" x14ac:dyDescent="0.25">
      <c r="S69" s="115" t="s">
        <v>42</v>
      </c>
      <c r="T69" s="115"/>
      <c r="U69" s="112"/>
      <c r="V69" s="112">
        <v>5464</v>
      </c>
      <c r="W69" s="112">
        <v>5454</v>
      </c>
      <c r="X69" s="112">
        <v>5514</v>
      </c>
      <c r="Y69" s="112">
        <v>5991</v>
      </c>
      <c r="Z69" s="112">
        <v>6101</v>
      </c>
    </row>
    <row r="70" spans="1:26" x14ac:dyDescent="0.25">
      <c r="S70" s="115" t="s">
        <v>43</v>
      </c>
      <c r="T70" s="115"/>
      <c r="U70" s="112"/>
      <c r="V70" s="112">
        <v>5718</v>
      </c>
      <c r="W70" s="112">
        <v>5641</v>
      </c>
      <c r="X70" s="112">
        <v>5772</v>
      </c>
      <c r="Y70" s="112">
        <v>6229</v>
      </c>
      <c r="Z70" s="112">
        <v>6359</v>
      </c>
    </row>
    <row r="71" spans="1:26" x14ac:dyDescent="0.25">
      <c r="S71" s="115" t="s">
        <v>44</v>
      </c>
      <c r="T71" s="115"/>
      <c r="U71" s="112"/>
      <c r="V71" s="112">
        <v>7181</v>
      </c>
      <c r="W71" s="112">
        <v>6953</v>
      </c>
      <c r="X71" s="112">
        <v>6675</v>
      </c>
      <c r="Y71" s="112">
        <v>6784</v>
      </c>
      <c r="Z71" s="112">
        <v>6543</v>
      </c>
    </row>
    <row r="72" spans="1:26" x14ac:dyDescent="0.25">
      <c r="S72" s="115" t="s">
        <v>45</v>
      </c>
      <c r="T72" s="115"/>
      <c r="U72" s="112"/>
      <c r="V72" s="112">
        <v>6360</v>
      </c>
      <c r="W72" s="112">
        <v>6465</v>
      </c>
      <c r="X72" s="112">
        <v>6915</v>
      </c>
      <c r="Y72" s="112">
        <v>7455</v>
      </c>
      <c r="Z72" s="112">
        <v>7499</v>
      </c>
    </row>
    <row r="73" spans="1:26" x14ac:dyDescent="0.25">
      <c r="S73" s="115" t="s">
        <v>46</v>
      </c>
      <c r="T73" s="115"/>
      <c r="U73" s="112"/>
      <c r="V73" s="112">
        <v>5840</v>
      </c>
      <c r="W73" s="112">
        <v>5853</v>
      </c>
      <c r="X73" s="112">
        <v>5806</v>
      </c>
      <c r="Y73" s="112">
        <v>6297</v>
      </c>
      <c r="Z73" s="112">
        <v>6449</v>
      </c>
    </row>
    <row r="74" spans="1:26" x14ac:dyDescent="0.25">
      <c r="S74" s="115" t="s">
        <v>47</v>
      </c>
      <c r="T74" s="115"/>
      <c r="U74" s="112"/>
      <c r="V74" s="112">
        <v>4610</v>
      </c>
      <c r="W74" s="112">
        <v>4601</v>
      </c>
      <c r="X74" s="112">
        <v>4629</v>
      </c>
      <c r="Y74" s="112">
        <v>4996</v>
      </c>
      <c r="Z74" s="112">
        <v>5142</v>
      </c>
    </row>
    <row r="75" spans="1:26" x14ac:dyDescent="0.25">
      <c r="S75" s="115" t="s">
        <v>48</v>
      </c>
      <c r="T75" s="115"/>
      <c r="U75" s="112"/>
      <c r="V75" s="112">
        <v>2352</v>
      </c>
      <c r="W75" s="112">
        <v>2474</v>
      </c>
      <c r="X75" s="112">
        <v>2670</v>
      </c>
      <c r="Y75" s="112">
        <v>2813</v>
      </c>
      <c r="Z75" s="112">
        <v>3071</v>
      </c>
    </row>
    <row r="76" spans="1:26" x14ac:dyDescent="0.25">
      <c r="S76" s="115" t="s">
        <v>49</v>
      </c>
      <c r="T76" s="115"/>
      <c r="U76" s="112"/>
      <c r="V76" s="112">
        <v>1059</v>
      </c>
      <c r="W76" s="112">
        <v>1090</v>
      </c>
      <c r="X76" s="112">
        <v>1064</v>
      </c>
      <c r="Y76" s="112">
        <v>1146</v>
      </c>
      <c r="Z76" s="112">
        <v>1207</v>
      </c>
    </row>
    <row r="77" spans="1:26" x14ac:dyDescent="0.25">
      <c r="S77" s="115" t="s">
        <v>50</v>
      </c>
      <c r="T77" s="115"/>
      <c r="U77" s="112"/>
      <c r="V77" s="112">
        <v>434</v>
      </c>
      <c r="W77" s="112">
        <v>466</v>
      </c>
      <c r="X77" s="112">
        <v>430</v>
      </c>
      <c r="Y77" s="112">
        <v>469</v>
      </c>
      <c r="Z77" s="112">
        <v>531</v>
      </c>
    </row>
    <row r="78" spans="1:26" x14ac:dyDescent="0.25">
      <c r="S78" s="115" t="s">
        <v>51</v>
      </c>
      <c r="T78" s="115"/>
      <c r="U78" s="112"/>
      <c r="V78" s="112">
        <v>252</v>
      </c>
      <c r="W78" s="112">
        <v>233</v>
      </c>
      <c r="X78" s="112">
        <v>226</v>
      </c>
      <c r="Y78" s="112">
        <v>225</v>
      </c>
      <c r="Z78" s="112">
        <v>242</v>
      </c>
    </row>
    <row r="79" spans="1:26" x14ac:dyDescent="0.25">
      <c r="S79" s="115" t="s">
        <v>52</v>
      </c>
      <c r="T79" s="115"/>
      <c r="U79" s="112"/>
      <c r="V79" s="112">
        <v>208</v>
      </c>
      <c r="W79" s="112">
        <v>211</v>
      </c>
      <c r="X79" s="112">
        <v>231</v>
      </c>
      <c r="Y79" s="112">
        <v>240</v>
      </c>
      <c r="Z79" s="112">
        <v>225</v>
      </c>
    </row>
    <row r="80" spans="1:26" x14ac:dyDescent="0.25">
      <c r="S80" s="118" t="s">
        <v>53</v>
      </c>
      <c r="T80" s="118"/>
      <c r="U80" s="112"/>
      <c r="V80" s="112">
        <v>61969</v>
      </c>
      <c r="W80" s="112">
        <v>61437</v>
      </c>
      <c r="X80" s="112">
        <v>62547</v>
      </c>
      <c r="Y80" s="112">
        <v>67696</v>
      </c>
      <c r="Z80" s="112">
        <v>68764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Mornington Peninsula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6756</v>
      </c>
      <c r="W83" s="112">
        <v>6965</v>
      </c>
      <c r="X83" s="112">
        <v>7064</v>
      </c>
      <c r="Y83" s="112">
        <v>7090</v>
      </c>
      <c r="Z83" s="112">
        <v>7140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5258</v>
      </c>
      <c r="W84" s="112">
        <v>5229</v>
      </c>
      <c r="X84" s="112">
        <v>5217</v>
      </c>
      <c r="Y84" s="112">
        <v>5375</v>
      </c>
      <c r="Z84" s="112">
        <v>5498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8564</v>
      </c>
      <c r="W85" s="112">
        <v>8667</v>
      </c>
      <c r="X85" s="112">
        <v>8790</v>
      </c>
      <c r="Y85" s="112">
        <v>8840</v>
      </c>
      <c r="Z85" s="112">
        <v>8646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130,810</v>
      </c>
      <c r="D86" s="96">
        <f t="shared" ref="D86:D91" si="4">AD4</f>
        <v>1.4550079885833123E-2</v>
      </c>
      <c r="E86" s="97">
        <f t="shared" ref="E86:E91" si="5">AD4</f>
        <v>1.4550079885833123E-2</v>
      </c>
      <c r="F86" s="96">
        <f t="shared" ref="F86:F91" si="6">AF4</f>
        <v>9.0219610784681326E-2</v>
      </c>
      <c r="G86" s="97">
        <f t="shared" ref="G86:G91" si="7">AF4</f>
        <v>9.0219610784681326E-2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2550</v>
      </c>
      <c r="W86" s="112">
        <v>2652</v>
      </c>
      <c r="X86" s="112">
        <v>2745</v>
      </c>
      <c r="Y86" s="112">
        <v>2820</v>
      </c>
      <c r="Z86" s="112">
        <v>2916</v>
      </c>
    </row>
    <row r="87" spans="1:30" ht="15" customHeight="1" x14ac:dyDescent="0.25">
      <c r="A87" s="98" t="s">
        <v>4</v>
      </c>
      <c r="B87" s="49"/>
      <c r="C87" s="57" t="str">
        <f t="shared" si="3"/>
        <v>61,958</v>
      </c>
      <c r="D87" s="96">
        <f t="shared" si="4"/>
        <v>1.3445433132687867E-2</v>
      </c>
      <c r="E87" s="97">
        <f t="shared" si="5"/>
        <v>1.3445433132687867E-2</v>
      </c>
      <c r="F87" s="96">
        <f t="shared" si="6"/>
        <v>6.7946773303916075E-2</v>
      </c>
      <c r="G87" s="97">
        <f t="shared" si="7"/>
        <v>6.7946773303916075E-2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1475</v>
      </c>
      <c r="W87" s="112">
        <v>1480</v>
      </c>
      <c r="X87" s="112">
        <v>1472</v>
      </c>
      <c r="Y87" s="112">
        <v>1517</v>
      </c>
      <c r="Z87" s="112">
        <v>1504</v>
      </c>
    </row>
    <row r="88" spans="1:30" ht="15" customHeight="1" x14ac:dyDescent="0.25">
      <c r="A88" s="98" t="s">
        <v>5</v>
      </c>
      <c r="B88" s="49"/>
      <c r="C88" s="57" t="str">
        <f t="shared" si="3"/>
        <v>68,767</v>
      </c>
      <c r="D88" s="96">
        <f t="shared" si="4"/>
        <v>1.5775713082911036E-2</v>
      </c>
      <c r="E88" s="97">
        <f t="shared" si="5"/>
        <v>1.5775713082911036E-2</v>
      </c>
      <c r="F88" s="96">
        <f t="shared" si="6"/>
        <v>0.10975373591969784</v>
      </c>
      <c r="G88" s="97">
        <f t="shared" si="7"/>
        <v>0.10975373591969784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2555</v>
      </c>
      <c r="W88" s="112">
        <v>2568</v>
      </c>
      <c r="X88" s="112">
        <v>2628</v>
      </c>
      <c r="Y88" s="112">
        <v>2769</v>
      </c>
      <c r="Z88" s="112">
        <v>2788</v>
      </c>
    </row>
    <row r="89" spans="1:30" ht="15" customHeight="1" x14ac:dyDescent="0.25">
      <c r="A89" s="49" t="s">
        <v>6</v>
      </c>
      <c r="B89" s="49"/>
      <c r="C89" s="57" t="str">
        <f t="shared" si="3"/>
        <v>89,970</v>
      </c>
      <c r="D89" s="96">
        <f t="shared" si="4"/>
        <v>6.7812541963205852E-3</v>
      </c>
      <c r="E89" s="97">
        <f t="shared" si="5"/>
        <v>6.7812541963205852E-3</v>
      </c>
      <c r="F89" s="96">
        <f t="shared" si="6"/>
        <v>4.1030269369619621E-2</v>
      </c>
      <c r="G89" s="97">
        <f t="shared" si="7"/>
        <v>4.1030269369619621E-2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2293</v>
      </c>
      <c r="W89" s="112">
        <v>2201</v>
      </c>
      <c r="X89" s="112">
        <v>2217</v>
      </c>
      <c r="Y89" s="112">
        <v>2211</v>
      </c>
      <c r="Z89" s="112">
        <v>2201</v>
      </c>
    </row>
    <row r="90" spans="1:30" ht="15" customHeight="1" x14ac:dyDescent="0.25">
      <c r="A90" s="49" t="s">
        <v>95</v>
      </c>
      <c r="B90" s="49"/>
      <c r="C90" s="57" t="str">
        <f t="shared" si="3"/>
        <v>$45,897</v>
      </c>
      <c r="D90" s="96">
        <f t="shared" si="4"/>
        <v>6.0357171735840653E-2</v>
      </c>
      <c r="E90" s="97">
        <f t="shared" si="5"/>
        <v>6.0357171735840653E-2</v>
      </c>
      <c r="F90" s="96">
        <f t="shared" si="6"/>
        <v>0.1218476241689479</v>
      </c>
      <c r="G90" s="97">
        <f t="shared" si="7"/>
        <v>0.1218476241689479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3948</v>
      </c>
      <c r="W90" s="112">
        <v>3899</v>
      </c>
      <c r="X90" s="112">
        <v>3934</v>
      </c>
      <c r="Y90" s="112">
        <v>3885</v>
      </c>
      <c r="Z90" s="112">
        <v>3793</v>
      </c>
    </row>
    <row r="91" spans="1:30" ht="15" customHeight="1" x14ac:dyDescent="0.25">
      <c r="A91" s="49" t="s">
        <v>7</v>
      </c>
      <c r="B91" s="49"/>
      <c r="C91" s="57" t="str">
        <f t="shared" si="3"/>
        <v>$6,331.2 mil</v>
      </c>
      <c r="D91" s="96">
        <f t="shared" si="4"/>
        <v>5.8899955399201342E-2</v>
      </c>
      <c r="E91" s="97">
        <f t="shared" si="5"/>
        <v>5.8899955399201342E-2</v>
      </c>
      <c r="F91" s="96">
        <f t="shared" si="6"/>
        <v>0.25040223536220196</v>
      </c>
      <c r="G91" s="97">
        <f t="shared" si="7"/>
        <v>0.25040223536220196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43342</v>
      </c>
      <c r="W91" s="112">
        <v>43744</v>
      </c>
      <c r="X91" s="112">
        <v>43954</v>
      </c>
      <c r="Y91" s="112">
        <v>44465</v>
      </c>
      <c r="Z91" s="112">
        <v>44618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4290</v>
      </c>
      <c r="W93" s="112">
        <v>4527</v>
      </c>
      <c r="X93" s="112">
        <v>4645</v>
      </c>
      <c r="Y93" s="112">
        <v>4767</v>
      </c>
      <c r="Z93" s="112">
        <v>4867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8788</v>
      </c>
      <c r="W94" s="112">
        <v>8904</v>
      </c>
      <c r="X94" s="112">
        <v>9090</v>
      </c>
      <c r="Y94" s="112">
        <v>9407</v>
      </c>
      <c r="Z94" s="112">
        <v>9423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1551</v>
      </c>
      <c r="W95" s="112">
        <v>1592</v>
      </c>
      <c r="X95" s="112">
        <v>1625</v>
      </c>
      <c r="Y95" s="112">
        <v>1660</v>
      </c>
      <c r="Z95" s="112">
        <v>1738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6569</v>
      </c>
      <c r="W96" s="112">
        <v>6659</v>
      </c>
      <c r="X96" s="112">
        <v>6688</v>
      </c>
      <c r="Y96" s="112">
        <v>6777</v>
      </c>
      <c r="Z96" s="112">
        <v>6823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7040</v>
      </c>
      <c r="W97" s="112">
        <v>6951</v>
      </c>
      <c r="X97" s="112">
        <v>6904</v>
      </c>
      <c r="Y97" s="112">
        <v>6952</v>
      </c>
      <c r="Z97" s="112">
        <v>6869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4905</v>
      </c>
      <c r="W98" s="112">
        <v>4971</v>
      </c>
      <c r="X98" s="112">
        <v>4930</v>
      </c>
      <c r="Y98" s="112">
        <v>4950</v>
      </c>
      <c r="Z98" s="112">
        <v>4907</v>
      </c>
    </row>
    <row r="99" spans="1:32" ht="15" customHeight="1" x14ac:dyDescent="0.25">
      <c r="S99" s="115" t="s">
        <v>195</v>
      </c>
      <c r="T99" s="115"/>
      <c r="U99" s="112"/>
      <c r="V99" s="112">
        <v>274</v>
      </c>
      <c r="W99" s="112">
        <v>260</v>
      </c>
      <c r="X99" s="112">
        <v>292</v>
      </c>
      <c r="Y99" s="112">
        <v>298</v>
      </c>
      <c r="Z99" s="112">
        <v>329</v>
      </c>
    </row>
    <row r="100" spans="1:32" ht="15" customHeight="1" x14ac:dyDescent="0.25">
      <c r="S100" s="115" t="s">
        <v>58</v>
      </c>
      <c r="T100" s="115"/>
      <c r="U100" s="112"/>
      <c r="V100" s="112">
        <v>1963</v>
      </c>
      <c r="W100" s="112">
        <v>1973</v>
      </c>
      <c r="X100" s="112">
        <v>1991</v>
      </c>
      <c r="Y100" s="112">
        <v>2007</v>
      </c>
      <c r="Z100" s="112">
        <v>2037</v>
      </c>
    </row>
    <row r="101" spans="1:32" x14ac:dyDescent="0.25">
      <c r="A101" s="18"/>
      <c r="S101" s="118" t="s">
        <v>53</v>
      </c>
      <c r="T101" s="118"/>
      <c r="U101" s="112"/>
      <c r="V101" s="112">
        <v>43085</v>
      </c>
      <c r="W101" s="112">
        <v>43661</v>
      </c>
      <c r="X101" s="112">
        <v>43952</v>
      </c>
      <c r="Y101" s="112">
        <v>44818</v>
      </c>
      <c r="Z101" s="112">
        <v>45283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91610</v>
      </c>
      <c r="W104" s="112">
        <v>94127</v>
      </c>
      <c r="X104" s="112">
        <v>94457</v>
      </c>
      <c r="Y104" s="112">
        <v>101397</v>
      </c>
      <c r="Z104" s="112">
        <v>104081</v>
      </c>
      <c r="AB104" s="109" t="str">
        <f>TEXT(Z104,"###,###")</f>
        <v>104,081</v>
      </c>
      <c r="AD104" s="130">
        <f>Z104/($Z$4)*100</f>
        <v>79.566546900084091</v>
      </c>
      <c r="AF104" s="109"/>
    </row>
    <row r="105" spans="1:32" x14ac:dyDescent="0.25">
      <c r="S105" s="115" t="s">
        <v>17</v>
      </c>
      <c r="T105" s="115"/>
      <c r="U105" s="112"/>
      <c r="V105" s="112">
        <v>18354</v>
      </c>
      <c r="W105" s="112">
        <v>17303</v>
      </c>
      <c r="X105" s="112">
        <v>17390</v>
      </c>
      <c r="Y105" s="112">
        <v>18756</v>
      </c>
      <c r="Z105" s="112">
        <v>18237</v>
      </c>
      <c r="AB105" s="109" t="str">
        <f>TEXT(Z105,"###,###")</f>
        <v>18,237</v>
      </c>
      <c r="AD105" s="130">
        <f>Z105/($Z$4)*100</f>
        <v>13.941594679305863</v>
      </c>
      <c r="AF105" s="109"/>
    </row>
    <row r="106" spans="1:32" x14ac:dyDescent="0.25">
      <c r="S106" s="118" t="s">
        <v>53</v>
      </c>
      <c r="T106" s="118"/>
      <c r="U106" s="120"/>
      <c r="V106" s="120">
        <v>109964</v>
      </c>
      <c r="W106" s="120">
        <v>111430</v>
      </c>
      <c r="X106" s="120">
        <v>111847</v>
      </c>
      <c r="Y106" s="120">
        <v>120153</v>
      </c>
      <c r="Z106" s="120">
        <v>122318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23383</v>
      </c>
      <c r="W108" s="112">
        <v>23330</v>
      </c>
      <c r="X108" s="112">
        <v>23612</v>
      </c>
      <c r="Y108" s="112">
        <v>24506</v>
      </c>
      <c r="Z108" s="112">
        <v>24141</v>
      </c>
      <c r="AB108" s="109" t="str">
        <f>TEXT(Z108,"###,###")</f>
        <v>24,141</v>
      </c>
      <c r="AD108" s="130">
        <f>Z108/($Z$4)*100</f>
        <v>18.455011084779454</v>
      </c>
      <c r="AF108" s="109"/>
    </row>
    <row r="109" spans="1:32" x14ac:dyDescent="0.25">
      <c r="S109" s="115" t="s">
        <v>20</v>
      </c>
      <c r="T109" s="115"/>
      <c r="U109" s="112"/>
      <c r="V109" s="112">
        <v>19565</v>
      </c>
      <c r="W109" s="112">
        <v>19337</v>
      </c>
      <c r="X109" s="112">
        <v>21474</v>
      </c>
      <c r="Y109" s="112">
        <v>22921</v>
      </c>
      <c r="Z109" s="112">
        <v>22977</v>
      </c>
      <c r="AB109" s="109" t="str">
        <f>TEXT(Z109,"###,###")</f>
        <v>22,977</v>
      </c>
      <c r="AD109" s="130">
        <f>Z109/($Z$4)*100</f>
        <v>17.565170858497055</v>
      </c>
      <c r="AF109" s="109"/>
    </row>
    <row r="110" spans="1:32" x14ac:dyDescent="0.25">
      <c r="S110" s="115" t="s">
        <v>21</v>
      </c>
      <c r="T110" s="115"/>
      <c r="U110" s="112"/>
      <c r="V110" s="112">
        <v>25586</v>
      </c>
      <c r="W110" s="112">
        <v>24400</v>
      </c>
      <c r="X110" s="112">
        <v>24516</v>
      </c>
      <c r="Y110" s="112">
        <v>26443</v>
      </c>
      <c r="Z110" s="112">
        <v>29341</v>
      </c>
      <c r="AB110" s="109" t="str">
        <f>TEXT(Z110,"###,###")</f>
        <v>29,341</v>
      </c>
      <c r="AD110" s="130">
        <f>Z110/($Z$4)*100</f>
        <v>22.430242336212828</v>
      </c>
      <c r="AF110" s="109"/>
    </row>
    <row r="111" spans="1:32" x14ac:dyDescent="0.25">
      <c r="S111" s="115" t="s">
        <v>22</v>
      </c>
      <c r="T111" s="115"/>
      <c r="U111" s="112"/>
      <c r="V111" s="112">
        <v>41745</v>
      </c>
      <c r="W111" s="112">
        <v>42098</v>
      </c>
      <c r="X111" s="112">
        <v>42245</v>
      </c>
      <c r="Y111" s="112">
        <v>46284</v>
      </c>
      <c r="Z111" s="112">
        <v>45868</v>
      </c>
      <c r="AB111" s="109" t="str">
        <f>TEXT(Z111,"###,###")</f>
        <v>45,868</v>
      </c>
      <c r="AD111" s="130">
        <f>Z111/($Z$4)*100</f>
        <v>35.064597507835792</v>
      </c>
      <c r="AF111" s="109"/>
    </row>
    <row r="112" spans="1:32" x14ac:dyDescent="0.25">
      <c r="S112" s="118" t="s">
        <v>53</v>
      </c>
      <c r="T112" s="118"/>
      <c r="U112" s="112"/>
      <c r="V112" s="112">
        <v>119981</v>
      </c>
      <c r="W112" s="112">
        <v>118878</v>
      </c>
      <c r="X112" s="112">
        <v>120739</v>
      </c>
      <c r="Y112" s="112">
        <v>128935</v>
      </c>
      <c r="Z112" s="112">
        <v>130813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43.44</v>
      </c>
      <c r="W118" s="131">
        <v>43.64</v>
      </c>
      <c r="X118" s="131">
        <v>43.72</v>
      </c>
      <c r="Y118" s="131">
        <v>43.69</v>
      </c>
      <c r="Z118" s="131">
        <v>43.73</v>
      </c>
      <c r="AB118" s="109" t="str">
        <f>TEXT(Z118,"##.0")</f>
        <v>43.7</v>
      </c>
    </row>
    <row r="120" spans="19:32" x14ac:dyDescent="0.25">
      <c r="S120" s="101" t="s">
        <v>97</v>
      </c>
      <c r="T120" s="112"/>
      <c r="U120" s="112"/>
      <c r="V120" s="112">
        <v>71422</v>
      </c>
      <c r="W120" s="112">
        <v>72371</v>
      </c>
      <c r="X120" s="112">
        <v>72552</v>
      </c>
      <c r="Y120" s="112">
        <v>73724</v>
      </c>
      <c r="Z120" s="112">
        <v>74325</v>
      </c>
      <c r="AB120" s="109" t="str">
        <f>TEXT(Z120,"###,###")</f>
        <v>74,325</v>
      </c>
    </row>
    <row r="121" spans="19:32" x14ac:dyDescent="0.25">
      <c r="S121" s="101" t="s">
        <v>98</v>
      </c>
      <c r="T121" s="112"/>
      <c r="U121" s="112"/>
      <c r="V121" s="112">
        <v>8659</v>
      </c>
      <c r="W121" s="112">
        <v>8593</v>
      </c>
      <c r="X121" s="112">
        <v>8677</v>
      </c>
      <c r="Y121" s="112">
        <v>8466</v>
      </c>
      <c r="Z121" s="112">
        <v>8583</v>
      </c>
      <c r="AB121" s="109" t="str">
        <f>TEXT(Z121,"###,###")</f>
        <v>8,583</v>
      </c>
    </row>
    <row r="122" spans="19:32" x14ac:dyDescent="0.25">
      <c r="S122" s="101" t="s">
        <v>99</v>
      </c>
      <c r="T122" s="112"/>
      <c r="U122" s="112"/>
      <c r="V122" s="112">
        <v>6341</v>
      </c>
      <c r="W122" s="112">
        <v>6444</v>
      </c>
      <c r="X122" s="112">
        <v>6736</v>
      </c>
      <c r="Y122" s="112">
        <v>7172</v>
      </c>
      <c r="Z122" s="112">
        <v>7062</v>
      </c>
      <c r="AB122" s="109" t="str">
        <f>TEXT(Z122,"###,###")</f>
        <v>7,062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77763</v>
      </c>
      <c r="W124" s="112">
        <v>78815</v>
      </c>
      <c r="X124" s="112">
        <v>79288</v>
      </c>
      <c r="Y124" s="112">
        <v>80896</v>
      </c>
      <c r="Z124" s="112">
        <v>81387</v>
      </c>
      <c r="AB124" s="109" t="str">
        <f>TEXT(Z124,"###,###")</f>
        <v>81,387</v>
      </c>
      <c r="AD124" s="127">
        <f>Z124/$Z$7*100</f>
        <v>90.460153384461478</v>
      </c>
    </row>
    <row r="125" spans="19:32" x14ac:dyDescent="0.25">
      <c r="S125" s="101" t="s">
        <v>101</v>
      </c>
      <c r="T125" s="112"/>
      <c r="U125" s="112"/>
      <c r="V125" s="112">
        <v>15000</v>
      </c>
      <c r="W125" s="112">
        <v>15037</v>
      </c>
      <c r="X125" s="112">
        <v>15413</v>
      </c>
      <c r="Y125" s="112">
        <v>15638</v>
      </c>
      <c r="Z125" s="112">
        <v>15645</v>
      </c>
      <c r="AB125" s="109" t="str">
        <f>TEXT(Z125,"###,###")</f>
        <v>15,645</v>
      </c>
      <c r="AD125" s="127">
        <f>Z125/$Z$7*100</f>
        <v>17.389129709903301</v>
      </c>
    </row>
    <row r="127" spans="19:32" x14ac:dyDescent="0.25">
      <c r="S127" s="101" t="s">
        <v>102</v>
      </c>
      <c r="T127" s="112"/>
      <c r="U127" s="112"/>
      <c r="V127" s="112">
        <v>43339</v>
      </c>
      <c r="W127" s="112">
        <v>43742</v>
      </c>
      <c r="X127" s="112">
        <v>43953</v>
      </c>
      <c r="Y127" s="112">
        <v>44460</v>
      </c>
      <c r="Z127" s="112">
        <v>44622</v>
      </c>
      <c r="AB127" s="109" t="str">
        <f>TEXT(Z127,"###,###")</f>
        <v>44,622</v>
      </c>
      <c r="AD127" s="127">
        <f>Z127/$Z$7*100</f>
        <v>49.596532177392469</v>
      </c>
    </row>
    <row r="128" spans="19:32" x14ac:dyDescent="0.25">
      <c r="S128" s="101" t="s">
        <v>103</v>
      </c>
      <c r="T128" s="112"/>
      <c r="U128" s="112"/>
      <c r="V128" s="112">
        <v>43082</v>
      </c>
      <c r="W128" s="112">
        <v>43663</v>
      </c>
      <c r="X128" s="112">
        <v>43951</v>
      </c>
      <c r="Y128" s="112">
        <v>44819</v>
      </c>
      <c r="Z128" s="112">
        <v>45280</v>
      </c>
      <c r="AB128" s="109" t="str">
        <f>TEXT(Z128,"###,###")</f>
        <v>45,280</v>
      </c>
      <c r="AD128" s="127">
        <f>Z128/$Z$7*100</f>
        <v>50.327887073468936</v>
      </c>
    </row>
    <row r="130" spans="19:20" x14ac:dyDescent="0.25">
      <c r="S130" s="101" t="s">
        <v>278</v>
      </c>
      <c r="T130" s="127">
        <v>82.610870290096699</v>
      </c>
    </row>
    <row r="131" spans="19:20" x14ac:dyDescent="0.25">
      <c r="S131" s="101" t="s">
        <v>279</v>
      </c>
      <c r="T131" s="127">
        <v>9.5398466155385115</v>
      </c>
    </row>
    <row r="132" spans="19:20" x14ac:dyDescent="0.25">
      <c r="S132" s="101" t="s">
        <v>280</v>
      </c>
      <c r="T132" s="127">
        <v>7.8492830943647878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3E70456-8272-41BF-9276-9DE2E524E6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0312B35-5A59-488B-BD89-E13D7B6B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837606C-5B5C-4BC2-8320-CA8C929D9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8DB4D5-011E-4202-9208-DA17D3F04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6A17F-1A47-4834-A81E-9EB8444CE266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161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161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8.54 Mount Alexander,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13741</v>
      </c>
      <c r="W4" s="108">
        <v>14277</v>
      </c>
      <c r="X4" s="108">
        <v>14509</v>
      </c>
      <c r="Y4" s="108">
        <v>15828</v>
      </c>
      <c r="Z4" s="108">
        <v>16067</v>
      </c>
      <c r="AB4" s="109" t="str">
        <f>TEXT(Z4,"###,###")</f>
        <v>16,067</v>
      </c>
      <c r="AD4" s="110">
        <f>Z4/Y4-1</f>
        <v>1.5099823098306819E-2</v>
      </c>
      <c r="AF4" s="110">
        <f>Z4/V4-1</f>
        <v>0.16927443417509647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6706</v>
      </c>
      <c r="W5" s="108">
        <v>6961</v>
      </c>
      <c r="X5" s="108">
        <v>7060</v>
      </c>
      <c r="Y5" s="108">
        <v>7477</v>
      </c>
      <c r="Z5" s="108">
        <v>7696</v>
      </c>
      <c r="AB5" s="109" t="str">
        <f>TEXT(Z5,"###,###")</f>
        <v>7,696</v>
      </c>
      <c r="AD5" s="110">
        <f t="shared" ref="AD5:AD9" si="0">Z5/Y5-1</f>
        <v>2.9289822121171483E-2</v>
      </c>
      <c r="AF5" s="110">
        <f t="shared" ref="AF5:AF9" si="1">Z5/V5-1</f>
        <v>0.1476289889651059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7039</v>
      </c>
      <c r="W6" s="108">
        <v>7316</v>
      </c>
      <c r="X6" s="108">
        <v>7433</v>
      </c>
      <c r="Y6" s="108">
        <v>8329</v>
      </c>
      <c r="Z6" s="108">
        <v>8368</v>
      </c>
      <c r="AB6" s="109" t="str">
        <f>TEXT(Z6,"###,###")</f>
        <v>8,368</v>
      </c>
      <c r="AD6" s="110">
        <f t="shared" si="0"/>
        <v>4.6824348661302917E-3</v>
      </c>
      <c r="AF6" s="110">
        <f t="shared" si="1"/>
        <v>0.18880522801534316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9548</v>
      </c>
      <c r="W7" s="108">
        <v>9970</v>
      </c>
      <c r="X7" s="108">
        <v>10163</v>
      </c>
      <c r="Y7" s="108">
        <v>10602</v>
      </c>
      <c r="Z7" s="108">
        <v>10839</v>
      </c>
      <c r="AB7" s="109" t="str">
        <f>TEXT(Z7,"###,###")</f>
        <v>10,839</v>
      </c>
      <c r="AD7" s="110">
        <f t="shared" si="0"/>
        <v>2.2354272778720929E-2</v>
      </c>
      <c r="AF7" s="110">
        <f t="shared" si="1"/>
        <v>0.13521156263091738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16,067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10,839</v>
      </c>
      <c r="P8" s="67"/>
      <c r="S8" s="107" t="s">
        <v>82</v>
      </c>
      <c r="T8" s="108"/>
      <c r="U8" s="108"/>
      <c r="V8" s="108">
        <v>37983.5</v>
      </c>
      <c r="W8" s="108">
        <v>38295.08</v>
      </c>
      <c r="X8" s="108">
        <v>40836</v>
      </c>
      <c r="Y8" s="108">
        <v>39606</v>
      </c>
      <c r="Z8" s="108">
        <v>43321.82</v>
      </c>
      <c r="AB8" s="109" t="str">
        <f>TEXT(Z8,"$###,###")</f>
        <v>$43,322</v>
      </c>
      <c r="AD8" s="110">
        <f t="shared" si="0"/>
        <v>9.3819623289400633E-2</v>
      </c>
      <c r="AF8" s="110">
        <f t="shared" si="1"/>
        <v>0.14054313056985279</v>
      </c>
    </row>
    <row r="9" spans="1:32" x14ac:dyDescent="0.25">
      <c r="A9" s="30" t="s">
        <v>14</v>
      </c>
      <c r="B9" s="71"/>
      <c r="C9" s="72"/>
      <c r="D9" s="73">
        <f>AD104</f>
        <v>68.911433372751603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50.032290801734483</v>
      </c>
      <c r="P9" s="74" t="s">
        <v>83</v>
      </c>
      <c r="S9" s="107" t="s">
        <v>7</v>
      </c>
      <c r="T9" s="108"/>
      <c r="U9" s="108"/>
      <c r="V9" s="108">
        <v>474462012</v>
      </c>
      <c r="W9" s="108">
        <v>515160174</v>
      </c>
      <c r="X9" s="108">
        <v>565240702</v>
      </c>
      <c r="Y9" s="108">
        <v>601036074</v>
      </c>
      <c r="Z9" s="108">
        <v>641413420</v>
      </c>
      <c r="AB9" s="109" t="str">
        <f>TEXT(Z9/1000000,"$#,###.0")&amp;" mil"</f>
        <v>$641.4 mil</v>
      </c>
      <c r="AD9" s="110">
        <f t="shared" si="0"/>
        <v>6.7179571654130132E-2</v>
      </c>
      <c r="AF9" s="110">
        <f t="shared" si="1"/>
        <v>0.35187518447736132</v>
      </c>
    </row>
    <row r="10" spans="1:32" x14ac:dyDescent="0.25">
      <c r="A10" s="30" t="s">
        <v>17</v>
      </c>
      <c r="B10" s="71"/>
      <c r="C10" s="72"/>
      <c r="D10" s="73">
        <f>AD105</f>
        <v>22.692475259849381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49.958483254912814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74.997693514161824</v>
      </c>
      <c r="P11" s="74" t="s">
        <v>83</v>
      </c>
      <c r="S11" s="107" t="s">
        <v>29</v>
      </c>
      <c r="T11" s="112"/>
      <c r="U11" s="112"/>
      <c r="V11" s="112">
        <v>11308</v>
      </c>
      <c r="W11" s="112">
        <v>11684</v>
      </c>
      <c r="X11" s="112">
        <v>11864</v>
      </c>
      <c r="Y11" s="112">
        <v>13130</v>
      </c>
      <c r="Z11" s="112">
        <v>13357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13.313036257957375</v>
      </c>
      <c r="P12" s="74" t="s">
        <v>83</v>
      </c>
      <c r="S12" s="107" t="s">
        <v>30</v>
      </c>
      <c r="T12" s="112"/>
      <c r="U12" s="112"/>
      <c r="V12" s="112">
        <v>2433</v>
      </c>
      <c r="W12" s="112">
        <v>2592</v>
      </c>
      <c r="X12" s="112">
        <v>2645</v>
      </c>
      <c r="Y12" s="112">
        <v>2696</v>
      </c>
      <c r="Z12" s="112">
        <v>2709</v>
      </c>
    </row>
    <row r="13" spans="1:32" ht="15" customHeight="1" x14ac:dyDescent="0.25">
      <c r="A13" s="30" t="s">
        <v>19</v>
      </c>
      <c r="B13" s="72"/>
      <c r="C13" s="72"/>
      <c r="D13" s="73">
        <f>AD108</f>
        <v>18.441526109416817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11.707722114586216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18.404182485840543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46.0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21.248521814900105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17.891727381720926</v>
      </c>
      <c r="P15" s="74" t="s">
        <v>83</v>
      </c>
      <c r="S15" s="115" t="s">
        <v>59</v>
      </c>
      <c r="T15" s="115"/>
      <c r="U15" s="116"/>
      <c r="V15" s="116">
        <v>433</v>
      </c>
      <c r="W15" s="116">
        <v>455</v>
      </c>
      <c r="X15" s="116">
        <v>453</v>
      </c>
      <c r="Y15" s="112">
        <v>420</v>
      </c>
      <c r="Z15" s="112">
        <v>392</v>
      </c>
      <c r="AB15" s="117">
        <f t="shared" ref="AB15:AB34" si="2">IF(Z15="np",0,Z15/$Z$34)</f>
        <v>2.4394797436057006E-2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33.509678222443519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82.108272618279074</v>
      </c>
      <c r="P16" s="37" t="s">
        <v>83</v>
      </c>
      <c r="S16" s="115" t="s">
        <v>60</v>
      </c>
      <c r="T16" s="115"/>
      <c r="U16" s="116"/>
      <c r="V16" s="116">
        <v>103</v>
      </c>
      <c r="W16" s="116">
        <v>114</v>
      </c>
      <c r="X16" s="116">
        <v>103</v>
      </c>
      <c r="Y16" s="112">
        <v>83</v>
      </c>
      <c r="Z16" s="112">
        <v>86</v>
      </c>
      <c r="AB16" s="117">
        <f t="shared" si="2"/>
        <v>5.3519198456655672E-3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1082</v>
      </c>
      <c r="W17" s="116">
        <v>1353</v>
      </c>
      <c r="X17" s="116">
        <v>1179</v>
      </c>
      <c r="Y17" s="112">
        <v>1218</v>
      </c>
      <c r="Z17" s="112">
        <v>1246</v>
      </c>
      <c r="AB17" s="117">
        <f t="shared" si="2"/>
        <v>7.7540606136038331E-2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76</v>
      </c>
      <c r="W18" s="116">
        <v>77</v>
      </c>
      <c r="X18" s="116">
        <v>80</v>
      </c>
      <c r="Y18" s="112">
        <v>80</v>
      </c>
      <c r="Z18" s="112">
        <v>96</v>
      </c>
      <c r="AB18" s="117">
        <f t="shared" si="2"/>
        <v>5.9742361067894705E-3</v>
      </c>
    </row>
    <row r="19" spans="1:28" x14ac:dyDescent="0.25">
      <c r="A19" s="63" t="str">
        <f>$S$1&amp;" ("&amp;$V$2&amp;" to "&amp;$Z$2&amp;")"</f>
        <v>Mount Alexander (2018-19 to 2022-23)</v>
      </c>
      <c r="B19" s="63"/>
      <c r="C19" s="63"/>
      <c r="D19" s="63"/>
      <c r="E19" s="63"/>
      <c r="F19" s="63"/>
      <c r="G19" s="63" t="str">
        <f>$S$1&amp;" ("&amp;$V$2&amp;" to "&amp;$Z$2&amp;")"</f>
        <v>Mount Alexander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873</v>
      </c>
      <c r="W19" s="116">
        <v>878</v>
      </c>
      <c r="X19" s="116">
        <v>918</v>
      </c>
      <c r="Y19" s="112">
        <v>990</v>
      </c>
      <c r="Z19" s="112">
        <v>1010</v>
      </c>
      <c r="AB19" s="117">
        <f t="shared" si="2"/>
        <v>6.2853942373514216E-2</v>
      </c>
    </row>
    <row r="20" spans="1:28" x14ac:dyDescent="0.25">
      <c r="S20" s="115" t="s">
        <v>64</v>
      </c>
      <c r="T20" s="115"/>
      <c r="U20" s="116"/>
      <c r="V20" s="116">
        <v>241</v>
      </c>
      <c r="W20" s="116">
        <v>264</v>
      </c>
      <c r="X20" s="116">
        <v>264</v>
      </c>
      <c r="Y20" s="112">
        <v>298</v>
      </c>
      <c r="Z20" s="112">
        <v>299</v>
      </c>
      <c r="AB20" s="117">
        <f t="shared" si="2"/>
        <v>1.8607256207604703E-2</v>
      </c>
    </row>
    <row r="21" spans="1:28" x14ac:dyDescent="0.25">
      <c r="S21" s="115" t="s">
        <v>65</v>
      </c>
      <c r="T21" s="115"/>
      <c r="U21" s="116"/>
      <c r="V21" s="116">
        <v>1119</v>
      </c>
      <c r="W21" s="116">
        <v>1193</v>
      </c>
      <c r="X21" s="116">
        <v>1290</v>
      </c>
      <c r="Y21" s="112">
        <v>1426</v>
      </c>
      <c r="Z21" s="112">
        <v>1383</v>
      </c>
      <c r="AB21" s="117">
        <f t="shared" si="2"/>
        <v>8.6066338913435805E-2</v>
      </c>
    </row>
    <row r="22" spans="1:28" x14ac:dyDescent="0.25">
      <c r="S22" s="115" t="s">
        <v>66</v>
      </c>
      <c r="T22" s="115"/>
      <c r="U22" s="116"/>
      <c r="V22" s="116">
        <v>724</v>
      </c>
      <c r="W22" s="116">
        <v>868</v>
      </c>
      <c r="X22" s="116">
        <v>943</v>
      </c>
      <c r="Y22" s="112">
        <v>1092</v>
      </c>
      <c r="Z22" s="112">
        <v>1129</v>
      </c>
      <c r="AB22" s="117">
        <f t="shared" si="2"/>
        <v>7.0259505880888667E-2</v>
      </c>
    </row>
    <row r="23" spans="1:28" x14ac:dyDescent="0.25">
      <c r="S23" s="115" t="s">
        <v>67</v>
      </c>
      <c r="T23" s="115"/>
      <c r="U23" s="116"/>
      <c r="V23" s="116">
        <v>341</v>
      </c>
      <c r="W23" s="116">
        <v>362</v>
      </c>
      <c r="X23" s="116">
        <v>392</v>
      </c>
      <c r="Y23" s="112">
        <v>423</v>
      </c>
      <c r="Z23" s="112">
        <v>423</v>
      </c>
      <c r="AB23" s="117">
        <f t="shared" si="2"/>
        <v>2.6323977845541104E-2</v>
      </c>
    </row>
    <row r="24" spans="1:28" x14ac:dyDescent="0.25">
      <c r="S24" s="115" t="s">
        <v>68</v>
      </c>
      <c r="T24" s="115"/>
      <c r="U24" s="116"/>
      <c r="V24" s="116">
        <v>275</v>
      </c>
      <c r="W24" s="116">
        <v>247</v>
      </c>
      <c r="X24" s="116">
        <v>233</v>
      </c>
      <c r="Y24" s="112">
        <v>280</v>
      </c>
      <c r="Z24" s="112">
        <v>341</v>
      </c>
      <c r="AB24" s="117">
        <f t="shared" si="2"/>
        <v>2.1220984504325097E-2</v>
      </c>
    </row>
    <row r="25" spans="1:28" x14ac:dyDescent="0.25">
      <c r="S25" s="115" t="s">
        <v>69</v>
      </c>
      <c r="T25" s="115"/>
      <c r="U25" s="116"/>
      <c r="V25" s="116">
        <v>370</v>
      </c>
      <c r="W25" s="116">
        <v>416</v>
      </c>
      <c r="X25" s="116">
        <v>387</v>
      </c>
      <c r="Y25" s="112">
        <v>443</v>
      </c>
      <c r="Z25" s="112">
        <v>478</v>
      </c>
      <c r="AB25" s="117">
        <f t="shared" si="2"/>
        <v>2.9746717281722571E-2</v>
      </c>
    </row>
    <row r="26" spans="1:28" x14ac:dyDescent="0.25">
      <c r="S26" s="115" t="s">
        <v>70</v>
      </c>
      <c r="T26" s="115"/>
      <c r="U26" s="116"/>
      <c r="V26" s="116">
        <v>164</v>
      </c>
      <c r="W26" s="116">
        <v>150</v>
      </c>
      <c r="X26" s="116">
        <v>137</v>
      </c>
      <c r="Y26" s="112">
        <v>161</v>
      </c>
      <c r="Z26" s="112">
        <v>143</v>
      </c>
      <c r="AB26" s="117">
        <f t="shared" si="2"/>
        <v>8.8991225340718152E-3</v>
      </c>
    </row>
    <row r="27" spans="1:28" x14ac:dyDescent="0.25">
      <c r="S27" s="115" t="s">
        <v>71</v>
      </c>
      <c r="T27" s="115"/>
      <c r="U27" s="116"/>
      <c r="V27" s="116">
        <v>896</v>
      </c>
      <c r="W27" s="116">
        <v>935</v>
      </c>
      <c r="X27" s="116">
        <v>980</v>
      </c>
      <c r="Y27" s="112">
        <v>1099</v>
      </c>
      <c r="Z27" s="112">
        <v>1115</v>
      </c>
      <c r="AB27" s="117">
        <f t="shared" si="2"/>
        <v>6.9388263115315207E-2</v>
      </c>
    </row>
    <row r="28" spans="1:28" x14ac:dyDescent="0.25">
      <c r="S28" s="115" t="s">
        <v>72</v>
      </c>
      <c r="T28" s="115"/>
      <c r="U28" s="116"/>
      <c r="V28" s="116">
        <v>857</v>
      </c>
      <c r="W28" s="116">
        <v>822</v>
      </c>
      <c r="X28" s="116">
        <v>741</v>
      </c>
      <c r="Y28" s="112">
        <v>775</v>
      </c>
      <c r="Z28" s="112">
        <v>924</v>
      </c>
      <c r="AB28" s="117">
        <f t="shared" si="2"/>
        <v>5.7502022527848654E-2</v>
      </c>
    </row>
    <row r="29" spans="1:28" x14ac:dyDescent="0.25">
      <c r="S29" s="115" t="s">
        <v>73</v>
      </c>
      <c r="T29" s="115"/>
      <c r="U29" s="116"/>
      <c r="V29" s="116">
        <v>1404</v>
      </c>
      <c r="W29" s="116">
        <v>893</v>
      </c>
      <c r="X29" s="116">
        <v>954</v>
      </c>
      <c r="Y29" s="112">
        <v>1143</v>
      </c>
      <c r="Z29" s="112">
        <v>1126</v>
      </c>
      <c r="AB29" s="117">
        <f t="shared" si="2"/>
        <v>7.0072811002551499E-2</v>
      </c>
    </row>
    <row r="30" spans="1:28" x14ac:dyDescent="0.25">
      <c r="S30" s="115" t="s">
        <v>74</v>
      </c>
      <c r="T30" s="115"/>
      <c r="U30" s="116"/>
      <c r="V30" s="116">
        <v>1118</v>
      </c>
      <c r="W30" s="116">
        <v>1446</v>
      </c>
      <c r="X30" s="116">
        <v>1425</v>
      </c>
      <c r="Y30" s="112">
        <v>1647</v>
      </c>
      <c r="Z30" s="112">
        <v>1742</v>
      </c>
      <c r="AB30" s="117">
        <f t="shared" si="2"/>
        <v>0.10840749268778394</v>
      </c>
    </row>
    <row r="31" spans="1:28" x14ac:dyDescent="0.25">
      <c r="S31" s="115" t="s">
        <v>75</v>
      </c>
      <c r="T31" s="115"/>
      <c r="U31" s="116"/>
      <c r="V31" s="116">
        <v>1956</v>
      </c>
      <c r="W31" s="116">
        <v>2054</v>
      </c>
      <c r="X31" s="116">
        <v>2211</v>
      </c>
      <c r="Y31" s="112">
        <v>2400</v>
      </c>
      <c r="Z31" s="112">
        <v>2421</v>
      </c>
      <c r="AB31" s="117">
        <f t="shared" si="2"/>
        <v>0.15066276681809695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537</v>
      </c>
      <c r="W32" s="116">
        <v>574</v>
      </c>
      <c r="X32" s="116">
        <v>687</v>
      </c>
      <c r="Y32" s="112">
        <v>687</v>
      </c>
      <c r="Z32" s="112">
        <v>674</v>
      </c>
      <c r="AB32" s="117">
        <f t="shared" si="2"/>
        <v>4.1944115999751071E-2</v>
      </c>
    </row>
    <row r="33" spans="19:32" x14ac:dyDescent="0.25">
      <c r="S33" s="115" t="s">
        <v>77</v>
      </c>
      <c r="T33" s="115"/>
      <c r="U33" s="116"/>
      <c r="V33" s="116">
        <v>424</v>
      </c>
      <c r="W33" s="116">
        <v>496</v>
      </c>
      <c r="X33" s="116">
        <v>501</v>
      </c>
      <c r="Y33" s="112">
        <v>559</v>
      </c>
      <c r="Z33" s="112">
        <v>547</v>
      </c>
      <c r="AB33" s="117">
        <f t="shared" si="2"/>
        <v>3.4040699483477502E-2</v>
      </c>
    </row>
    <row r="34" spans="19:32" x14ac:dyDescent="0.25">
      <c r="S34" s="118" t="s">
        <v>53</v>
      </c>
      <c r="T34" s="118"/>
      <c r="U34" s="119"/>
      <c r="V34" s="119">
        <v>13743</v>
      </c>
      <c r="W34" s="119">
        <v>14275</v>
      </c>
      <c r="X34" s="119">
        <v>14509</v>
      </c>
      <c r="Y34" s="120">
        <v>15827</v>
      </c>
      <c r="Z34" s="120">
        <v>16069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7925</v>
      </c>
      <c r="W37" s="112">
        <v>8071</v>
      </c>
      <c r="X37" s="112">
        <v>8529</v>
      </c>
      <c r="Y37" s="112">
        <v>8702</v>
      </c>
      <c r="Z37" s="112">
        <v>8903</v>
      </c>
      <c r="AB37" s="132">
        <f>Z37/Z40*100</f>
        <v>82.108272618279074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1627</v>
      </c>
      <c r="W38" s="112">
        <v>1899</v>
      </c>
      <c r="X38" s="112">
        <v>1629</v>
      </c>
      <c r="Y38" s="112">
        <v>1894</v>
      </c>
      <c r="Z38" s="112">
        <v>1940</v>
      </c>
      <c r="AB38" s="132">
        <f>Z38/Z40*100</f>
        <v>17.891727381720926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9552</v>
      </c>
      <c r="W40" s="112">
        <v>9970</v>
      </c>
      <c r="X40" s="112">
        <v>10158</v>
      </c>
      <c r="Y40" s="112">
        <v>10596</v>
      </c>
      <c r="Z40" s="112">
        <v>10843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5</v>
      </c>
      <c r="X44" s="112">
        <v>5</v>
      </c>
      <c r="Y44" s="112">
        <v>10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109</v>
      </c>
      <c r="W45" s="112">
        <v>126</v>
      </c>
      <c r="X45" s="112">
        <v>143</v>
      </c>
      <c r="Y45" s="112">
        <v>201</v>
      </c>
      <c r="Z45" s="112">
        <v>228</v>
      </c>
    </row>
    <row r="46" spans="19:32" x14ac:dyDescent="0.25">
      <c r="S46" s="115" t="s">
        <v>38</v>
      </c>
      <c r="T46" s="115"/>
      <c r="U46" s="112"/>
      <c r="V46" s="112">
        <v>342</v>
      </c>
      <c r="W46" s="112">
        <v>318</v>
      </c>
      <c r="X46" s="112">
        <v>376</v>
      </c>
      <c r="Y46" s="112">
        <v>412</v>
      </c>
      <c r="Z46" s="112">
        <v>440</v>
      </c>
    </row>
    <row r="47" spans="19:32" x14ac:dyDescent="0.25">
      <c r="S47" s="115" t="s">
        <v>39</v>
      </c>
      <c r="T47" s="115"/>
      <c r="U47" s="112"/>
      <c r="V47" s="112">
        <v>498</v>
      </c>
      <c r="W47" s="112">
        <v>426</v>
      </c>
      <c r="X47" s="112">
        <v>427</v>
      </c>
      <c r="Y47" s="112">
        <v>454</v>
      </c>
      <c r="Z47" s="112">
        <v>475</v>
      </c>
    </row>
    <row r="48" spans="19:32" x14ac:dyDescent="0.25">
      <c r="S48" s="115" t="s">
        <v>40</v>
      </c>
      <c r="T48" s="115"/>
      <c r="U48" s="112"/>
      <c r="V48" s="112">
        <v>501</v>
      </c>
      <c r="W48" s="112">
        <v>577</v>
      </c>
      <c r="X48" s="112">
        <v>579</v>
      </c>
      <c r="Y48" s="112">
        <v>623</v>
      </c>
      <c r="Z48" s="112">
        <v>641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484</v>
      </c>
      <c r="W49" s="112">
        <v>491</v>
      </c>
      <c r="X49" s="112">
        <v>526</v>
      </c>
      <c r="Y49" s="112">
        <v>574</v>
      </c>
      <c r="Z49" s="112">
        <v>609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Mount Alexander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579</v>
      </c>
      <c r="W50" s="112">
        <v>587</v>
      </c>
      <c r="X50" s="112">
        <v>632</v>
      </c>
      <c r="Y50" s="112">
        <v>696</v>
      </c>
      <c r="Z50" s="112">
        <v>678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647</v>
      </c>
      <c r="W51" s="112">
        <v>666</v>
      </c>
      <c r="X51" s="112">
        <v>650</v>
      </c>
      <c r="Y51" s="112">
        <v>677</v>
      </c>
      <c r="Z51" s="112">
        <v>728</v>
      </c>
    </row>
    <row r="52" spans="1:26" ht="15" customHeight="1" x14ac:dyDescent="0.25">
      <c r="S52" s="115" t="s">
        <v>44</v>
      </c>
      <c r="T52" s="115"/>
      <c r="U52" s="112"/>
      <c r="V52" s="112">
        <v>760</v>
      </c>
      <c r="W52" s="112">
        <v>769</v>
      </c>
      <c r="X52" s="112">
        <v>747</v>
      </c>
      <c r="Y52" s="112">
        <v>733</v>
      </c>
      <c r="Z52" s="112">
        <v>737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671</v>
      </c>
      <c r="W53" s="112">
        <v>757</v>
      </c>
      <c r="X53" s="112">
        <v>752</v>
      </c>
      <c r="Y53" s="112">
        <v>769</v>
      </c>
      <c r="Z53" s="112">
        <v>771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681</v>
      </c>
      <c r="W54" s="112">
        <v>741</v>
      </c>
      <c r="X54" s="112">
        <v>703</v>
      </c>
      <c r="Y54" s="112">
        <v>762</v>
      </c>
      <c r="Z54" s="112">
        <v>718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733</v>
      </c>
      <c r="W55" s="112">
        <v>729</v>
      </c>
      <c r="X55" s="112">
        <v>723</v>
      </c>
      <c r="Y55" s="112">
        <v>687</v>
      </c>
      <c r="Z55" s="112">
        <v>713</v>
      </c>
    </row>
    <row r="56" spans="1:26" ht="15" customHeight="1" x14ac:dyDescent="0.25">
      <c r="S56" s="115" t="s">
        <v>48</v>
      </c>
      <c r="T56" s="115"/>
      <c r="U56" s="112"/>
      <c r="V56" s="112">
        <v>392</v>
      </c>
      <c r="W56" s="112">
        <v>453</v>
      </c>
      <c r="X56" s="112">
        <v>475</v>
      </c>
      <c r="Y56" s="112">
        <v>534</v>
      </c>
      <c r="Z56" s="112">
        <v>550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195</v>
      </c>
      <c r="W57" s="112">
        <v>200</v>
      </c>
      <c r="X57" s="112">
        <v>194</v>
      </c>
      <c r="Y57" s="112">
        <v>186</v>
      </c>
      <c r="Z57" s="112">
        <v>218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49</v>
      </c>
      <c r="W58" s="112">
        <v>75</v>
      </c>
      <c r="X58" s="112">
        <v>76</v>
      </c>
      <c r="Y58" s="112">
        <v>104</v>
      </c>
      <c r="Z58" s="112">
        <v>115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</v>
      </c>
      <c r="W59" s="112">
        <v>34</v>
      </c>
      <c r="X59" s="112">
        <v>37</v>
      </c>
      <c r="Y59" s="112">
        <v>41</v>
      </c>
      <c r="Z59" s="112">
        <v>40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</v>
      </c>
      <c r="W60" s="112">
        <v>12</v>
      </c>
      <c r="X60" s="112">
        <v>15</v>
      </c>
      <c r="Y60" s="112">
        <v>16</v>
      </c>
      <c r="Z60" s="112">
        <v>11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6702</v>
      </c>
      <c r="W61" s="112">
        <v>6964</v>
      </c>
      <c r="X61" s="112">
        <v>7060</v>
      </c>
      <c r="Y61" s="112">
        <v>7471</v>
      </c>
      <c r="Z61" s="112">
        <v>7691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5</v>
      </c>
      <c r="X63" s="112">
        <v>2</v>
      </c>
      <c r="Y63" s="112">
        <v>8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133</v>
      </c>
      <c r="W64" s="112">
        <v>131</v>
      </c>
      <c r="X64" s="112">
        <v>161</v>
      </c>
      <c r="Y64" s="112">
        <v>224</v>
      </c>
      <c r="Z64" s="112">
        <v>211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Mount Alexander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331</v>
      </c>
      <c r="W65" s="112">
        <v>348</v>
      </c>
      <c r="X65" s="112">
        <v>371</v>
      </c>
      <c r="Y65" s="112">
        <v>453</v>
      </c>
      <c r="Z65" s="112">
        <v>455</v>
      </c>
    </row>
    <row r="66" spans="1:26" x14ac:dyDescent="0.25">
      <c r="S66" s="115" t="s">
        <v>39</v>
      </c>
      <c r="T66" s="115"/>
      <c r="U66" s="112"/>
      <c r="V66" s="112">
        <v>453</v>
      </c>
      <c r="W66" s="112">
        <v>459</v>
      </c>
      <c r="X66" s="112">
        <v>437</v>
      </c>
      <c r="Y66" s="112">
        <v>472</v>
      </c>
      <c r="Z66" s="112">
        <v>418</v>
      </c>
    </row>
    <row r="67" spans="1:26" x14ac:dyDescent="0.25">
      <c r="S67" s="115" t="s">
        <v>40</v>
      </c>
      <c r="T67" s="115"/>
      <c r="U67" s="112"/>
      <c r="V67" s="112">
        <v>471</v>
      </c>
      <c r="W67" s="112">
        <v>520</v>
      </c>
      <c r="X67" s="112">
        <v>511</v>
      </c>
      <c r="Y67" s="112">
        <v>558</v>
      </c>
      <c r="Z67" s="112">
        <v>524</v>
      </c>
    </row>
    <row r="68" spans="1:26" x14ac:dyDescent="0.25">
      <c r="S68" s="115" t="s">
        <v>41</v>
      </c>
      <c r="T68" s="115"/>
      <c r="U68" s="112"/>
      <c r="V68" s="112">
        <v>480</v>
      </c>
      <c r="W68" s="112">
        <v>522</v>
      </c>
      <c r="X68" s="112">
        <v>582</v>
      </c>
      <c r="Y68" s="112">
        <v>693</v>
      </c>
      <c r="Z68" s="112">
        <v>702</v>
      </c>
    </row>
    <row r="69" spans="1:26" x14ac:dyDescent="0.25">
      <c r="S69" s="115" t="s">
        <v>42</v>
      </c>
      <c r="T69" s="115"/>
      <c r="U69" s="112"/>
      <c r="V69" s="112">
        <v>607</v>
      </c>
      <c r="W69" s="112">
        <v>654</v>
      </c>
      <c r="X69" s="112">
        <v>718</v>
      </c>
      <c r="Y69" s="112">
        <v>802</v>
      </c>
      <c r="Z69" s="112">
        <v>802</v>
      </c>
    </row>
    <row r="70" spans="1:26" x14ac:dyDescent="0.25">
      <c r="S70" s="115" t="s">
        <v>43</v>
      </c>
      <c r="T70" s="115"/>
      <c r="U70" s="112"/>
      <c r="V70" s="112">
        <v>716</v>
      </c>
      <c r="W70" s="112">
        <v>746</v>
      </c>
      <c r="X70" s="112">
        <v>759</v>
      </c>
      <c r="Y70" s="112">
        <v>807</v>
      </c>
      <c r="Z70" s="112">
        <v>864</v>
      </c>
    </row>
    <row r="71" spans="1:26" x14ac:dyDescent="0.25">
      <c r="S71" s="115" t="s">
        <v>44</v>
      </c>
      <c r="T71" s="115"/>
      <c r="U71" s="112"/>
      <c r="V71" s="112">
        <v>896</v>
      </c>
      <c r="W71" s="112">
        <v>862</v>
      </c>
      <c r="X71" s="112">
        <v>894</v>
      </c>
      <c r="Y71" s="112">
        <v>908</v>
      </c>
      <c r="Z71" s="112">
        <v>970</v>
      </c>
    </row>
    <row r="72" spans="1:26" x14ac:dyDescent="0.25">
      <c r="S72" s="115" t="s">
        <v>45</v>
      </c>
      <c r="T72" s="115"/>
      <c r="U72" s="112"/>
      <c r="V72" s="112">
        <v>840</v>
      </c>
      <c r="W72" s="112">
        <v>843</v>
      </c>
      <c r="X72" s="112">
        <v>804</v>
      </c>
      <c r="Y72" s="112">
        <v>1004</v>
      </c>
      <c r="Z72" s="112">
        <v>961</v>
      </c>
    </row>
    <row r="73" spans="1:26" x14ac:dyDescent="0.25">
      <c r="S73" s="115" t="s">
        <v>46</v>
      </c>
      <c r="T73" s="115"/>
      <c r="U73" s="112"/>
      <c r="V73" s="112">
        <v>859</v>
      </c>
      <c r="W73" s="112">
        <v>943</v>
      </c>
      <c r="X73" s="112">
        <v>883</v>
      </c>
      <c r="Y73" s="112">
        <v>927</v>
      </c>
      <c r="Z73" s="112">
        <v>887</v>
      </c>
    </row>
    <row r="74" spans="1:26" x14ac:dyDescent="0.25">
      <c r="S74" s="115" t="s">
        <v>47</v>
      </c>
      <c r="T74" s="115"/>
      <c r="U74" s="112"/>
      <c r="V74" s="112">
        <v>627</v>
      </c>
      <c r="W74" s="112">
        <v>682</v>
      </c>
      <c r="X74" s="112">
        <v>701</v>
      </c>
      <c r="Y74" s="112">
        <v>783</v>
      </c>
      <c r="Z74" s="112">
        <v>780</v>
      </c>
    </row>
    <row r="75" spans="1:26" x14ac:dyDescent="0.25">
      <c r="S75" s="115" t="s">
        <v>48</v>
      </c>
      <c r="T75" s="115"/>
      <c r="U75" s="112"/>
      <c r="V75" s="112">
        <v>399</v>
      </c>
      <c r="W75" s="112">
        <v>365</v>
      </c>
      <c r="X75" s="112">
        <v>371</v>
      </c>
      <c r="Y75" s="112">
        <v>433</v>
      </c>
      <c r="Z75" s="112">
        <v>480</v>
      </c>
    </row>
    <row r="76" spans="1:26" x14ac:dyDescent="0.25">
      <c r="S76" s="115" t="s">
        <v>49</v>
      </c>
      <c r="T76" s="115"/>
      <c r="U76" s="112"/>
      <c r="V76" s="112">
        <v>115</v>
      </c>
      <c r="W76" s="112">
        <v>131</v>
      </c>
      <c r="X76" s="112">
        <v>143</v>
      </c>
      <c r="Y76" s="112">
        <v>161</v>
      </c>
      <c r="Z76" s="112">
        <v>197</v>
      </c>
    </row>
    <row r="77" spans="1:26" x14ac:dyDescent="0.25">
      <c r="S77" s="115" t="s">
        <v>50</v>
      </c>
      <c r="T77" s="115"/>
      <c r="U77" s="112"/>
      <c r="V77" s="112">
        <v>56</v>
      </c>
      <c r="W77" s="112">
        <v>58</v>
      </c>
      <c r="X77" s="112">
        <v>52</v>
      </c>
      <c r="Y77" s="112">
        <v>60</v>
      </c>
      <c r="Z77" s="112">
        <v>62</v>
      </c>
    </row>
    <row r="78" spans="1:26" x14ac:dyDescent="0.25">
      <c r="S78" s="115" t="s">
        <v>51</v>
      </c>
      <c r="T78" s="115"/>
      <c r="U78" s="112"/>
      <c r="V78" s="112">
        <v>28</v>
      </c>
      <c r="W78" s="112">
        <v>27</v>
      </c>
      <c r="X78" s="112">
        <v>29</v>
      </c>
      <c r="Y78" s="112">
        <v>26</v>
      </c>
      <c r="Z78" s="112">
        <v>33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19</v>
      </c>
      <c r="X79" s="112">
        <v>15</v>
      </c>
      <c r="Y79" s="112">
        <v>16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7039</v>
      </c>
      <c r="W80" s="112">
        <v>7312</v>
      </c>
      <c r="X80" s="112">
        <v>7433</v>
      </c>
      <c r="Y80" s="112">
        <v>8328</v>
      </c>
      <c r="Z80" s="112">
        <v>8370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Mount Alexander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488</v>
      </c>
      <c r="W83" s="112">
        <v>532</v>
      </c>
      <c r="X83" s="112">
        <v>554</v>
      </c>
      <c r="Y83" s="112">
        <v>577</v>
      </c>
      <c r="Z83" s="112">
        <v>560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731</v>
      </c>
      <c r="W84" s="112">
        <v>809</v>
      </c>
      <c r="X84" s="112">
        <v>801</v>
      </c>
      <c r="Y84" s="112">
        <v>823</v>
      </c>
      <c r="Z84" s="112">
        <v>855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716</v>
      </c>
      <c r="W85" s="112">
        <v>739</v>
      </c>
      <c r="X85" s="112">
        <v>747</v>
      </c>
      <c r="Y85" s="112">
        <v>751</v>
      </c>
      <c r="Z85" s="112">
        <v>767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16,067</v>
      </c>
      <c r="D86" s="96">
        <f t="shared" ref="D86:D91" si="4">AD4</f>
        <v>1.5099823098306819E-2</v>
      </c>
      <c r="E86" s="97">
        <f t="shared" ref="E86:E91" si="5">AD4</f>
        <v>1.5099823098306819E-2</v>
      </c>
      <c r="F86" s="96">
        <f t="shared" ref="F86:F91" si="6">AF4</f>
        <v>0.16927443417509647</v>
      </c>
      <c r="G86" s="97">
        <f t="shared" ref="G86:G91" si="7">AF4</f>
        <v>0.16927443417509647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337</v>
      </c>
      <c r="W86" s="112">
        <v>341</v>
      </c>
      <c r="X86" s="112">
        <v>354</v>
      </c>
      <c r="Y86" s="112">
        <v>376</v>
      </c>
      <c r="Z86" s="112">
        <v>369</v>
      </c>
    </row>
    <row r="87" spans="1:30" ht="15" customHeight="1" x14ac:dyDescent="0.25">
      <c r="A87" s="98" t="s">
        <v>4</v>
      </c>
      <c r="B87" s="49"/>
      <c r="C87" s="57" t="str">
        <f t="shared" si="3"/>
        <v>7,696</v>
      </c>
      <c r="D87" s="96">
        <f t="shared" si="4"/>
        <v>2.9289822121171483E-2</v>
      </c>
      <c r="E87" s="97">
        <f t="shared" si="5"/>
        <v>2.9289822121171483E-2</v>
      </c>
      <c r="F87" s="96">
        <f t="shared" si="6"/>
        <v>0.1476289889651059</v>
      </c>
      <c r="G87" s="97">
        <f t="shared" si="7"/>
        <v>0.1476289889651059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170</v>
      </c>
      <c r="W87" s="112">
        <v>167</v>
      </c>
      <c r="X87" s="112">
        <v>171</v>
      </c>
      <c r="Y87" s="112">
        <v>189</v>
      </c>
      <c r="Z87" s="112">
        <v>182</v>
      </c>
    </row>
    <row r="88" spans="1:30" ht="15" customHeight="1" x14ac:dyDescent="0.25">
      <c r="A88" s="98" t="s">
        <v>5</v>
      </c>
      <c r="B88" s="49"/>
      <c r="C88" s="57" t="str">
        <f t="shared" si="3"/>
        <v>8,368</v>
      </c>
      <c r="D88" s="96">
        <f t="shared" si="4"/>
        <v>4.6824348661302917E-3</v>
      </c>
      <c r="E88" s="97">
        <f t="shared" si="5"/>
        <v>4.6824348661302917E-3</v>
      </c>
      <c r="F88" s="96">
        <f t="shared" si="6"/>
        <v>0.18880522801534316</v>
      </c>
      <c r="G88" s="97">
        <f t="shared" si="7"/>
        <v>0.18880522801534316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176</v>
      </c>
      <c r="W88" s="112">
        <v>164</v>
      </c>
      <c r="X88" s="112">
        <v>190</v>
      </c>
      <c r="Y88" s="112">
        <v>217</v>
      </c>
      <c r="Z88" s="112">
        <v>225</v>
      </c>
    </row>
    <row r="89" spans="1:30" ht="15" customHeight="1" x14ac:dyDescent="0.25">
      <c r="A89" s="49" t="s">
        <v>6</v>
      </c>
      <c r="B89" s="49"/>
      <c r="C89" s="57" t="str">
        <f t="shared" si="3"/>
        <v>10,839</v>
      </c>
      <c r="D89" s="96">
        <f t="shared" si="4"/>
        <v>2.2354272778720929E-2</v>
      </c>
      <c r="E89" s="97">
        <f t="shared" si="5"/>
        <v>2.2354272778720929E-2</v>
      </c>
      <c r="F89" s="96">
        <f t="shared" si="6"/>
        <v>0.13521156263091738</v>
      </c>
      <c r="G89" s="97">
        <f t="shared" si="7"/>
        <v>0.13521156263091738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305</v>
      </c>
      <c r="W89" s="112">
        <v>299</v>
      </c>
      <c r="X89" s="112">
        <v>306</v>
      </c>
      <c r="Y89" s="112">
        <v>299</v>
      </c>
      <c r="Z89" s="112">
        <v>323</v>
      </c>
    </row>
    <row r="90" spans="1:30" ht="15" customHeight="1" x14ac:dyDescent="0.25">
      <c r="A90" s="49" t="s">
        <v>95</v>
      </c>
      <c r="B90" s="49"/>
      <c r="C90" s="57" t="str">
        <f t="shared" si="3"/>
        <v>$43,322</v>
      </c>
      <c r="D90" s="96">
        <f t="shared" si="4"/>
        <v>9.3819623289400633E-2</v>
      </c>
      <c r="E90" s="97">
        <f t="shared" si="5"/>
        <v>9.3819623289400633E-2</v>
      </c>
      <c r="F90" s="96">
        <f t="shared" si="6"/>
        <v>0.14054313056985279</v>
      </c>
      <c r="G90" s="97">
        <f t="shared" si="7"/>
        <v>0.14054313056985279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609</v>
      </c>
      <c r="W90" s="112">
        <v>581</v>
      </c>
      <c r="X90" s="112">
        <v>575</v>
      </c>
      <c r="Y90" s="112">
        <v>578</v>
      </c>
      <c r="Z90" s="112">
        <v>662</v>
      </c>
    </row>
    <row r="91" spans="1:30" ht="15" customHeight="1" x14ac:dyDescent="0.25">
      <c r="A91" s="49" t="s">
        <v>7</v>
      </c>
      <c r="B91" s="49"/>
      <c r="C91" s="57" t="str">
        <f t="shared" si="3"/>
        <v>$641.4 mil</v>
      </c>
      <c r="D91" s="96">
        <f t="shared" si="4"/>
        <v>6.7179571654130132E-2</v>
      </c>
      <c r="E91" s="97">
        <f t="shared" si="5"/>
        <v>6.7179571654130132E-2</v>
      </c>
      <c r="F91" s="96">
        <f t="shared" si="6"/>
        <v>0.35187518447736132</v>
      </c>
      <c r="G91" s="97">
        <f t="shared" si="7"/>
        <v>0.35187518447736132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4777</v>
      </c>
      <c r="W91" s="112">
        <v>4971</v>
      </c>
      <c r="X91" s="112">
        <v>5086</v>
      </c>
      <c r="Y91" s="112">
        <v>5254</v>
      </c>
      <c r="Z91" s="112">
        <v>5421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411</v>
      </c>
      <c r="W93" s="112">
        <v>431</v>
      </c>
      <c r="X93" s="112">
        <v>456</v>
      </c>
      <c r="Y93" s="112">
        <v>491</v>
      </c>
      <c r="Z93" s="112">
        <v>489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1172</v>
      </c>
      <c r="W94" s="112">
        <v>1243</v>
      </c>
      <c r="X94" s="112">
        <v>1277</v>
      </c>
      <c r="Y94" s="112">
        <v>1363</v>
      </c>
      <c r="Z94" s="112">
        <v>1394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162</v>
      </c>
      <c r="W95" s="112">
        <v>173</v>
      </c>
      <c r="X95" s="112">
        <v>187</v>
      </c>
      <c r="Y95" s="112">
        <v>182</v>
      </c>
      <c r="Z95" s="112">
        <v>192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669</v>
      </c>
      <c r="W96" s="112">
        <v>680</v>
      </c>
      <c r="X96" s="112">
        <v>687</v>
      </c>
      <c r="Y96" s="112">
        <v>701</v>
      </c>
      <c r="Z96" s="112">
        <v>721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608</v>
      </c>
      <c r="W97" s="112">
        <v>634</v>
      </c>
      <c r="X97" s="112">
        <v>602</v>
      </c>
      <c r="Y97" s="112">
        <v>654</v>
      </c>
      <c r="Z97" s="112">
        <v>649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359</v>
      </c>
      <c r="W98" s="112">
        <v>373</v>
      </c>
      <c r="X98" s="112">
        <v>363</v>
      </c>
      <c r="Y98" s="112">
        <v>380</v>
      </c>
      <c r="Z98" s="112">
        <v>371</v>
      </c>
    </row>
    <row r="99" spans="1:32" ht="15" customHeight="1" x14ac:dyDescent="0.25">
      <c r="S99" s="115" t="s">
        <v>195</v>
      </c>
      <c r="T99" s="115"/>
      <c r="U99" s="112"/>
      <c r="V99" s="112">
        <v>24</v>
      </c>
      <c r="W99" s="112">
        <v>27</v>
      </c>
      <c r="X99" s="112">
        <v>19</v>
      </c>
      <c r="Y99" s="112">
        <v>31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329</v>
      </c>
      <c r="W100" s="112">
        <v>329</v>
      </c>
      <c r="X100" s="112">
        <v>327</v>
      </c>
      <c r="Y100" s="112">
        <v>328</v>
      </c>
      <c r="Z100" s="112">
        <v>329</v>
      </c>
    </row>
    <row r="101" spans="1:32" x14ac:dyDescent="0.25">
      <c r="A101" s="18"/>
      <c r="S101" s="118" t="s">
        <v>53</v>
      </c>
      <c r="T101" s="118"/>
      <c r="U101" s="112"/>
      <c r="V101" s="112">
        <v>4770</v>
      </c>
      <c r="W101" s="112">
        <v>5002</v>
      </c>
      <c r="X101" s="112">
        <v>5063</v>
      </c>
      <c r="Y101" s="112">
        <v>5330</v>
      </c>
      <c r="Z101" s="112">
        <v>5410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9280</v>
      </c>
      <c r="W104" s="112">
        <v>9709</v>
      </c>
      <c r="X104" s="112">
        <v>9852</v>
      </c>
      <c r="Y104" s="112">
        <v>10745</v>
      </c>
      <c r="Z104" s="112">
        <v>11072</v>
      </c>
      <c r="AB104" s="109" t="str">
        <f>TEXT(Z104,"###,###")</f>
        <v>11,072</v>
      </c>
      <c r="AD104" s="130">
        <f>Z104/($Z$4)*100</f>
        <v>68.911433372751603</v>
      </c>
      <c r="AF104" s="109"/>
    </row>
    <row r="105" spans="1:32" x14ac:dyDescent="0.25">
      <c r="S105" s="115" t="s">
        <v>17</v>
      </c>
      <c r="T105" s="115"/>
      <c r="U105" s="112"/>
      <c r="V105" s="112">
        <v>3286</v>
      </c>
      <c r="W105" s="112">
        <v>3176</v>
      </c>
      <c r="X105" s="112">
        <v>3237</v>
      </c>
      <c r="Y105" s="112">
        <v>3644</v>
      </c>
      <c r="Z105" s="112">
        <v>3646</v>
      </c>
      <c r="AB105" s="109" t="str">
        <f>TEXT(Z105,"###,###")</f>
        <v>3,646</v>
      </c>
      <c r="AD105" s="130">
        <f>Z105/($Z$4)*100</f>
        <v>22.692475259849381</v>
      </c>
      <c r="AF105" s="109"/>
    </row>
    <row r="106" spans="1:32" x14ac:dyDescent="0.25">
      <c r="S106" s="118" t="s">
        <v>53</v>
      </c>
      <c r="T106" s="118"/>
      <c r="U106" s="120"/>
      <c r="V106" s="120">
        <v>12566</v>
      </c>
      <c r="W106" s="120">
        <v>12885</v>
      </c>
      <c r="X106" s="120">
        <v>13089</v>
      </c>
      <c r="Y106" s="120">
        <v>14389</v>
      </c>
      <c r="Z106" s="120">
        <v>14718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2739</v>
      </c>
      <c r="W108" s="112">
        <v>2895</v>
      </c>
      <c r="X108" s="112">
        <v>2986</v>
      </c>
      <c r="Y108" s="112">
        <v>3124</v>
      </c>
      <c r="Z108" s="112">
        <v>2963</v>
      </c>
      <c r="AB108" s="109" t="str">
        <f>TEXT(Z108,"###,###")</f>
        <v>2,963</v>
      </c>
      <c r="AD108" s="130">
        <f>Z108/($Z$4)*100</f>
        <v>18.441526109416817</v>
      </c>
      <c r="AF108" s="109"/>
    </row>
    <row r="109" spans="1:32" x14ac:dyDescent="0.25">
      <c r="S109" s="115" t="s">
        <v>20</v>
      </c>
      <c r="T109" s="115"/>
      <c r="U109" s="112"/>
      <c r="V109" s="112">
        <v>2062</v>
      </c>
      <c r="W109" s="112">
        <v>2160</v>
      </c>
      <c r="X109" s="112">
        <v>2582</v>
      </c>
      <c r="Y109" s="112">
        <v>2805</v>
      </c>
      <c r="Z109" s="112">
        <v>2957</v>
      </c>
      <c r="AB109" s="109" t="str">
        <f>TEXT(Z109,"###,###")</f>
        <v>2,957</v>
      </c>
      <c r="AD109" s="130">
        <f>Z109/($Z$4)*100</f>
        <v>18.404182485840543</v>
      </c>
      <c r="AF109" s="109"/>
    </row>
    <row r="110" spans="1:32" x14ac:dyDescent="0.25">
      <c r="S110" s="115" t="s">
        <v>21</v>
      </c>
      <c r="T110" s="115"/>
      <c r="U110" s="112"/>
      <c r="V110" s="112">
        <v>3025</v>
      </c>
      <c r="W110" s="112">
        <v>2997</v>
      </c>
      <c r="X110" s="112">
        <v>2943</v>
      </c>
      <c r="Y110" s="112">
        <v>3250</v>
      </c>
      <c r="Z110" s="112">
        <v>3414</v>
      </c>
      <c r="AB110" s="109" t="str">
        <f>TEXT(Z110,"###,###")</f>
        <v>3,414</v>
      </c>
      <c r="AD110" s="130">
        <f>Z110/($Z$4)*100</f>
        <v>21.248521814900105</v>
      </c>
      <c r="AF110" s="109"/>
    </row>
    <row r="111" spans="1:32" x14ac:dyDescent="0.25">
      <c r="S111" s="115" t="s">
        <v>22</v>
      </c>
      <c r="T111" s="115"/>
      <c r="U111" s="112"/>
      <c r="V111" s="112">
        <v>4479</v>
      </c>
      <c r="W111" s="112">
        <v>4767</v>
      </c>
      <c r="X111" s="112">
        <v>4578</v>
      </c>
      <c r="Y111" s="112">
        <v>5207</v>
      </c>
      <c r="Z111" s="112">
        <v>5384</v>
      </c>
      <c r="AB111" s="109" t="str">
        <f>TEXT(Z111,"###,###")</f>
        <v>5,384</v>
      </c>
      <c r="AD111" s="130">
        <f>Z111/($Z$4)*100</f>
        <v>33.509678222443519</v>
      </c>
      <c r="AF111" s="109"/>
    </row>
    <row r="112" spans="1:32" x14ac:dyDescent="0.25">
      <c r="S112" s="118" t="s">
        <v>53</v>
      </c>
      <c r="T112" s="118"/>
      <c r="U112" s="112"/>
      <c r="V112" s="112">
        <v>13744</v>
      </c>
      <c r="W112" s="112">
        <v>14275</v>
      </c>
      <c r="X112" s="112">
        <v>14509</v>
      </c>
      <c r="Y112" s="112">
        <v>15823</v>
      </c>
      <c r="Z112" s="112">
        <v>16071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45.8</v>
      </c>
      <c r="W118" s="131">
        <v>46.08</v>
      </c>
      <c r="X118" s="131">
        <v>46.14</v>
      </c>
      <c r="Y118" s="131">
        <v>45.93</v>
      </c>
      <c r="Z118" s="131">
        <v>45.96</v>
      </c>
      <c r="AB118" s="109" t="str">
        <f>TEXT(Z118,"##.0")</f>
        <v>46.0</v>
      </c>
    </row>
    <row r="120" spans="19:32" x14ac:dyDescent="0.25">
      <c r="S120" s="101" t="s">
        <v>97</v>
      </c>
      <c r="T120" s="112"/>
      <c r="U120" s="112"/>
      <c r="V120" s="112">
        <v>7116</v>
      </c>
      <c r="W120" s="112">
        <v>7383</v>
      </c>
      <c r="X120" s="112">
        <v>7518</v>
      </c>
      <c r="Y120" s="112">
        <v>7910</v>
      </c>
      <c r="Z120" s="112">
        <v>8129</v>
      </c>
      <c r="AB120" s="109" t="str">
        <f>TEXT(Z120,"###,###")</f>
        <v>8,129</v>
      </c>
    </row>
    <row r="121" spans="19:32" x14ac:dyDescent="0.25">
      <c r="S121" s="101" t="s">
        <v>98</v>
      </c>
      <c r="T121" s="112"/>
      <c r="U121" s="112"/>
      <c r="V121" s="112">
        <v>1316</v>
      </c>
      <c r="W121" s="112">
        <v>1430</v>
      </c>
      <c r="X121" s="112">
        <v>1462</v>
      </c>
      <c r="Y121" s="112">
        <v>1433</v>
      </c>
      <c r="Z121" s="112">
        <v>1443</v>
      </c>
      <c r="AB121" s="109" t="str">
        <f>TEXT(Z121,"###,###")</f>
        <v>1,443</v>
      </c>
    </row>
    <row r="122" spans="19:32" x14ac:dyDescent="0.25">
      <c r="S122" s="101" t="s">
        <v>99</v>
      </c>
      <c r="T122" s="112"/>
      <c r="U122" s="112"/>
      <c r="V122" s="112">
        <v>1117</v>
      </c>
      <c r="W122" s="112">
        <v>1156</v>
      </c>
      <c r="X122" s="112">
        <v>1178</v>
      </c>
      <c r="Y122" s="112">
        <v>1259</v>
      </c>
      <c r="Z122" s="112">
        <v>1269</v>
      </c>
      <c r="AB122" s="109" t="str">
        <f>TEXT(Z122,"###,###")</f>
        <v>1,269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8233</v>
      </c>
      <c r="W124" s="112">
        <v>8539</v>
      </c>
      <c r="X124" s="112">
        <v>8696</v>
      </c>
      <c r="Y124" s="112">
        <v>9169</v>
      </c>
      <c r="Z124" s="112">
        <v>9398</v>
      </c>
      <c r="AB124" s="109" t="str">
        <f>TEXT(Z124,"###,###")</f>
        <v>9,398</v>
      </c>
      <c r="AD124" s="127">
        <f>Z124/$Z$7*100</f>
        <v>86.705415628748042</v>
      </c>
    </row>
    <row r="125" spans="19:32" x14ac:dyDescent="0.25">
      <c r="S125" s="101" t="s">
        <v>101</v>
      </c>
      <c r="T125" s="112"/>
      <c r="U125" s="112"/>
      <c r="V125" s="112">
        <v>2433</v>
      </c>
      <c r="W125" s="112">
        <v>2586</v>
      </c>
      <c r="X125" s="112">
        <v>2640</v>
      </c>
      <c r="Y125" s="112">
        <v>2692</v>
      </c>
      <c r="Z125" s="112">
        <v>2712</v>
      </c>
      <c r="AB125" s="109" t="str">
        <f>TEXT(Z125,"###,###")</f>
        <v>2,712</v>
      </c>
      <c r="AD125" s="127">
        <f>Z125/$Z$7*100</f>
        <v>25.020758372543593</v>
      </c>
    </row>
    <row r="127" spans="19:32" x14ac:dyDescent="0.25">
      <c r="S127" s="101" t="s">
        <v>102</v>
      </c>
      <c r="T127" s="112"/>
      <c r="U127" s="112"/>
      <c r="V127" s="112">
        <v>4781</v>
      </c>
      <c r="W127" s="112">
        <v>4972</v>
      </c>
      <c r="X127" s="112">
        <v>5080</v>
      </c>
      <c r="Y127" s="112">
        <v>5254</v>
      </c>
      <c r="Z127" s="112">
        <v>5423</v>
      </c>
      <c r="AB127" s="109" t="str">
        <f>TEXT(Z127,"###,###")</f>
        <v>5,423</v>
      </c>
      <c r="AD127" s="127">
        <f>Z127/$Z$7*100</f>
        <v>50.032290801734483</v>
      </c>
    </row>
    <row r="128" spans="19:32" x14ac:dyDescent="0.25">
      <c r="S128" s="101" t="s">
        <v>103</v>
      </c>
      <c r="T128" s="112"/>
      <c r="U128" s="112"/>
      <c r="V128" s="112">
        <v>4775</v>
      </c>
      <c r="W128" s="112">
        <v>5000</v>
      </c>
      <c r="X128" s="112">
        <v>5066</v>
      </c>
      <c r="Y128" s="112">
        <v>5326</v>
      </c>
      <c r="Z128" s="112">
        <v>5415</v>
      </c>
      <c r="AB128" s="109" t="str">
        <f>TEXT(Z128,"###,###")</f>
        <v>5,415</v>
      </c>
      <c r="AD128" s="127">
        <f>Z128/$Z$7*100</f>
        <v>49.958483254912814</v>
      </c>
    </row>
    <row r="130" spans="19:20" x14ac:dyDescent="0.25">
      <c r="S130" s="101" t="s">
        <v>278</v>
      </c>
      <c r="T130" s="127">
        <v>74.997693514161824</v>
      </c>
    </row>
    <row r="131" spans="19:20" x14ac:dyDescent="0.25">
      <c r="S131" s="101" t="s">
        <v>279</v>
      </c>
      <c r="T131" s="127">
        <v>13.313036257957375</v>
      </c>
    </row>
    <row r="132" spans="19:20" x14ac:dyDescent="0.25">
      <c r="S132" s="101" t="s">
        <v>280</v>
      </c>
      <c r="T132" s="127">
        <v>11.707722114586216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317A8-EA37-44A6-9DB6-3DCDEF7BF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78A699B-D41C-4EFF-B45E-161F84B614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6481F1-13C5-4B12-B539-C11586DE99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2E0AE1D-B3EE-4DD9-8B87-7DAFA1668A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766F8-6894-4F91-9AC7-005E258B04F3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8.55 Moyne,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14836</v>
      </c>
      <c r="W4" s="108">
        <v>15000</v>
      </c>
      <c r="X4" s="108">
        <v>15324</v>
      </c>
      <c r="Y4" s="108">
        <v>16041</v>
      </c>
      <c r="Z4" s="108">
        <v>16586</v>
      </c>
      <c r="AB4" s="109" t="str">
        <f>TEXT(Z4,"###,###")</f>
        <v>16,586</v>
      </c>
      <c r="AD4" s="110">
        <f>Z4/Y4-1</f>
        <v>3.397543794027813E-2</v>
      </c>
      <c r="AF4" s="110">
        <f>Z4/V4-1</f>
        <v>0.11795632245888377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7443</v>
      </c>
      <c r="W5" s="108">
        <v>7578</v>
      </c>
      <c r="X5" s="108">
        <v>7686</v>
      </c>
      <c r="Y5" s="108">
        <v>7792</v>
      </c>
      <c r="Z5" s="108">
        <v>8153</v>
      </c>
      <c r="AB5" s="109" t="str">
        <f>TEXT(Z5,"###,###")</f>
        <v>8,153</v>
      </c>
      <c r="AD5" s="110">
        <f t="shared" ref="AD5:AD9" si="0">Z5/Y5-1</f>
        <v>4.632956878850103E-2</v>
      </c>
      <c r="AF5" s="110">
        <f t="shared" ref="AF5:AF9" si="1">Z5/V5-1</f>
        <v>9.5391643154641992E-2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7393</v>
      </c>
      <c r="W6" s="108">
        <v>7421</v>
      </c>
      <c r="X6" s="108">
        <v>7630</v>
      </c>
      <c r="Y6" s="108">
        <v>8238</v>
      </c>
      <c r="Z6" s="108">
        <v>8424</v>
      </c>
      <c r="AB6" s="109" t="str">
        <f>TEXT(Z6,"###,###")</f>
        <v>8,424</v>
      </c>
      <c r="AD6" s="110">
        <f t="shared" si="0"/>
        <v>2.2578295702840423E-2</v>
      </c>
      <c r="AF6" s="110">
        <f t="shared" si="1"/>
        <v>0.13945624239145138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9630</v>
      </c>
      <c r="W7" s="108">
        <v>10139</v>
      </c>
      <c r="X7" s="108">
        <v>10191</v>
      </c>
      <c r="Y7" s="108">
        <v>10512</v>
      </c>
      <c r="Z7" s="108">
        <v>10808</v>
      </c>
      <c r="AB7" s="109" t="str">
        <f>TEXT(Z7,"###,###")</f>
        <v>10,808</v>
      </c>
      <c r="AD7" s="110">
        <f t="shared" si="0"/>
        <v>2.8158295281582868E-2</v>
      </c>
      <c r="AF7" s="110">
        <f t="shared" si="1"/>
        <v>0.12232606438213911</v>
      </c>
    </row>
    <row r="8" spans="1:32" ht="17.25" customHeight="1" x14ac:dyDescent="0.25">
      <c r="A8" s="64" t="s">
        <v>12</v>
      </c>
      <c r="B8" s="65"/>
      <c r="C8" s="29"/>
      <c r="D8" s="66" t="str">
        <f>AB4</f>
        <v>16,586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10,808</v>
      </c>
      <c r="P8" s="67"/>
      <c r="S8" s="107" t="s">
        <v>82</v>
      </c>
      <c r="T8" s="108"/>
      <c r="U8" s="108"/>
      <c r="V8" s="108">
        <v>34037.699999999997</v>
      </c>
      <c r="W8" s="108">
        <v>33740.730000000003</v>
      </c>
      <c r="X8" s="108">
        <v>36688</v>
      </c>
      <c r="Y8" s="108">
        <v>37445.82</v>
      </c>
      <c r="Z8" s="108">
        <v>40977</v>
      </c>
      <c r="AB8" s="109" t="str">
        <f>TEXT(Z8,"$###,###")</f>
        <v>$40,977</v>
      </c>
      <c r="AD8" s="110">
        <f t="shared" si="0"/>
        <v>9.4301046151479717E-2</v>
      </c>
      <c r="AF8" s="110">
        <f t="shared" si="1"/>
        <v>0.20387100185970275</v>
      </c>
    </row>
    <row r="9" spans="1:32" x14ac:dyDescent="0.25">
      <c r="A9" s="30" t="s">
        <v>14</v>
      </c>
      <c r="B9" s="71"/>
      <c r="C9" s="72"/>
      <c r="D9" s="73">
        <f>AD104</f>
        <v>68.587965754250575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51.101036269430054</v>
      </c>
      <c r="P9" s="74" t="s">
        <v>83</v>
      </c>
      <c r="S9" s="107" t="s">
        <v>7</v>
      </c>
      <c r="T9" s="108"/>
      <c r="U9" s="108"/>
      <c r="V9" s="108">
        <v>475174571</v>
      </c>
      <c r="W9" s="108">
        <v>539790682</v>
      </c>
      <c r="X9" s="108">
        <v>573067366</v>
      </c>
      <c r="Y9" s="108">
        <v>629835532</v>
      </c>
      <c r="Z9" s="108">
        <v>646700800</v>
      </c>
      <c r="AB9" s="109" t="str">
        <f>TEXT(Z9/1000000,"$#,###.0")&amp;" mil"</f>
        <v>$646.7 mil</v>
      </c>
      <c r="AD9" s="110">
        <f t="shared" si="0"/>
        <v>2.6777257145917943E-2</v>
      </c>
      <c r="AF9" s="110">
        <f t="shared" si="1"/>
        <v>0.36097518568602016</v>
      </c>
    </row>
    <row r="10" spans="1:32" x14ac:dyDescent="0.25">
      <c r="A10" s="30" t="s">
        <v>17</v>
      </c>
      <c r="B10" s="71"/>
      <c r="C10" s="72"/>
      <c r="D10" s="73">
        <f>AD105</f>
        <v>16.025563728445675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48.880458919319025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68.976683937823836</v>
      </c>
      <c r="P11" s="74" t="s">
        <v>83</v>
      </c>
      <c r="S11" s="107" t="s">
        <v>29</v>
      </c>
      <c r="T11" s="112"/>
      <c r="U11" s="112"/>
      <c r="V11" s="112">
        <v>11797</v>
      </c>
      <c r="W11" s="112">
        <v>11736</v>
      </c>
      <c r="X11" s="112">
        <v>12033</v>
      </c>
      <c r="Y11" s="112">
        <v>12682</v>
      </c>
      <c r="Z11" s="112">
        <v>13231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18.800888230940043</v>
      </c>
      <c r="P12" s="74" t="s">
        <v>83</v>
      </c>
      <c r="S12" s="107" t="s">
        <v>30</v>
      </c>
      <c r="T12" s="112"/>
      <c r="U12" s="112"/>
      <c r="V12" s="112">
        <v>3033</v>
      </c>
      <c r="W12" s="112">
        <v>3266</v>
      </c>
      <c r="X12" s="112">
        <v>3291</v>
      </c>
      <c r="Y12" s="112">
        <v>3364</v>
      </c>
      <c r="Z12" s="112">
        <v>3353</v>
      </c>
    </row>
    <row r="13" spans="1:32" ht="15" customHeight="1" x14ac:dyDescent="0.25">
      <c r="A13" s="30" t="s">
        <v>19</v>
      </c>
      <c r="B13" s="72"/>
      <c r="C13" s="72"/>
      <c r="D13" s="73">
        <f>AD108</f>
        <v>17.828288918364887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12.222427831236121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20.378632581695406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44.0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18.660315929096829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18.758097353322228</v>
      </c>
      <c r="P15" s="74" t="s">
        <v>83</v>
      </c>
      <c r="S15" s="115" t="s">
        <v>59</v>
      </c>
      <c r="T15" s="115"/>
      <c r="U15" s="116"/>
      <c r="V15" s="116">
        <v>2513</v>
      </c>
      <c r="W15" s="116">
        <v>2552</v>
      </c>
      <c r="X15" s="116">
        <v>2594</v>
      </c>
      <c r="Y15" s="112">
        <v>2519</v>
      </c>
      <c r="Z15" s="112">
        <v>2783</v>
      </c>
      <c r="AB15" s="117">
        <f t="shared" ref="AB15:AB34" si="2">IF(Z15="np",0,Z15/$Z$34)</f>
        <v>0.16782246879334259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27.679971059930065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81.241902646677772</v>
      </c>
      <c r="P16" s="37" t="s">
        <v>83</v>
      </c>
      <c r="S16" s="115" t="s">
        <v>60</v>
      </c>
      <c r="T16" s="115"/>
      <c r="U16" s="116"/>
      <c r="V16" s="116">
        <v>79</v>
      </c>
      <c r="W16" s="116">
        <v>73</v>
      </c>
      <c r="X16" s="116">
        <v>82</v>
      </c>
      <c r="Y16" s="112">
        <v>72</v>
      </c>
      <c r="Z16" s="112">
        <v>65</v>
      </c>
      <c r="AB16" s="117">
        <f t="shared" si="2"/>
        <v>3.9196767774226614E-3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893</v>
      </c>
      <c r="W17" s="116">
        <v>810</v>
      </c>
      <c r="X17" s="116">
        <v>839</v>
      </c>
      <c r="Y17" s="112">
        <v>868</v>
      </c>
      <c r="Z17" s="112">
        <v>922</v>
      </c>
      <c r="AB17" s="117">
        <f t="shared" si="2"/>
        <v>5.5599107519749141E-2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100</v>
      </c>
      <c r="W18" s="116">
        <v>101</v>
      </c>
      <c r="X18" s="116">
        <v>102</v>
      </c>
      <c r="Y18" s="112">
        <v>114</v>
      </c>
      <c r="Z18" s="112">
        <v>118</v>
      </c>
      <c r="AB18" s="117">
        <f t="shared" si="2"/>
        <v>7.1157209190134477E-3</v>
      </c>
    </row>
    <row r="19" spans="1:28" x14ac:dyDescent="0.25">
      <c r="A19" s="63" t="str">
        <f>$S$1&amp;" ("&amp;$V$2&amp;" to "&amp;$Z$2&amp;")"</f>
        <v>Moyne (2018-19 to 2022-23)</v>
      </c>
      <c r="B19" s="63"/>
      <c r="C19" s="63"/>
      <c r="D19" s="63"/>
      <c r="E19" s="63"/>
      <c r="F19" s="63"/>
      <c r="G19" s="63" t="str">
        <f>$S$1&amp;" ("&amp;$V$2&amp;" to "&amp;$Z$2&amp;")"</f>
        <v>Moyne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846</v>
      </c>
      <c r="W19" s="116">
        <v>854</v>
      </c>
      <c r="X19" s="116">
        <v>950</v>
      </c>
      <c r="Y19" s="112">
        <v>937</v>
      </c>
      <c r="Z19" s="112">
        <v>1029</v>
      </c>
      <c r="AB19" s="117">
        <f t="shared" si="2"/>
        <v>6.2051498522583369E-2</v>
      </c>
    </row>
    <row r="20" spans="1:28" x14ac:dyDescent="0.25">
      <c r="S20" s="115" t="s">
        <v>64</v>
      </c>
      <c r="T20" s="115"/>
      <c r="U20" s="116"/>
      <c r="V20" s="116">
        <v>413</v>
      </c>
      <c r="W20" s="116">
        <v>380</v>
      </c>
      <c r="X20" s="116">
        <v>400</v>
      </c>
      <c r="Y20" s="112">
        <v>379</v>
      </c>
      <c r="Z20" s="112">
        <v>402</v>
      </c>
      <c r="AB20" s="117">
        <f t="shared" si="2"/>
        <v>2.4241693300367847E-2</v>
      </c>
    </row>
    <row r="21" spans="1:28" x14ac:dyDescent="0.25">
      <c r="S21" s="115" t="s">
        <v>65</v>
      </c>
      <c r="T21" s="115"/>
      <c r="U21" s="116"/>
      <c r="V21" s="116">
        <v>1029</v>
      </c>
      <c r="W21" s="116">
        <v>1036</v>
      </c>
      <c r="X21" s="116">
        <v>1093</v>
      </c>
      <c r="Y21" s="112">
        <v>1270</v>
      </c>
      <c r="Z21" s="112">
        <v>1276</v>
      </c>
      <c r="AB21" s="117">
        <f t="shared" si="2"/>
        <v>7.6946270276789477E-2</v>
      </c>
    </row>
    <row r="22" spans="1:28" x14ac:dyDescent="0.25">
      <c r="S22" s="115" t="s">
        <v>66</v>
      </c>
      <c r="T22" s="115"/>
      <c r="U22" s="116"/>
      <c r="V22" s="116">
        <v>943</v>
      </c>
      <c r="W22" s="116">
        <v>1032</v>
      </c>
      <c r="X22" s="116">
        <v>1056</v>
      </c>
      <c r="Y22" s="112">
        <v>1097</v>
      </c>
      <c r="Z22" s="112">
        <v>1217</v>
      </c>
      <c r="AB22" s="117">
        <f t="shared" si="2"/>
        <v>7.3388409817282757E-2</v>
      </c>
    </row>
    <row r="23" spans="1:28" x14ac:dyDescent="0.25">
      <c r="S23" s="115" t="s">
        <v>67</v>
      </c>
      <c r="T23" s="115"/>
      <c r="U23" s="116"/>
      <c r="V23" s="116">
        <v>392</v>
      </c>
      <c r="W23" s="116">
        <v>407</v>
      </c>
      <c r="X23" s="116">
        <v>403</v>
      </c>
      <c r="Y23" s="112">
        <v>441</v>
      </c>
      <c r="Z23" s="112">
        <v>435</v>
      </c>
      <c r="AB23" s="117">
        <f t="shared" si="2"/>
        <v>2.6231683048905507E-2</v>
      </c>
    </row>
    <row r="24" spans="1:28" x14ac:dyDescent="0.25">
      <c r="S24" s="115" t="s">
        <v>68</v>
      </c>
      <c r="T24" s="115"/>
      <c r="U24" s="116"/>
      <c r="V24" s="116">
        <v>46</v>
      </c>
      <c r="W24" s="116">
        <v>42</v>
      </c>
      <c r="X24" s="116">
        <v>41</v>
      </c>
      <c r="Y24" s="112">
        <v>49</v>
      </c>
      <c r="Z24" s="112">
        <v>65</v>
      </c>
      <c r="AB24" s="117">
        <f t="shared" si="2"/>
        <v>3.9196767774226614E-3</v>
      </c>
    </row>
    <row r="25" spans="1:28" x14ac:dyDescent="0.25">
      <c r="S25" s="115" t="s">
        <v>69</v>
      </c>
      <c r="T25" s="115"/>
      <c r="U25" s="116"/>
      <c r="V25" s="116">
        <v>274</v>
      </c>
      <c r="W25" s="116">
        <v>303</v>
      </c>
      <c r="X25" s="116">
        <v>278</v>
      </c>
      <c r="Y25" s="112">
        <v>290</v>
      </c>
      <c r="Z25" s="112">
        <v>335</v>
      </c>
      <c r="AB25" s="117">
        <f t="shared" si="2"/>
        <v>2.0201411083639872E-2</v>
      </c>
    </row>
    <row r="26" spans="1:28" x14ac:dyDescent="0.25">
      <c r="S26" s="115" t="s">
        <v>70</v>
      </c>
      <c r="T26" s="115"/>
      <c r="U26" s="116"/>
      <c r="V26" s="116">
        <v>182</v>
      </c>
      <c r="W26" s="116">
        <v>216</v>
      </c>
      <c r="X26" s="116">
        <v>193</v>
      </c>
      <c r="Y26" s="112">
        <v>200</v>
      </c>
      <c r="Z26" s="112">
        <v>198</v>
      </c>
      <c r="AB26" s="117">
        <f t="shared" si="2"/>
        <v>1.1939938491225955E-2</v>
      </c>
    </row>
    <row r="27" spans="1:28" x14ac:dyDescent="0.25">
      <c r="S27" s="115" t="s">
        <v>71</v>
      </c>
      <c r="T27" s="115"/>
      <c r="U27" s="116"/>
      <c r="V27" s="116">
        <v>507</v>
      </c>
      <c r="W27" s="116">
        <v>560</v>
      </c>
      <c r="X27" s="116">
        <v>583</v>
      </c>
      <c r="Y27" s="112">
        <v>678</v>
      </c>
      <c r="Z27" s="112">
        <v>667</v>
      </c>
      <c r="AB27" s="117">
        <f t="shared" si="2"/>
        <v>4.0221914008321778E-2</v>
      </c>
    </row>
    <row r="28" spans="1:28" x14ac:dyDescent="0.25">
      <c r="S28" s="115" t="s">
        <v>72</v>
      </c>
      <c r="T28" s="115"/>
      <c r="U28" s="116"/>
      <c r="V28" s="116">
        <v>660</v>
      </c>
      <c r="W28" s="116">
        <v>688</v>
      </c>
      <c r="X28" s="116">
        <v>671</v>
      </c>
      <c r="Y28" s="112">
        <v>719</v>
      </c>
      <c r="Z28" s="112">
        <v>684</v>
      </c>
      <c r="AB28" s="117">
        <f t="shared" si="2"/>
        <v>4.1247060242416936E-2</v>
      </c>
    </row>
    <row r="29" spans="1:28" x14ac:dyDescent="0.25">
      <c r="S29" s="115" t="s">
        <v>73</v>
      </c>
      <c r="T29" s="115"/>
      <c r="U29" s="116"/>
      <c r="V29" s="116">
        <v>1121</v>
      </c>
      <c r="W29" s="116">
        <v>746</v>
      </c>
      <c r="X29" s="116">
        <v>751</v>
      </c>
      <c r="Y29" s="112">
        <v>836</v>
      </c>
      <c r="Z29" s="112">
        <v>843</v>
      </c>
      <c r="AB29" s="117">
        <f t="shared" si="2"/>
        <v>5.0835192667189291E-2</v>
      </c>
    </row>
    <row r="30" spans="1:28" x14ac:dyDescent="0.25">
      <c r="S30" s="115" t="s">
        <v>74</v>
      </c>
      <c r="T30" s="115"/>
      <c r="U30" s="116"/>
      <c r="V30" s="116">
        <v>769</v>
      </c>
      <c r="W30" s="116">
        <v>1056</v>
      </c>
      <c r="X30" s="116">
        <v>970</v>
      </c>
      <c r="Y30" s="112">
        <v>1059</v>
      </c>
      <c r="Z30" s="112">
        <v>1081</v>
      </c>
      <c r="AB30" s="117">
        <f t="shared" si="2"/>
        <v>6.5187239944521497E-2</v>
      </c>
    </row>
    <row r="31" spans="1:28" x14ac:dyDescent="0.25">
      <c r="S31" s="115" t="s">
        <v>75</v>
      </c>
      <c r="T31" s="115"/>
      <c r="U31" s="116"/>
      <c r="V31" s="116">
        <v>1588</v>
      </c>
      <c r="W31" s="116">
        <v>1661</v>
      </c>
      <c r="X31" s="116">
        <v>1875</v>
      </c>
      <c r="Y31" s="112">
        <v>1974</v>
      </c>
      <c r="Z31" s="112">
        <v>2157</v>
      </c>
      <c r="AB31" s="117">
        <f t="shared" si="2"/>
        <v>0.13007296629077972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286</v>
      </c>
      <c r="W32" s="116">
        <v>292</v>
      </c>
      <c r="X32" s="116">
        <v>296</v>
      </c>
      <c r="Y32" s="112">
        <v>371</v>
      </c>
      <c r="Z32" s="112">
        <v>355</v>
      </c>
      <c r="AB32" s="117">
        <f t="shared" si="2"/>
        <v>2.1407465476692998E-2</v>
      </c>
    </row>
    <row r="33" spans="19:32" x14ac:dyDescent="0.25">
      <c r="S33" s="115" t="s">
        <v>77</v>
      </c>
      <c r="T33" s="115"/>
      <c r="U33" s="116"/>
      <c r="V33" s="116">
        <v>335</v>
      </c>
      <c r="W33" s="116">
        <v>378</v>
      </c>
      <c r="X33" s="116">
        <v>403</v>
      </c>
      <c r="Y33" s="112">
        <v>454</v>
      </c>
      <c r="Z33" s="112">
        <v>447</v>
      </c>
      <c r="AB33" s="117">
        <f t="shared" si="2"/>
        <v>2.6955315684737382E-2</v>
      </c>
    </row>
    <row r="34" spans="19:32" x14ac:dyDescent="0.25">
      <c r="S34" s="118" t="s">
        <v>53</v>
      </c>
      <c r="T34" s="118"/>
      <c r="U34" s="119"/>
      <c r="V34" s="119">
        <v>14833</v>
      </c>
      <c r="W34" s="119">
        <v>14998</v>
      </c>
      <c r="X34" s="119">
        <v>15324</v>
      </c>
      <c r="Y34" s="120">
        <v>16041</v>
      </c>
      <c r="Z34" s="120">
        <v>16583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7814</v>
      </c>
      <c r="W37" s="112">
        <v>8287</v>
      </c>
      <c r="X37" s="112">
        <v>8386</v>
      </c>
      <c r="Y37" s="112">
        <v>8581</v>
      </c>
      <c r="Z37" s="112">
        <v>8779</v>
      </c>
      <c r="AB37" s="132">
        <f>Z37/Z40*100</f>
        <v>81.241902646677772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1814</v>
      </c>
      <c r="W38" s="112">
        <v>1858</v>
      </c>
      <c r="X38" s="112">
        <v>1803</v>
      </c>
      <c r="Y38" s="112">
        <v>1927</v>
      </c>
      <c r="Z38" s="112">
        <v>2027</v>
      </c>
      <c r="AB38" s="132">
        <f>Z38/Z40*100</f>
        <v>18.758097353322228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9628</v>
      </c>
      <c r="W40" s="112">
        <v>10145</v>
      </c>
      <c r="X40" s="112">
        <v>10189</v>
      </c>
      <c r="Y40" s="112">
        <v>10508</v>
      </c>
      <c r="Z40" s="112">
        <v>10806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6</v>
      </c>
      <c r="X44" s="112">
        <v>1</v>
      </c>
      <c r="Y44" s="112">
        <v>5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173</v>
      </c>
      <c r="W45" s="112">
        <v>223</v>
      </c>
      <c r="X45" s="112">
        <v>247</v>
      </c>
      <c r="Y45" s="112">
        <v>263</v>
      </c>
      <c r="Z45" s="112">
        <v>263</v>
      </c>
    </row>
    <row r="46" spans="19:32" x14ac:dyDescent="0.25">
      <c r="S46" s="115" t="s">
        <v>38</v>
      </c>
      <c r="T46" s="115"/>
      <c r="U46" s="112"/>
      <c r="V46" s="112">
        <v>469</v>
      </c>
      <c r="W46" s="112">
        <v>449</v>
      </c>
      <c r="X46" s="112">
        <v>508</v>
      </c>
      <c r="Y46" s="112">
        <v>515</v>
      </c>
      <c r="Z46" s="112">
        <v>582</v>
      </c>
    </row>
    <row r="47" spans="19:32" x14ac:dyDescent="0.25">
      <c r="S47" s="115" t="s">
        <v>39</v>
      </c>
      <c r="T47" s="115"/>
      <c r="U47" s="112"/>
      <c r="V47" s="112">
        <v>719</v>
      </c>
      <c r="W47" s="112">
        <v>665</v>
      </c>
      <c r="X47" s="112">
        <v>635</v>
      </c>
      <c r="Y47" s="112">
        <v>661</v>
      </c>
      <c r="Z47" s="112">
        <v>707</v>
      </c>
    </row>
    <row r="48" spans="19:32" x14ac:dyDescent="0.25">
      <c r="S48" s="115" t="s">
        <v>40</v>
      </c>
      <c r="T48" s="115"/>
      <c r="U48" s="112"/>
      <c r="V48" s="112">
        <v>867</v>
      </c>
      <c r="W48" s="112">
        <v>878</v>
      </c>
      <c r="X48" s="112">
        <v>792</v>
      </c>
      <c r="Y48" s="112">
        <v>724</v>
      </c>
      <c r="Z48" s="112">
        <v>820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622</v>
      </c>
      <c r="W49" s="112">
        <v>698</v>
      </c>
      <c r="X49" s="112">
        <v>724</v>
      </c>
      <c r="Y49" s="112">
        <v>770</v>
      </c>
      <c r="Z49" s="112">
        <v>830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Moyne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596</v>
      </c>
      <c r="W50" s="112">
        <v>606</v>
      </c>
      <c r="X50" s="112">
        <v>698</v>
      </c>
      <c r="Y50" s="112">
        <v>673</v>
      </c>
      <c r="Z50" s="112">
        <v>665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612</v>
      </c>
      <c r="W51" s="112">
        <v>586</v>
      </c>
      <c r="X51" s="112">
        <v>577</v>
      </c>
      <c r="Y51" s="112">
        <v>617</v>
      </c>
      <c r="Z51" s="112">
        <v>671</v>
      </c>
    </row>
    <row r="52" spans="1:26" ht="15" customHeight="1" x14ac:dyDescent="0.25">
      <c r="S52" s="115" t="s">
        <v>44</v>
      </c>
      <c r="T52" s="115"/>
      <c r="U52" s="112"/>
      <c r="V52" s="112">
        <v>674</v>
      </c>
      <c r="W52" s="112">
        <v>680</v>
      </c>
      <c r="X52" s="112">
        <v>658</v>
      </c>
      <c r="Y52" s="112">
        <v>686</v>
      </c>
      <c r="Z52" s="112">
        <v>666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655</v>
      </c>
      <c r="W53" s="112">
        <v>690</v>
      </c>
      <c r="X53" s="112">
        <v>687</v>
      </c>
      <c r="Y53" s="112">
        <v>681</v>
      </c>
      <c r="Z53" s="112">
        <v>681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723</v>
      </c>
      <c r="W54" s="112">
        <v>675</v>
      </c>
      <c r="X54" s="112">
        <v>654</v>
      </c>
      <c r="Y54" s="112">
        <v>616</v>
      </c>
      <c r="Z54" s="112">
        <v>667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612</v>
      </c>
      <c r="W55" s="112">
        <v>601</v>
      </c>
      <c r="X55" s="112">
        <v>645</v>
      </c>
      <c r="Y55" s="112">
        <v>663</v>
      </c>
      <c r="Z55" s="112">
        <v>639</v>
      </c>
    </row>
    <row r="56" spans="1:26" ht="15" customHeight="1" x14ac:dyDescent="0.25">
      <c r="S56" s="115" t="s">
        <v>48</v>
      </c>
      <c r="T56" s="115"/>
      <c r="U56" s="112"/>
      <c r="V56" s="112">
        <v>379</v>
      </c>
      <c r="W56" s="112">
        <v>424</v>
      </c>
      <c r="X56" s="112">
        <v>450</v>
      </c>
      <c r="Y56" s="112">
        <v>467</v>
      </c>
      <c r="Z56" s="112">
        <v>486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205</v>
      </c>
      <c r="W57" s="112">
        <v>238</v>
      </c>
      <c r="X57" s="112">
        <v>231</v>
      </c>
      <c r="Y57" s="112">
        <v>268</v>
      </c>
      <c r="Z57" s="112">
        <v>264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75</v>
      </c>
      <c r="W58" s="112">
        <v>87</v>
      </c>
      <c r="X58" s="112">
        <v>98</v>
      </c>
      <c r="Y58" s="112">
        <v>103</v>
      </c>
      <c r="Z58" s="112">
        <v>131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40</v>
      </c>
      <c r="W59" s="112">
        <v>42</v>
      </c>
      <c r="X59" s="112">
        <v>48</v>
      </c>
      <c r="Y59" s="112">
        <v>48</v>
      </c>
      <c r="Z59" s="112">
        <v>50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28</v>
      </c>
      <c r="W60" s="112">
        <v>33</v>
      </c>
      <c r="X60" s="112">
        <v>33</v>
      </c>
      <c r="Y60" s="112">
        <v>41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7442</v>
      </c>
      <c r="W61" s="112">
        <v>7576</v>
      </c>
      <c r="X61" s="112">
        <v>7686</v>
      </c>
      <c r="Y61" s="112">
        <v>7794</v>
      </c>
      <c r="Z61" s="112">
        <v>8150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5</v>
      </c>
      <c r="X63" s="112">
        <v>10</v>
      </c>
      <c r="Y63" s="112">
        <v>11</v>
      </c>
      <c r="Z63" s="112">
        <v>12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172</v>
      </c>
      <c r="W64" s="112">
        <v>252</v>
      </c>
      <c r="X64" s="112">
        <v>256</v>
      </c>
      <c r="Y64" s="112">
        <v>332</v>
      </c>
      <c r="Z64" s="112">
        <v>324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Moyne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532</v>
      </c>
      <c r="W65" s="112">
        <v>537</v>
      </c>
      <c r="X65" s="112">
        <v>542</v>
      </c>
      <c r="Y65" s="112">
        <v>578</v>
      </c>
      <c r="Z65" s="112">
        <v>643</v>
      </c>
    </row>
    <row r="66" spans="1:26" x14ac:dyDescent="0.25">
      <c r="S66" s="115" t="s">
        <v>39</v>
      </c>
      <c r="T66" s="115"/>
      <c r="U66" s="112"/>
      <c r="V66" s="112">
        <v>695</v>
      </c>
      <c r="W66" s="112">
        <v>612</v>
      </c>
      <c r="X66" s="112">
        <v>665</v>
      </c>
      <c r="Y66" s="112">
        <v>777</v>
      </c>
      <c r="Z66" s="112">
        <v>758</v>
      </c>
    </row>
    <row r="67" spans="1:26" x14ac:dyDescent="0.25">
      <c r="S67" s="115" t="s">
        <v>40</v>
      </c>
      <c r="T67" s="115"/>
      <c r="U67" s="112"/>
      <c r="V67" s="112">
        <v>734</v>
      </c>
      <c r="W67" s="112">
        <v>730</v>
      </c>
      <c r="X67" s="112">
        <v>748</v>
      </c>
      <c r="Y67" s="112">
        <v>756</v>
      </c>
      <c r="Z67" s="112">
        <v>836</v>
      </c>
    </row>
    <row r="68" spans="1:26" x14ac:dyDescent="0.25">
      <c r="S68" s="115" t="s">
        <v>41</v>
      </c>
      <c r="T68" s="115"/>
      <c r="U68" s="112"/>
      <c r="V68" s="112">
        <v>661</v>
      </c>
      <c r="W68" s="112">
        <v>627</v>
      </c>
      <c r="X68" s="112">
        <v>647</v>
      </c>
      <c r="Y68" s="112">
        <v>679</v>
      </c>
      <c r="Z68" s="112">
        <v>749</v>
      </c>
    </row>
    <row r="69" spans="1:26" x14ac:dyDescent="0.25">
      <c r="S69" s="115" t="s">
        <v>42</v>
      </c>
      <c r="T69" s="115"/>
      <c r="U69" s="112"/>
      <c r="V69" s="112">
        <v>604</v>
      </c>
      <c r="W69" s="112">
        <v>610</v>
      </c>
      <c r="X69" s="112">
        <v>688</v>
      </c>
      <c r="Y69" s="112">
        <v>737</v>
      </c>
      <c r="Z69" s="112">
        <v>735</v>
      </c>
    </row>
    <row r="70" spans="1:26" x14ac:dyDescent="0.25">
      <c r="S70" s="115" t="s">
        <v>43</v>
      </c>
      <c r="T70" s="115"/>
      <c r="U70" s="112"/>
      <c r="V70" s="112">
        <v>626</v>
      </c>
      <c r="W70" s="112">
        <v>646</v>
      </c>
      <c r="X70" s="112">
        <v>687</v>
      </c>
      <c r="Y70" s="112">
        <v>667</v>
      </c>
      <c r="Z70" s="112">
        <v>710</v>
      </c>
    </row>
    <row r="71" spans="1:26" x14ac:dyDescent="0.25">
      <c r="S71" s="115" t="s">
        <v>44</v>
      </c>
      <c r="T71" s="115"/>
      <c r="U71" s="112"/>
      <c r="V71" s="112">
        <v>779</v>
      </c>
      <c r="W71" s="112">
        <v>734</v>
      </c>
      <c r="X71" s="112">
        <v>707</v>
      </c>
      <c r="Y71" s="112">
        <v>772</v>
      </c>
      <c r="Z71" s="112">
        <v>717</v>
      </c>
    </row>
    <row r="72" spans="1:26" x14ac:dyDescent="0.25">
      <c r="S72" s="115" t="s">
        <v>45</v>
      </c>
      <c r="T72" s="115"/>
      <c r="U72" s="112"/>
      <c r="V72" s="112">
        <v>819</v>
      </c>
      <c r="W72" s="112">
        <v>839</v>
      </c>
      <c r="X72" s="112">
        <v>781</v>
      </c>
      <c r="Y72" s="112">
        <v>838</v>
      </c>
      <c r="Z72" s="112">
        <v>822</v>
      </c>
    </row>
    <row r="73" spans="1:26" x14ac:dyDescent="0.25">
      <c r="S73" s="115" t="s">
        <v>46</v>
      </c>
      <c r="T73" s="115"/>
      <c r="U73" s="112"/>
      <c r="V73" s="112">
        <v>717</v>
      </c>
      <c r="W73" s="112">
        <v>736</v>
      </c>
      <c r="X73" s="112">
        <v>774</v>
      </c>
      <c r="Y73" s="112">
        <v>767</v>
      </c>
      <c r="Z73" s="112">
        <v>796</v>
      </c>
    </row>
    <row r="74" spans="1:26" x14ac:dyDescent="0.25">
      <c r="S74" s="115" t="s">
        <v>47</v>
      </c>
      <c r="T74" s="115"/>
      <c r="U74" s="112"/>
      <c r="V74" s="112">
        <v>546</v>
      </c>
      <c r="W74" s="112">
        <v>549</v>
      </c>
      <c r="X74" s="112">
        <v>570</v>
      </c>
      <c r="Y74" s="112">
        <v>662</v>
      </c>
      <c r="Z74" s="112">
        <v>668</v>
      </c>
    </row>
    <row r="75" spans="1:26" x14ac:dyDescent="0.25">
      <c r="S75" s="115" t="s">
        <v>48</v>
      </c>
      <c r="T75" s="115"/>
      <c r="U75" s="112"/>
      <c r="V75" s="112">
        <v>268</v>
      </c>
      <c r="W75" s="112">
        <v>290</v>
      </c>
      <c r="X75" s="112">
        <v>298</v>
      </c>
      <c r="Y75" s="112">
        <v>375</v>
      </c>
      <c r="Z75" s="112">
        <v>376</v>
      </c>
    </row>
    <row r="76" spans="1:26" x14ac:dyDescent="0.25">
      <c r="S76" s="115" t="s">
        <v>49</v>
      </c>
      <c r="T76" s="115"/>
      <c r="U76" s="112"/>
      <c r="V76" s="112">
        <v>120</v>
      </c>
      <c r="W76" s="112">
        <v>133</v>
      </c>
      <c r="X76" s="112">
        <v>147</v>
      </c>
      <c r="Y76" s="112">
        <v>150</v>
      </c>
      <c r="Z76" s="112">
        <v>156</v>
      </c>
    </row>
    <row r="77" spans="1:26" x14ac:dyDescent="0.25">
      <c r="S77" s="115" t="s">
        <v>50</v>
      </c>
      <c r="T77" s="115"/>
      <c r="U77" s="112"/>
      <c r="V77" s="112">
        <v>50</v>
      </c>
      <c r="W77" s="112">
        <v>54</v>
      </c>
      <c r="X77" s="112">
        <v>53</v>
      </c>
      <c r="Y77" s="112">
        <v>80</v>
      </c>
      <c r="Z77" s="112">
        <v>75</v>
      </c>
    </row>
    <row r="78" spans="1:26" x14ac:dyDescent="0.25">
      <c r="S78" s="115" t="s">
        <v>51</v>
      </c>
      <c r="T78" s="115"/>
      <c r="U78" s="112"/>
      <c r="V78" s="112">
        <v>30</v>
      </c>
      <c r="W78" s="112">
        <v>25</v>
      </c>
      <c r="X78" s="112">
        <v>29</v>
      </c>
      <c r="Y78" s="112">
        <v>34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28</v>
      </c>
      <c r="X79" s="112">
        <v>28</v>
      </c>
      <c r="Y79" s="112">
        <v>24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7393</v>
      </c>
      <c r="W80" s="112">
        <v>7418</v>
      </c>
      <c r="X80" s="112">
        <v>7630</v>
      </c>
      <c r="Y80" s="112">
        <v>8234</v>
      </c>
      <c r="Z80" s="112">
        <v>8424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Moyne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481</v>
      </c>
      <c r="W83" s="112">
        <v>472</v>
      </c>
      <c r="X83" s="112">
        <v>482</v>
      </c>
      <c r="Y83" s="112">
        <v>489</v>
      </c>
      <c r="Z83" s="112">
        <v>587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385</v>
      </c>
      <c r="W84" s="112">
        <v>413</v>
      </c>
      <c r="X84" s="112">
        <v>392</v>
      </c>
      <c r="Y84" s="112">
        <v>416</v>
      </c>
      <c r="Z84" s="112">
        <v>423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761</v>
      </c>
      <c r="W85" s="112">
        <v>773</v>
      </c>
      <c r="X85" s="112">
        <v>847</v>
      </c>
      <c r="Y85" s="112">
        <v>847</v>
      </c>
      <c r="Z85" s="112">
        <v>886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16,586</v>
      </c>
      <c r="D86" s="96">
        <f t="shared" ref="D86:D91" si="4">AD4</f>
        <v>3.397543794027813E-2</v>
      </c>
      <c r="E86" s="97">
        <f t="shared" ref="E86:E91" si="5">AD4</f>
        <v>3.397543794027813E-2</v>
      </c>
      <c r="F86" s="96">
        <f t="shared" ref="F86:F91" si="6">AF4</f>
        <v>0.11795632245888377</v>
      </c>
      <c r="G86" s="97">
        <f t="shared" ref="G86:G91" si="7">AF4</f>
        <v>0.11795632245888377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182</v>
      </c>
      <c r="W86" s="112">
        <v>197</v>
      </c>
      <c r="X86" s="112">
        <v>198</v>
      </c>
      <c r="Y86" s="112">
        <v>212</v>
      </c>
      <c r="Z86" s="112">
        <v>217</v>
      </c>
    </row>
    <row r="87" spans="1:30" ht="15" customHeight="1" x14ac:dyDescent="0.25">
      <c r="A87" s="98" t="s">
        <v>4</v>
      </c>
      <c r="B87" s="49"/>
      <c r="C87" s="57" t="str">
        <f t="shared" si="3"/>
        <v>8,153</v>
      </c>
      <c r="D87" s="96">
        <f t="shared" si="4"/>
        <v>4.632956878850103E-2</v>
      </c>
      <c r="E87" s="97">
        <f t="shared" si="5"/>
        <v>4.632956878850103E-2</v>
      </c>
      <c r="F87" s="96">
        <f t="shared" si="6"/>
        <v>9.5391643154641992E-2</v>
      </c>
      <c r="G87" s="97">
        <f t="shared" si="7"/>
        <v>9.5391643154641992E-2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122</v>
      </c>
      <c r="W87" s="112">
        <v>102</v>
      </c>
      <c r="X87" s="112">
        <v>99</v>
      </c>
      <c r="Y87" s="112">
        <v>105</v>
      </c>
      <c r="Z87" s="112">
        <v>107</v>
      </c>
    </row>
    <row r="88" spans="1:30" ht="15" customHeight="1" x14ac:dyDescent="0.25">
      <c r="A88" s="98" t="s">
        <v>5</v>
      </c>
      <c r="B88" s="49"/>
      <c r="C88" s="57" t="str">
        <f t="shared" si="3"/>
        <v>8,424</v>
      </c>
      <c r="D88" s="96">
        <f t="shared" si="4"/>
        <v>2.2578295702840423E-2</v>
      </c>
      <c r="E88" s="97">
        <f t="shared" si="5"/>
        <v>2.2578295702840423E-2</v>
      </c>
      <c r="F88" s="96">
        <f t="shared" si="6"/>
        <v>0.13945624239145138</v>
      </c>
      <c r="G88" s="97">
        <f t="shared" si="7"/>
        <v>0.13945624239145138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166</v>
      </c>
      <c r="W88" s="112">
        <v>184</v>
      </c>
      <c r="X88" s="112">
        <v>185</v>
      </c>
      <c r="Y88" s="112">
        <v>201</v>
      </c>
      <c r="Z88" s="112">
        <v>210</v>
      </c>
    </row>
    <row r="89" spans="1:30" ht="15" customHeight="1" x14ac:dyDescent="0.25">
      <c r="A89" s="49" t="s">
        <v>6</v>
      </c>
      <c r="B89" s="49"/>
      <c r="C89" s="57" t="str">
        <f t="shared" si="3"/>
        <v>10,808</v>
      </c>
      <c r="D89" s="96">
        <f t="shared" si="4"/>
        <v>2.8158295281582868E-2</v>
      </c>
      <c r="E89" s="97">
        <f t="shared" si="5"/>
        <v>2.8158295281582868E-2</v>
      </c>
      <c r="F89" s="96">
        <f t="shared" si="6"/>
        <v>0.12232606438213911</v>
      </c>
      <c r="G89" s="97">
        <f t="shared" si="7"/>
        <v>0.12232606438213911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435</v>
      </c>
      <c r="W89" s="112">
        <v>454</v>
      </c>
      <c r="X89" s="112">
        <v>450</v>
      </c>
      <c r="Y89" s="112">
        <v>458</v>
      </c>
      <c r="Z89" s="112">
        <v>532</v>
      </c>
    </row>
    <row r="90" spans="1:30" ht="15" customHeight="1" x14ac:dyDescent="0.25">
      <c r="A90" s="49" t="s">
        <v>95</v>
      </c>
      <c r="B90" s="49"/>
      <c r="C90" s="57" t="str">
        <f t="shared" si="3"/>
        <v>$40,977</v>
      </c>
      <c r="D90" s="96">
        <f t="shared" si="4"/>
        <v>9.4301046151479717E-2</v>
      </c>
      <c r="E90" s="97">
        <f t="shared" si="5"/>
        <v>9.4301046151479717E-2</v>
      </c>
      <c r="F90" s="96">
        <f t="shared" si="6"/>
        <v>0.20387100185970275</v>
      </c>
      <c r="G90" s="97">
        <f t="shared" si="7"/>
        <v>0.20387100185970275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817</v>
      </c>
      <c r="W90" s="112">
        <v>879</v>
      </c>
      <c r="X90" s="112">
        <v>842</v>
      </c>
      <c r="Y90" s="112">
        <v>882</v>
      </c>
      <c r="Z90" s="112">
        <v>752</v>
      </c>
    </row>
    <row r="91" spans="1:30" ht="15" customHeight="1" x14ac:dyDescent="0.25">
      <c r="A91" s="49" t="s">
        <v>7</v>
      </c>
      <c r="B91" s="49"/>
      <c r="C91" s="57" t="str">
        <f t="shared" si="3"/>
        <v>$646.7 mil</v>
      </c>
      <c r="D91" s="96">
        <f t="shared" si="4"/>
        <v>2.6777257145917943E-2</v>
      </c>
      <c r="E91" s="97">
        <f t="shared" si="5"/>
        <v>2.6777257145917943E-2</v>
      </c>
      <c r="F91" s="96">
        <f t="shared" si="6"/>
        <v>0.36097518568602016</v>
      </c>
      <c r="G91" s="97">
        <f t="shared" si="7"/>
        <v>0.36097518568602016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4943</v>
      </c>
      <c r="W91" s="112">
        <v>5220</v>
      </c>
      <c r="X91" s="112">
        <v>5235</v>
      </c>
      <c r="Y91" s="112">
        <v>5348</v>
      </c>
      <c r="Z91" s="112">
        <v>5520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291</v>
      </c>
      <c r="W93" s="112">
        <v>344</v>
      </c>
      <c r="X93" s="112">
        <v>347</v>
      </c>
      <c r="Y93" s="112">
        <v>358</v>
      </c>
      <c r="Z93" s="112">
        <v>416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948</v>
      </c>
      <c r="W94" s="112">
        <v>987</v>
      </c>
      <c r="X94" s="112">
        <v>1010</v>
      </c>
      <c r="Y94" s="112">
        <v>1039</v>
      </c>
      <c r="Z94" s="112">
        <v>1037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173</v>
      </c>
      <c r="W95" s="112">
        <v>175</v>
      </c>
      <c r="X95" s="112">
        <v>169</v>
      </c>
      <c r="Y95" s="112">
        <v>174</v>
      </c>
      <c r="Z95" s="112">
        <v>183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637</v>
      </c>
      <c r="W96" s="112">
        <v>642</v>
      </c>
      <c r="X96" s="112">
        <v>696</v>
      </c>
      <c r="Y96" s="112">
        <v>740</v>
      </c>
      <c r="Z96" s="112">
        <v>770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618</v>
      </c>
      <c r="W97" s="112">
        <v>615</v>
      </c>
      <c r="X97" s="112">
        <v>598</v>
      </c>
      <c r="Y97" s="112">
        <v>633</v>
      </c>
      <c r="Z97" s="112">
        <v>633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395</v>
      </c>
      <c r="W98" s="112">
        <v>388</v>
      </c>
      <c r="X98" s="112">
        <v>394</v>
      </c>
      <c r="Y98" s="112">
        <v>433</v>
      </c>
      <c r="Z98" s="112">
        <v>424</v>
      </c>
    </row>
    <row r="99" spans="1:32" ht="15" customHeight="1" x14ac:dyDescent="0.25">
      <c r="S99" s="115" t="s">
        <v>195</v>
      </c>
      <c r="T99" s="115"/>
      <c r="U99" s="112"/>
      <c r="V99" s="112">
        <v>40</v>
      </c>
      <c r="W99" s="112">
        <v>46</v>
      </c>
      <c r="X99" s="112">
        <v>37</v>
      </c>
      <c r="Y99" s="112">
        <v>44</v>
      </c>
      <c r="Z99" s="112">
        <v>72</v>
      </c>
    </row>
    <row r="100" spans="1:32" ht="15" customHeight="1" x14ac:dyDescent="0.25">
      <c r="S100" s="115" t="s">
        <v>58</v>
      </c>
      <c r="T100" s="115"/>
      <c r="U100" s="112"/>
      <c r="V100" s="112">
        <v>459</v>
      </c>
      <c r="W100" s="112">
        <v>484</v>
      </c>
      <c r="X100" s="112">
        <v>487</v>
      </c>
      <c r="Y100" s="112">
        <v>507</v>
      </c>
      <c r="Z100" s="112">
        <v>469</v>
      </c>
    </row>
    <row r="101" spans="1:32" x14ac:dyDescent="0.25">
      <c r="A101" s="18"/>
      <c r="S101" s="118" t="s">
        <v>53</v>
      </c>
      <c r="T101" s="118"/>
      <c r="U101" s="112"/>
      <c r="V101" s="112">
        <v>4683</v>
      </c>
      <c r="W101" s="112">
        <v>4922</v>
      </c>
      <c r="X101" s="112">
        <v>4951</v>
      </c>
      <c r="Y101" s="112">
        <v>5154</v>
      </c>
      <c r="Z101" s="112">
        <v>5280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9408</v>
      </c>
      <c r="W104" s="112">
        <v>9784</v>
      </c>
      <c r="X104" s="112">
        <v>9944</v>
      </c>
      <c r="Y104" s="112">
        <v>10638</v>
      </c>
      <c r="Z104" s="112">
        <v>11376</v>
      </c>
      <c r="AB104" s="109" t="str">
        <f>TEXT(Z104,"###,###")</f>
        <v>11,376</v>
      </c>
      <c r="AD104" s="130">
        <f>Z104/($Z$4)*100</f>
        <v>68.587965754250575</v>
      </c>
      <c r="AF104" s="109"/>
    </row>
    <row r="105" spans="1:32" x14ac:dyDescent="0.25">
      <c r="S105" s="115" t="s">
        <v>17</v>
      </c>
      <c r="T105" s="115"/>
      <c r="U105" s="112"/>
      <c r="V105" s="112">
        <v>2676</v>
      </c>
      <c r="W105" s="112">
        <v>2613</v>
      </c>
      <c r="X105" s="112">
        <v>2637</v>
      </c>
      <c r="Y105" s="112">
        <v>2616</v>
      </c>
      <c r="Z105" s="112">
        <v>2658</v>
      </c>
      <c r="AB105" s="109" t="str">
        <f>TEXT(Z105,"###,###")</f>
        <v>2,658</v>
      </c>
      <c r="AD105" s="130">
        <f>Z105/($Z$4)*100</f>
        <v>16.025563728445675</v>
      </c>
      <c r="AF105" s="109"/>
    </row>
    <row r="106" spans="1:32" x14ac:dyDescent="0.25">
      <c r="S106" s="118" t="s">
        <v>53</v>
      </c>
      <c r="T106" s="118"/>
      <c r="U106" s="120"/>
      <c r="V106" s="120">
        <v>12084</v>
      </c>
      <c r="W106" s="120">
        <v>12397</v>
      </c>
      <c r="X106" s="120">
        <v>12581</v>
      </c>
      <c r="Y106" s="120">
        <v>13254</v>
      </c>
      <c r="Z106" s="120">
        <v>14034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2695</v>
      </c>
      <c r="W108" s="112">
        <v>2723</v>
      </c>
      <c r="X108" s="112">
        <v>2873</v>
      </c>
      <c r="Y108" s="112">
        <v>2879</v>
      </c>
      <c r="Z108" s="112">
        <v>2957</v>
      </c>
      <c r="AB108" s="109" t="str">
        <f>TEXT(Z108,"###,###")</f>
        <v>2,957</v>
      </c>
      <c r="AD108" s="130">
        <f>Z108/($Z$4)*100</f>
        <v>17.828288918364887</v>
      </c>
      <c r="AF108" s="109"/>
    </row>
    <row r="109" spans="1:32" x14ac:dyDescent="0.25">
      <c r="S109" s="115" t="s">
        <v>20</v>
      </c>
      <c r="T109" s="115"/>
      <c r="U109" s="112"/>
      <c r="V109" s="112">
        <v>2478</v>
      </c>
      <c r="W109" s="112">
        <v>2758</v>
      </c>
      <c r="X109" s="112">
        <v>2958</v>
      </c>
      <c r="Y109" s="112">
        <v>3053</v>
      </c>
      <c r="Z109" s="112">
        <v>3380</v>
      </c>
      <c r="AB109" s="109" t="str">
        <f>TEXT(Z109,"###,###")</f>
        <v>3,380</v>
      </c>
      <c r="AD109" s="130">
        <f>Z109/($Z$4)*100</f>
        <v>20.378632581695406</v>
      </c>
      <c r="AF109" s="109"/>
    </row>
    <row r="110" spans="1:32" x14ac:dyDescent="0.25">
      <c r="S110" s="115" t="s">
        <v>21</v>
      </c>
      <c r="T110" s="115"/>
      <c r="U110" s="112"/>
      <c r="V110" s="112">
        <v>2976</v>
      </c>
      <c r="W110" s="112">
        <v>2912</v>
      </c>
      <c r="X110" s="112">
        <v>2979</v>
      </c>
      <c r="Y110" s="112">
        <v>2889</v>
      </c>
      <c r="Z110" s="112">
        <v>3095</v>
      </c>
      <c r="AB110" s="109" t="str">
        <f>TEXT(Z110,"###,###")</f>
        <v>3,095</v>
      </c>
      <c r="AD110" s="130">
        <f>Z110/($Z$4)*100</f>
        <v>18.660315929096829</v>
      </c>
      <c r="AF110" s="109"/>
    </row>
    <row r="111" spans="1:32" x14ac:dyDescent="0.25">
      <c r="S111" s="115" t="s">
        <v>22</v>
      </c>
      <c r="T111" s="115"/>
      <c r="U111" s="112"/>
      <c r="V111" s="112">
        <v>3850</v>
      </c>
      <c r="W111" s="112">
        <v>3790</v>
      </c>
      <c r="X111" s="112">
        <v>3771</v>
      </c>
      <c r="Y111" s="112">
        <v>4435</v>
      </c>
      <c r="Z111" s="112">
        <v>4591</v>
      </c>
      <c r="AB111" s="109" t="str">
        <f>TEXT(Z111,"###,###")</f>
        <v>4,591</v>
      </c>
      <c r="AD111" s="130">
        <f>Z111/($Z$4)*100</f>
        <v>27.679971059930065</v>
      </c>
      <c r="AF111" s="109"/>
    </row>
    <row r="112" spans="1:32" x14ac:dyDescent="0.25">
      <c r="S112" s="118" t="s">
        <v>53</v>
      </c>
      <c r="T112" s="118"/>
      <c r="U112" s="112"/>
      <c r="V112" s="112">
        <v>14834</v>
      </c>
      <c r="W112" s="112">
        <v>14997</v>
      </c>
      <c r="X112" s="112">
        <v>15324</v>
      </c>
      <c r="Y112" s="112">
        <v>16040</v>
      </c>
      <c r="Z112" s="112">
        <v>16581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43.86</v>
      </c>
      <c r="W118" s="131">
        <v>43.98</v>
      </c>
      <c r="X118" s="131">
        <v>44.23</v>
      </c>
      <c r="Y118" s="131">
        <v>44.28</v>
      </c>
      <c r="Z118" s="131">
        <v>43.96</v>
      </c>
      <c r="AB118" s="109" t="str">
        <f>TEXT(Z118,"##.0")</f>
        <v>44.0</v>
      </c>
    </row>
    <row r="120" spans="19:32" x14ac:dyDescent="0.25">
      <c r="S120" s="101" t="s">
        <v>97</v>
      </c>
      <c r="T120" s="112"/>
      <c r="U120" s="112"/>
      <c r="V120" s="112">
        <v>6594</v>
      </c>
      <c r="W120" s="112">
        <v>6882</v>
      </c>
      <c r="X120" s="112">
        <v>6904</v>
      </c>
      <c r="Y120" s="112">
        <v>7148</v>
      </c>
      <c r="Z120" s="112">
        <v>7455</v>
      </c>
      <c r="AB120" s="109" t="str">
        <f>TEXT(Z120,"###,###")</f>
        <v>7,455</v>
      </c>
    </row>
    <row r="121" spans="19:32" x14ac:dyDescent="0.25">
      <c r="S121" s="101" t="s">
        <v>98</v>
      </c>
      <c r="T121" s="112"/>
      <c r="U121" s="112"/>
      <c r="V121" s="112">
        <v>1843</v>
      </c>
      <c r="W121" s="112">
        <v>2014</v>
      </c>
      <c r="X121" s="112">
        <v>2021</v>
      </c>
      <c r="Y121" s="112">
        <v>2008</v>
      </c>
      <c r="Z121" s="112">
        <v>2032</v>
      </c>
      <c r="AB121" s="109" t="str">
        <f>TEXT(Z121,"###,###")</f>
        <v>2,032</v>
      </c>
    </row>
    <row r="122" spans="19:32" x14ac:dyDescent="0.25">
      <c r="S122" s="101" t="s">
        <v>99</v>
      </c>
      <c r="T122" s="112"/>
      <c r="U122" s="112"/>
      <c r="V122" s="112">
        <v>1189</v>
      </c>
      <c r="W122" s="112">
        <v>1252</v>
      </c>
      <c r="X122" s="112">
        <v>1270</v>
      </c>
      <c r="Y122" s="112">
        <v>1357</v>
      </c>
      <c r="Z122" s="112">
        <v>1321</v>
      </c>
      <c r="AB122" s="109" t="str">
        <f>TEXT(Z122,"###,###")</f>
        <v>1,321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7783</v>
      </c>
      <c r="W124" s="112">
        <v>8134</v>
      </c>
      <c r="X124" s="112">
        <v>8174</v>
      </c>
      <c r="Y124" s="112">
        <v>8505</v>
      </c>
      <c r="Z124" s="112">
        <v>8776</v>
      </c>
      <c r="AB124" s="109" t="str">
        <f>TEXT(Z124,"###,###")</f>
        <v>8,776</v>
      </c>
      <c r="AD124" s="127">
        <f>Z124/$Z$7*100</f>
        <v>81.199111769059954</v>
      </c>
    </row>
    <row r="125" spans="19:32" x14ac:dyDescent="0.25">
      <c r="S125" s="101" t="s">
        <v>101</v>
      </c>
      <c r="T125" s="112"/>
      <c r="U125" s="112"/>
      <c r="V125" s="112">
        <v>3032</v>
      </c>
      <c r="W125" s="112">
        <v>3266</v>
      </c>
      <c r="X125" s="112">
        <v>3291</v>
      </c>
      <c r="Y125" s="112">
        <v>3365</v>
      </c>
      <c r="Z125" s="112">
        <v>3353</v>
      </c>
      <c r="AB125" s="109" t="str">
        <f>TEXT(Z125,"###,###")</f>
        <v>3,353</v>
      </c>
      <c r="AD125" s="127">
        <f>Z125/$Z$7*100</f>
        <v>31.023316062176164</v>
      </c>
    </row>
    <row r="127" spans="19:32" x14ac:dyDescent="0.25">
      <c r="S127" s="101" t="s">
        <v>102</v>
      </c>
      <c r="T127" s="112"/>
      <c r="U127" s="112"/>
      <c r="V127" s="112">
        <v>4947</v>
      </c>
      <c r="W127" s="112">
        <v>5220</v>
      </c>
      <c r="X127" s="112">
        <v>5239</v>
      </c>
      <c r="Y127" s="112">
        <v>5345</v>
      </c>
      <c r="Z127" s="112">
        <v>5523</v>
      </c>
      <c r="AB127" s="109" t="str">
        <f>TEXT(Z127,"###,###")</f>
        <v>5,523</v>
      </c>
      <c r="AD127" s="127">
        <f>Z127/$Z$7*100</f>
        <v>51.101036269430054</v>
      </c>
    </row>
    <row r="128" spans="19:32" x14ac:dyDescent="0.25">
      <c r="S128" s="101" t="s">
        <v>103</v>
      </c>
      <c r="T128" s="112"/>
      <c r="U128" s="112"/>
      <c r="V128" s="112">
        <v>4686</v>
      </c>
      <c r="W128" s="112">
        <v>4924</v>
      </c>
      <c r="X128" s="112">
        <v>4952</v>
      </c>
      <c r="Y128" s="112">
        <v>5154</v>
      </c>
      <c r="Z128" s="112">
        <v>5283</v>
      </c>
      <c r="AB128" s="109" t="str">
        <f>TEXT(Z128,"###,###")</f>
        <v>5,283</v>
      </c>
      <c r="AD128" s="127">
        <f>Z128/$Z$7*100</f>
        <v>48.880458919319025</v>
      </c>
    </row>
    <row r="130" spans="19:20" x14ac:dyDescent="0.25">
      <c r="S130" s="101" t="s">
        <v>278</v>
      </c>
      <c r="T130" s="127">
        <v>68.976683937823836</v>
      </c>
    </row>
    <row r="131" spans="19:20" x14ac:dyDescent="0.25">
      <c r="S131" s="101" t="s">
        <v>279</v>
      </c>
      <c r="T131" s="127">
        <v>18.800888230940043</v>
      </c>
    </row>
    <row r="132" spans="19:20" x14ac:dyDescent="0.25">
      <c r="S132" s="101" t="s">
        <v>280</v>
      </c>
      <c r="T132" s="127">
        <v>12.222427831236121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686053-FED6-47BA-AC66-C7EC736C53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5EB7F7-6315-4B87-AA17-B682060D4B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98ABA5E-C74A-4D46-BD7E-86F52B5340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703DEED-8580-4E76-BE0A-13F398F1BC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F6A42-DF6F-4A51-8C71-A9EA7280C80B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8.56 Murrindindi,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10915</v>
      </c>
      <c r="W4" s="108">
        <v>11236</v>
      </c>
      <c r="X4" s="108">
        <v>11673</v>
      </c>
      <c r="Y4" s="108">
        <v>12377</v>
      </c>
      <c r="Z4" s="108">
        <v>12554</v>
      </c>
      <c r="AB4" s="109" t="str">
        <f>TEXT(Z4,"###,###")</f>
        <v>12,554</v>
      </c>
      <c r="AD4" s="110">
        <f>Z4/Y4-1</f>
        <v>1.430071907570496E-2</v>
      </c>
      <c r="AF4" s="110">
        <f>Z4/V4-1</f>
        <v>0.15016032982134675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5501</v>
      </c>
      <c r="W5" s="108">
        <v>5650</v>
      </c>
      <c r="X5" s="108">
        <v>5876</v>
      </c>
      <c r="Y5" s="108">
        <v>6086</v>
      </c>
      <c r="Z5" s="108">
        <v>6177</v>
      </c>
      <c r="AB5" s="109" t="str">
        <f>TEXT(Z5,"###,###")</f>
        <v>6,177</v>
      </c>
      <c r="AD5" s="110">
        <f t="shared" ref="AD5:AD9" si="0">Z5/Y5-1</f>
        <v>1.495234965494574E-2</v>
      </c>
      <c r="AF5" s="110">
        <f t="shared" ref="AF5:AF9" si="1">Z5/V5-1</f>
        <v>0.12288674786402476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5415</v>
      </c>
      <c r="W6" s="108">
        <v>5582</v>
      </c>
      <c r="X6" s="108">
        <v>5792</v>
      </c>
      <c r="Y6" s="108">
        <v>6282</v>
      </c>
      <c r="Z6" s="108">
        <v>6371</v>
      </c>
      <c r="AB6" s="109" t="str">
        <f>TEXT(Z6,"###,###")</f>
        <v>6,371</v>
      </c>
      <c r="AD6" s="110">
        <f t="shared" si="0"/>
        <v>1.4167462591531343E-2</v>
      </c>
      <c r="AF6" s="110">
        <f t="shared" si="1"/>
        <v>0.17654662973222535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7752</v>
      </c>
      <c r="W7" s="108">
        <v>8073</v>
      </c>
      <c r="X7" s="108">
        <v>8268</v>
      </c>
      <c r="Y7" s="108">
        <v>8510</v>
      </c>
      <c r="Z7" s="108">
        <v>8582</v>
      </c>
      <c r="AB7" s="109" t="str">
        <f>TEXT(Z7,"###,###")</f>
        <v>8,582</v>
      </c>
      <c r="AD7" s="110">
        <f t="shared" si="0"/>
        <v>8.4606345475910505E-3</v>
      </c>
      <c r="AF7" s="110">
        <f t="shared" si="1"/>
        <v>0.10706914344685248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12,554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8,582</v>
      </c>
      <c r="P8" s="67"/>
      <c r="S8" s="107" t="s">
        <v>82</v>
      </c>
      <c r="T8" s="108"/>
      <c r="U8" s="108"/>
      <c r="V8" s="108">
        <v>38100.19</v>
      </c>
      <c r="W8" s="108">
        <v>39238.43</v>
      </c>
      <c r="X8" s="108">
        <v>42104.14</v>
      </c>
      <c r="Y8" s="108">
        <v>42674</v>
      </c>
      <c r="Z8" s="108">
        <v>44385.82</v>
      </c>
      <c r="AB8" s="109" t="str">
        <f>TEXT(Z8,"$###,###")</f>
        <v>$44,386</v>
      </c>
      <c r="AD8" s="110">
        <f t="shared" si="0"/>
        <v>4.0113886675727572E-2</v>
      </c>
      <c r="AF8" s="110">
        <f t="shared" si="1"/>
        <v>0.16497634263766137</v>
      </c>
    </row>
    <row r="9" spans="1:32" x14ac:dyDescent="0.25">
      <c r="A9" s="30" t="s">
        <v>14</v>
      </c>
      <c r="B9" s="71"/>
      <c r="C9" s="72"/>
      <c r="D9" s="73">
        <f>AD104</f>
        <v>73.450693006213157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52.237240736425072</v>
      </c>
      <c r="P9" s="74" t="s">
        <v>83</v>
      </c>
      <c r="S9" s="107" t="s">
        <v>7</v>
      </c>
      <c r="T9" s="108"/>
      <c r="U9" s="108"/>
      <c r="V9" s="108">
        <v>373326472</v>
      </c>
      <c r="W9" s="108">
        <v>404695544</v>
      </c>
      <c r="X9" s="108">
        <v>436545434</v>
      </c>
      <c r="Y9" s="108">
        <v>467156274</v>
      </c>
      <c r="Z9" s="108">
        <v>493743422</v>
      </c>
      <c r="AB9" s="109" t="str">
        <f>TEXT(Z9/1000000,"$#,###.0")&amp;" mil"</f>
        <v>$493.7 mil</v>
      </c>
      <c r="AD9" s="110">
        <f t="shared" si="0"/>
        <v>5.6912749501037529E-2</v>
      </c>
      <c r="AF9" s="110">
        <f t="shared" si="1"/>
        <v>0.32255132981836865</v>
      </c>
    </row>
    <row r="10" spans="1:32" x14ac:dyDescent="0.25">
      <c r="A10" s="30" t="s">
        <v>17</v>
      </c>
      <c r="B10" s="71"/>
      <c r="C10" s="72"/>
      <c r="D10" s="73">
        <f>AD105</f>
        <v>16.743667357017681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47.681193195059429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75.483570263341875</v>
      </c>
      <c r="P11" s="74" t="s">
        <v>83</v>
      </c>
      <c r="S11" s="107" t="s">
        <v>29</v>
      </c>
      <c r="T11" s="112"/>
      <c r="U11" s="112"/>
      <c r="V11" s="112">
        <v>8951</v>
      </c>
      <c r="W11" s="112">
        <v>9162</v>
      </c>
      <c r="X11" s="112">
        <v>9565</v>
      </c>
      <c r="Y11" s="112">
        <v>10257</v>
      </c>
      <c r="Z11" s="112">
        <v>10452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14.192495921696574</v>
      </c>
      <c r="P12" s="74" t="s">
        <v>83</v>
      </c>
      <c r="S12" s="107" t="s">
        <v>30</v>
      </c>
      <c r="T12" s="112"/>
      <c r="U12" s="112"/>
      <c r="V12" s="112">
        <v>1967</v>
      </c>
      <c r="W12" s="112">
        <v>2072</v>
      </c>
      <c r="X12" s="112">
        <v>2108</v>
      </c>
      <c r="Y12" s="112">
        <v>2114</v>
      </c>
      <c r="Z12" s="112">
        <v>2098</v>
      </c>
    </row>
    <row r="13" spans="1:32" ht="15" customHeight="1" x14ac:dyDescent="0.25">
      <c r="A13" s="30" t="s">
        <v>19</v>
      </c>
      <c r="B13" s="72"/>
      <c r="C13" s="72"/>
      <c r="D13" s="73">
        <f>AD108</f>
        <v>20.264457543412458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10.265672337450479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18.010195953480963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26.023578142424725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17.35479356193142</v>
      </c>
      <c r="P15" s="74" t="s">
        <v>83</v>
      </c>
      <c r="S15" s="115" t="s">
        <v>59</v>
      </c>
      <c r="T15" s="115"/>
      <c r="U15" s="116"/>
      <c r="V15" s="116">
        <v>683</v>
      </c>
      <c r="W15" s="116">
        <v>722</v>
      </c>
      <c r="X15" s="116">
        <v>735</v>
      </c>
      <c r="Y15" s="112">
        <v>722</v>
      </c>
      <c r="Z15" s="112">
        <v>817</v>
      </c>
      <c r="AB15" s="117">
        <f t="shared" ref="AB15:AB34" si="2">IF(Z15="np",0,Z15/$Z$34)</f>
        <v>6.5084043654903209E-2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25.943922255854705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82.64520643806857</v>
      </c>
      <c r="P16" s="37" t="s">
        <v>83</v>
      </c>
      <c r="S16" s="115" t="s">
        <v>60</v>
      </c>
      <c r="T16" s="115"/>
      <c r="U16" s="116"/>
      <c r="V16" s="116">
        <v>34</v>
      </c>
      <c r="W16" s="116">
        <v>33</v>
      </c>
      <c r="X16" s="116">
        <v>36</v>
      </c>
      <c r="Y16" s="112">
        <v>36</v>
      </c>
      <c r="Z16" s="112">
        <v>33</v>
      </c>
      <c r="AB16" s="117">
        <f t="shared" si="2"/>
        <v>2.6288536604795664E-3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578</v>
      </c>
      <c r="W17" s="116">
        <v>564</v>
      </c>
      <c r="X17" s="116">
        <v>576</v>
      </c>
      <c r="Y17" s="112">
        <v>618</v>
      </c>
      <c r="Z17" s="112">
        <v>626</v>
      </c>
      <c r="AB17" s="117">
        <f t="shared" si="2"/>
        <v>4.9868557316976023E-2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70</v>
      </c>
      <c r="W18" s="116">
        <v>65</v>
      </c>
      <c r="X18" s="116">
        <v>76</v>
      </c>
      <c r="Y18" s="112">
        <v>84</v>
      </c>
      <c r="Z18" s="112">
        <v>81</v>
      </c>
      <c r="AB18" s="117">
        <f t="shared" si="2"/>
        <v>6.4526408029952995E-3</v>
      </c>
    </row>
    <row r="19" spans="1:28" x14ac:dyDescent="0.25">
      <c r="A19" s="63" t="str">
        <f>$S$1&amp;" ("&amp;$V$2&amp;" to "&amp;$Z$2&amp;")"</f>
        <v>Murrindindi (2018-19 to 2022-23)</v>
      </c>
      <c r="B19" s="63"/>
      <c r="C19" s="63"/>
      <c r="D19" s="63"/>
      <c r="E19" s="63"/>
      <c r="F19" s="63"/>
      <c r="G19" s="63" t="str">
        <f>$S$1&amp;" ("&amp;$V$2&amp;" to "&amp;$Z$2&amp;")"</f>
        <v>Murrindindi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1178</v>
      </c>
      <c r="W19" s="116">
        <v>1211</v>
      </c>
      <c r="X19" s="116">
        <v>1247</v>
      </c>
      <c r="Y19" s="112">
        <v>1349</v>
      </c>
      <c r="Z19" s="112">
        <v>1411</v>
      </c>
      <c r="AB19" s="117">
        <f t="shared" si="2"/>
        <v>0.11240340954353541</v>
      </c>
    </row>
    <row r="20" spans="1:28" x14ac:dyDescent="0.25">
      <c r="S20" s="115" t="s">
        <v>64</v>
      </c>
      <c r="T20" s="115"/>
      <c r="U20" s="116"/>
      <c r="V20" s="116">
        <v>304</v>
      </c>
      <c r="W20" s="116">
        <v>338</v>
      </c>
      <c r="X20" s="116">
        <v>395</v>
      </c>
      <c r="Y20" s="112">
        <v>415</v>
      </c>
      <c r="Z20" s="112">
        <v>413</v>
      </c>
      <c r="AB20" s="117">
        <f t="shared" si="2"/>
        <v>3.2900501872062456E-2</v>
      </c>
    </row>
    <row r="21" spans="1:28" x14ac:dyDescent="0.25">
      <c r="S21" s="115" t="s">
        <v>65</v>
      </c>
      <c r="T21" s="115"/>
      <c r="U21" s="116"/>
      <c r="V21" s="116">
        <v>802</v>
      </c>
      <c r="W21" s="116">
        <v>827</v>
      </c>
      <c r="X21" s="116">
        <v>927</v>
      </c>
      <c r="Y21" s="112">
        <v>959</v>
      </c>
      <c r="Z21" s="112">
        <v>952</v>
      </c>
      <c r="AB21" s="117">
        <f t="shared" si="2"/>
        <v>7.5838444993228712E-2</v>
      </c>
    </row>
    <row r="22" spans="1:28" x14ac:dyDescent="0.25">
      <c r="S22" s="115" t="s">
        <v>66</v>
      </c>
      <c r="T22" s="115"/>
      <c r="U22" s="116"/>
      <c r="V22" s="116">
        <v>761</v>
      </c>
      <c r="W22" s="116">
        <v>923</v>
      </c>
      <c r="X22" s="116">
        <v>1001</v>
      </c>
      <c r="Y22" s="112">
        <v>1023</v>
      </c>
      <c r="Z22" s="112">
        <v>1161</v>
      </c>
      <c r="AB22" s="117">
        <f t="shared" si="2"/>
        <v>9.2487851509599303E-2</v>
      </c>
    </row>
    <row r="23" spans="1:28" x14ac:dyDescent="0.25">
      <c r="S23" s="115" t="s">
        <v>67</v>
      </c>
      <c r="T23" s="115"/>
      <c r="U23" s="116"/>
      <c r="V23" s="116">
        <v>309</v>
      </c>
      <c r="W23" s="116">
        <v>314</v>
      </c>
      <c r="X23" s="116">
        <v>327</v>
      </c>
      <c r="Y23" s="112">
        <v>358</v>
      </c>
      <c r="Z23" s="112">
        <v>338</v>
      </c>
      <c r="AB23" s="117">
        <f t="shared" si="2"/>
        <v>2.6925834461881622E-2</v>
      </c>
    </row>
    <row r="24" spans="1:28" x14ac:dyDescent="0.25">
      <c r="S24" s="115" t="s">
        <v>68</v>
      </c>
      <c r="T24" s="115"/>
      <c r="U24" s="116"/>
      <c r="V24" s="116">
        <v>76</v>
      </c>
      <c r="W24" s="116">
        <v>69</v>
      </c>
      <c r="X24" s="116">
        <v>74</v>
      </c>
      <c r="Y24" s="112">
        <v>99</v>
      </c>
      <c r="Z24" s="112">
        <v>108</v>
      </c>
      <c r="AB24" s="117">
        <f t="shared" si="2"/>
        <v>8.6035210706604005E-3</v>
      </c>
    </row>
    <row r="25" spans="1:28" x14ac:dyDescent="0.25">
      <c r="S25" s="115" t="s">
        <v>69</v>
      </c>
      <c r="T25" s="115"/>
      <c r="U25" s="116"/>
      <c r="V25" s="116">
        <v>291</v>
      </c>
      <c r="W25" s="116">
        <v>300</v>
      </c>
      <c r="X25" s="116">
        <v>333</v>
      </c>
      <c r="Y25" s="112">
        <v>361</v>
      </c>
      <c r="Z25" s="112">
        <v>367</v>
      </c>
      <c r="AB25" s="117">
        <f t="shared" si="2"/>
        <v>2.923603919381821E-2</v>
      </c>
    </row>
    <row r="26" spans="1:28" x14ac:dyDescent="0.25">
      <c r="S26" s="115" t="s">
        <v>70</v>
      </c>
      <c r="T26" s="115"/>
      <c r="U26" s="116"/>
      <c r="V26" s="116">
        <v>197</v>
      </c>
      <c r="W26" s="116">
        <v>190</v>
      </c>
      <c r="X26" s="116">
        <v>192</v>
      </c>
      <c r="Y26" s="112">
        <v>220</v>
      </c>
      <c r="Z26" s="112">
        <v>237</v>
      </c>
      <c r="AB26" s="117">
        <f t="shared" si="2"/>
        <v>1.8879949016171432E-2</v>
      </c>
    </row>
    <row r="27" spans="1:28" x14ac:dyDescent="0.25">
      <c r="S27" s="115" t="s">
        <v>71</v>
      </c>
      <c r="T27" s="115"/>
      <c r="U27" s="116"/>
      <c r="V27" s="116">
        <v>522</v>
      </c>
      <c r="W27" s="116">
        <v>564</v>
      </c>
      <c r="X27" s="116">
        <v>565</v>
      </c>
      <c r="Y27" s="112">
        <v>655</v>
      </c>
      <c r="Z27" s="112">
        <v>638</v>
      </c>
      <c r="AB27" s="117">
        <f t="shared" si="2"/>
        <v>5.0824504102604952E-2</v>
      </c>
    </row>
    <row r="28" spans="1:28" x14ac:dyDescent="0.25">
      <c r="S28" s="115" t="s">
        <v>72</v>
      </c>
      <c r="T28" s="115"/>
      <c r="U28" s="116"/>
      <c r="V28" s="116">
        <v>620</v>
      </c>
      <c r="W28" s="116">
        <v>663</v>
      </c>
      <c r="X28" s="116">
        <v>679</v>
      </c>
      <c r="Y28" s="112">
        <v>761</v>
      </c>
      <c r="Z28" s="112">
        <v>767</v>
      </c>
      <c r="AB28" s="117">
        <f t="shared" si="2"/>
        <v>6.1100932048115987E-2</v>
      </c>
    </row>
    <row r="29" spans="1:28" x14ac:dyDescent="0.25">
      <c r="S29" s="115" t="s">
        <v>73</v>
      </c>
      <c r="T29" s="115"/>
      <c r="U29" s="116"/>
      <c r="V29" s="116">
        <v>1039</v>
      </c>
      <c r="W29" s="116">
        <v>687</v>
      </c>
      <c r="X29" s="116">
        <v>707</v>
      </c>
      <c r="Y29" s="112">
        <v>797</v>
      </c>
      <c r="Z29" s="112">
        <v>753</v>
      </c>
      <c r="AB29" s="117">
        <f t="shared" si="2"/>
        <v>5.9985660798215566E-2</v>
      </c>
    </row>
    <row r="30" spans="1:28" x14ac:dyDescent="0.25">
      <c r="S30" s="115" t="s">
        <v>74</v>
      </c>
      <c r="T30" s="115"/>
      <c r="U30" s="116"/>
      <c r="V30" s="116">
        <v>746</v>
      </c>
      <c r="W30" s="116">
        <v>1017</v>
      </c>
      <c r="X30" s="116">
        <v>945</v>
      </c>
      <c r="Y30" s="112">
        <v>1023</v>
      </c>
      <c r="Z30" s="112">
        <v>1067</v>
      </c>
      <c r="AB30" s="117">
        <f t="shared" si="2"/>
        <v>8.4999601688839327E-2</v>
      </c>
    </row>
    <row r="31" spans="1:28" x14ac:dyDescent="0.25">
      <c r="S31" s="115" t="s">
        <v>75</v>
      </c>
      <c r="T31" s="115"/>
      <c r="U31" s="116"/>
      <c r="V31" s="116">
        <v>1116</v>
      </c>
      <c r="W31" s="116">
        <v>1203</v>
      </c>
      <c r="X31" s="116">
        <v>1301</v>
      </c>
      <c r="Y31" s="112">
        <v>1391</v>
      </c>
      <c r="Z31" s="112">
        <v>1397</v>
      </c>
      <c r="AB31" s="117">
        <f t="shared" si="2"/>
        <v>0.11128813829363499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239</v>
      </c>
      <c r="W32" s="116">
        <v>260</v>
      </c>
      <c r="X32" s="116">
        <v>245</v>
      </c>
      <c r="Y32" s="112">
        <v>261</v>
      </c>
      <c r="Z32" s="112">
        <v>335</v>
      </c>
      <c r="AB32" s="117">
        <f t="shared" si="2"/>
        <v>2.6686847765474388E-2</v>
      </c>
    </row>
    <row r="33" spans="19:32" x14ac:dyDescent="0.25">
      <c r="S33" s="115" t="s">
        <v>77</v>
      </c>
      <c r="T33" s="115"/>
      <c r="U33" s="116"/>
      <c r="V33" s="116">
        <v>359</v>
      </c>
      <c r="W33" s="116">
        <v>407</v>
      </c>
      <c r="X33" s="116">
        <v>423</v>
      </c>
      <c r="Y33" s="112">
        <v>436</v>
      </c>
      <c r="Z33" s="112">
        <v>420</v>
      </c>
      <c r="AB33" s="117">
        <f t="shared" si="2"/>
        <v>3.3458137497012666E-2</v>
      </c>
    </row>
    <row r="34" spans="19:32" x14ac:dyDescent="0.25">
      <c r="S34" s="118" t="s">
        <v>53</v>
      </c>
      <c r="T34" s="118"/>
      <c r="U34" s="119"/>
      <c r="V34" s="119">
        <v>10914</v>
      </c>
      <c r="W34" s="119">
        <v>11235</v>
      </c>
      <c r="X34" s="119">
        <v>11673</v>
      </c>
      <c r="Y34" s="120">
        <v>12376</v>
      </c>
      <c r="Z34" s="120">
        <v>12553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6509</v>
      </c>
      <c r="W37" s="112">
        <v>6805</v>
      </c>
      <c r="X37" s="112">
        <v>6993</v>
      </c>
      <c r="Y37" s="112">
        <v>7070</v>
      </c>
      <c r="Z37" s="112">
        <v>7086</v>
      </c>
      <c r="AB37" s="132">
        <f>Z37/Z40*100</f>
        <v>82.64520643806857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1239</v>
      </c>
      <c r="W38" s="112">
        <v>1268</v>
      </c>
      <c r="X38" s="112">
        <v>1273</v>
      </c>
      <c r="Y38" s="112">
        <v>1435</v>
      </c>
      <c r="Z38" s="112">
        <v>1488</v>
      </c>
      <c r="AB38" s="132">
        <f>Z38/Z40*100</f>
        <v>17.35479356193142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7748</v>
      </c>
      <c r="W40" s="112">
        <v>8073</v>
      </c>
      <c r="X40" s="112">
        <v>8266</v>
      </c>
      <c r="Y40" s="112">
        <v>8505</v>
      </c>
      <c r="Z40" s="112">
        <v>8574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5</v>
      </c>
      <c r="X44" s="112">
        <v>4</v>
      </c>
      <c r="Y44" s="112">
        <v>3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103</v>
      </c>
      <c r="W45" s="112">
        <v>119</v>
      </c>
      <c r="X45" s="112">
        <v>171</v>
      </c>
      <c r="Y45" s="112">
        <v>204</v>
      </c>
      <c r="Z45" s="112">
        <v>198</v>
      </c>
    </row>
    <row r="46" spans="19:32" x14ac:dyDescent="0.25">
      <c r="S46" s="115" t="s">
        <v>38</v>
      </c>
      <c r="T46" s="115"/>
      <c r="U46" s="112"/>
      <c r="V46" s="112">
        <v>263</v>
      </c>
      <c r="W46" s="112">
        <v>311</v>
      </c>
      <c r="X46" s="112">
        <v>296</v>
      </c>
      <c r="Y46" s="112">
        <v>337</v>
      </c>
      <c r="Z46" s="112">
        <v>388</v>
      </c>
    </row>
    <row r="47" spans="19:32" x14ac:dyDescent="0.25">
      <c r="S47" s="115" t="s">
        <v>39</v>
      </c>
      <c r="T47" s="115"/>
      <c r="U47" s="112"/>
      <c r="V47" s="112">
        <v>436</v>
      </c>
      <c r="W47" s="112">
        <v>390</v>
      </c>
      <c r="X47" s="112">
        <v>394</v>
      </c>
      <c r="Y47" s="112">
        <v>383</v>
      </c>
      <c r="Z47" s="112">
        <v>427</v>
      </c>
    </row>
    <row r="48" spans="19:32" x14ac:dyDescent="0.25">
      <c r="S48" s="115" t="s">
        <v>40</v>
      </c>
      <c r="T48" s="115"/>
      <c r="U48" s="112"/>
      <c r="V48" s="112">
        <v>478</v>
      </c>
      <c r="W48" s="112">
        <v>511</v>
      </c>
      <c r="X48" s="112">
        <v>519</v>
      </c>
      <c r="Y48" s="112">
        <v>535</v>
      </c>
      <c r="Z48" s="112">
        <v>543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471</v>
      </c>
      <c r="W49" s="112">
        <v>476</v>
      </c>
      <c r="X49" s="112">
        <v>490</v>
      </c>
      <c r="Y49" s="112">
        <v>494</v>
      </c>
      <c r="Z49" s="112">
        <v>538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Murrindindi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443</v>
      </c>
      <c r="W50" s="112">
        <v>427</v>
      </c>
      <c r="X50" s="112">
        <v>458</v>
      </c>
      <c r="Y50" s="112">
        <v>494</v>
      </c>
      <c r="Z50" s="112">
        <v>496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464</v>
      </c>
      <c r="W51" s="112">
        <v>454</v>
      </c>
      <c r="X51" s="112">
        <v>494</v>
      </c>
      <c r="Y51" s="112">
        <v>500</v>
      </c>
      <c r="Z51" s="112">
        <v>502</v>
      </c>
    </row>
    <row r="52" spans="1:26" ht="15" customHeight="1" x14ac:dyDescent="0.25">
      <c r="S52" s="115" t="s">
        <v>44</v>
      </c>
      <c r="T52" s="115"/>
      <c r="U52" s="112"/>
      <c r="V52" s="112">
        <v>572</v>
      </c>
      <c r="W52" s="112">
        <v>574</v>
      </c>
      <c r="X52" s="112">
        <v>558</v>
      </c>
      <c r="Y52" s="112">
        <v>551</v>
      </c>
      <c r="Z52" s="112">
        <v>521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540</v>
      </c>
      <c r="W53" s="112">
        <v>555</v>
      </c>
      <c r="X53" s="112">
        <v>605</v>
      </c>
      <c r="Y53" s="112">
        <v>628</v>
      </c>
      <c r="Z53" s="112">
        <v>659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597</v>
      </c>
      <c r="W54" s="112">
        <v>614</v>
      </c>
      <c r="X54" s="112">
        <v>604</v>
      </c>
      <c r="Y54" s="112">
        <v>602</v>
      </c>
      <c r="Z54" s="112">
        <v>572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548</v>
      </c>
      <c r="W55" s="112">
        <v>582</v>
      </c>
      <c r="X55" s="112">
        <v>582</v>
      </c>
      <c r="Y55" s="112">
        <v>604</v>
      </c>
      <c r="Z55" s="112">
        <v>588</v>
      </c>
    </row>
    <row r="56" spans="1:26" ht="15" customHeight="1" x14ac:dyDescent="0.25">
      <c r="S56" s="115" t="s">
        <v>48</v>
      </c>
      <c r="T56" s="115"/>
      <c r="U56" s="112"/>
      <c r="V56" s="112">
        <v>288</v>
      </c>
      <c r="W56" s="112">
        <v>315</v>
      </c>
      <c r="X56" s="112">
        <v>355</v>
      </c>
      <c r="Y56" s="112">
        <v>386</v>
      </c>
      <c r="Z56" s="112">
        <v>366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166</v>
      </c>
      <c r="W57" s="112">
        <v>172</v>
      </c>
      <c r="X57" s="112">
        <v>187</v>
      </c>
      <c r="Y57" s="112">
        <v>193</v>
      </c>
      <c r="Z57" s="112">
        <v>193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67</v>
      </c>
      <c r="W58" s="112">
        <v>82</v>
      </c>
      <c r="X58" s="112">
        <v>86</v>
      </c>
      <c r="Y58" s="112">
        <v>96</v>
      </c>
      <c r="Z58" s="112">
        <v>104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39</v>
      </c>
      <c r="W59" s="112">
        <v>42</v>
      </c>
      <c r="X59" s="112">
        <v>40</v>
      </c>
      <c r="Y59" s="112">
        <v>45</v>
      </c>
      <c r="Z59" s="112">
        <v>44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20</v>
      </c>
      <c r="W60" s="112">
        <v>26</v>
      </c>
      <c r="X60" s="112">
        <v>33</v>
      </c>
      <c r="Y60" s="112">
        <v>29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5502</v>
      </c>
      <c r="W61" s="112">
        <v>5652</v>
      </c>
      <c r="X61" s="112">
        <v>5876</v>
      </c>
      <c r="Y61" s="112">
        <v>6085</v>
      </c>
      <c r="Z61" s="112">
        <v>6178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0</v>
      </c>
      <c r="X63" s="112">
        <v>5</v>
      </c>
      <c r="Y63" s="112">
        <v>7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105</v>
      </c>
      <c r="W64" s="112">
        <v>113</v>
      </c>
      <c r="X64" s="112">
        <v>148</v>
      </c>
      <c r="Y64" s="112">
        <v>142</v>
      </c>
      <c r="Z64" s="112">
        <v>190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Murrindindi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327</v>
      </c>
      <c r="W65" s="112">
        <v>315</v>
      </c>
      <c r="X65" s="112">
        <v>305</v>
      </c>
      <c r="Y65" s="112">
        <v>364</v>
      </c>
      <c r="Z65" s="112">
        <v>384</v>
      </c>
    </row>
    <row r="66" spans="1:26" x14ac:dyDescent="0.25">
      <c r="S66" s="115" t="s">
        <v>39</v>
      </c>
      <c r="T66" s="115"/>
      <c r="U66" s="112"/>
      <c r="V66" s="112">
        <v>437</v>
      </c>
      <c r="W66" s="112">
        <v>384</v>
      </c>
      <c r="X66" s="112">
        <v>447</v>
      </c>
      <c r="Y66" s="112">
        <v>506</v>
      </c>
      <c r="Z66" s="112">
        <v>441</v>
      </c>
    </row>
    <row r="67" spans="1:26" x14ac:dyDescent="0.25">
      <c r="S67" s="115" t="s">
        <v>40</v>
      </c>
      <c r="T67" s="115"/>
      <c r="U67" s="112"/>
      <c r="V67" s="112">
        <v>455</v>
      </c>
      <c r="W67" s="112">
        <v>465</v>
      </c>
      <c r="X67" s="112">
        <v>453</v>
      </c>
      <c r="Y67" s="112">
        <v>482</v>
      </c>
      <c r="Z67" s="112">
        <v>556</v>
      </c>
    </row>
    <row r="68" spans="1:26" x14ac:dyDescent="0.25">
      <c r="S68" s="115" t="s">
        <v>41</v>
      </c>
      <c r="T68" s="115"/>
      <c r="U68" s="112"/>
      <c r="V68" s="112">
        <v>392</v>
      </c>
      <c r="W68" s="112">
        <v>448</v>
      </c>
      <c r="X68" s="112">
        <v>509</v>
      </c>
      <c r="Y68" s="112">
        <v>557</v>
      </c>
      <c r="Z68" s="112">
        <v>577</v>
      </c>
    </row>
    <row r="69" spans="1:26" x14ac:dyDescent="0.25">
      <c r="S69" s="115" t="s">
        <v>42</v>
      </c>
      <c r="T69" s="115"/>
      <c r="U69" s="112"/>
      <c r="V69" s="112">
        <v>404</v>
      </c>
      <c r="W69" s="112">
        <v>463</v>
      </c>
      <c r="X69" s="112">
        <v>513</v>
      </c>
      <c r="Y69" s="112">
        <v>532</v>
      </c>
      <c r="Z69" s="112">
        <v>554</v>
      </c>
    </row>
    <row r="70" spans="1:26" x14ac:dyDescent="0.25">
      <c r="S70" s="115" t="s">
        <v>43</v>
      </c>
      <c r="T70" s="115"/>
      <c r="U70" s="112"/>
      <c r="V70" s="112">
        <v>526</v>
      </c>
      <c r="W70" s="112">
        <v>483</v>
      </c>
      <c r="X70" s="112">
        <v>476</v>
      </c>
      <c r="Y70" s="112">
        <v>481</v>
      </c>
      <c r="Z70" s="112">
        <v>522</v>
      </c>
    </row>
    <row r="71" spans="1:26" x14ac:dyDescent="0.25">
      <c r="S71" s="115" t="s">
        <v>44</v>
      </c>
      <c r="T71" s="115"/>
      <c r="U71" s="112"/>
      <c r="V71" s="112">
        <v>595</v>
      </c>
      <c r="W71" s="112">
        <v>631</v>
      </c>
      <c r="X71" s="112">
        <v>628</v>
      </c>
      <c r="Y71" s="112">
        <v>657</v>
      </c>
      <c r="Z71" s="112">
        <v>613</v>
      </c>
    </row>
    <row r="72" spans="1:26" x14ac:dyDescent="0.25">
      <c r="S72" s="115" t="s">
        <v>45</v>
      </c>
      <c r="T72" s="115"/>
      <c r="U72" s="112"/>
      <c r="V72" s="112">
        <v>637</v>
      </c>
      <c r="W72" s="112">
        <v>654</v>
      </c>
      <c r="X72" s="112">
        <v>612</v>
      </c>
      <c r="Y72" s="112">
        <v>679</v>
      </c>
      <c r="Z72" s="112">
        <v>704</v>
      </c>
    </row>
    <row r="73" spans="1:26" x14ac:dyDescent="0.25">
      <c r="S73" s="115" t="s">
        <v>46</v>
      </c>
      <c r="T73" s="115"/>
      <c r="U73" s="112"/>
      <c r="V73" s="112">
        <v>588</v>
      </c>
      <c r="W73" s="112">
        <v>607</v>
      </c>
      <c r="X73" s="112">
        <v>637</v>
      </c>
      <c r="Y73" s="112">
        <v>673</v>
      </c>
      <c r="Z73" s="112">
        <v>667</v>
      </c>
    </row>
    <row r="74" spans="1:26" x14ac:dyDescent="0.25">
      <c r="S74" s="115" t="s">
        <v>47</v>
      </c>
      <c r="T74" s="115"/>
      <c r="U74" s="112"/>
      <c r="V74" s="112">
        <v>500</v>
      </c>
      <c r="W74" s="112">
        <v>527</v>
      </c>
      <c r="X74" s="112">
        <v>576</v>
      </c>
      <c r="Y74" s="112">
        <v>651</v>
      </c>
      <c r="Z74" s="112">
        <v>567</v>
      </c>
    </row>
    <row r="75" spans="1:26" x14ac:dyDescent="0.25">
      <c r="S75" s="115" t="s">
        <v>48</v>
      </c>
      <c r="T75" s="115"/>
      <c r="U75" s="112"/>
      <c r="V75" s="112">
        <v>240</v>
      </c>
      <c r="W75" s="112">
        <v>255</v>
      </c>
      <c r="X75" s="112">
        <v>258</v>
      </c>
      <c r="Y75" s="112">
        <v>305</v>
      </c>
      <c r="Z75" s="112">
        <v>351</v>
      </c>
    </row>
    <row r="76" spans="1:26" x14ac:dyDescent="0.25">
      <c r="S76" s="115" t="s">
        <v>49</v>
      </c>
      <c r="T76" s="115"/>
      <c r="U76" s="112"/>
      <c r="V76" s="112">
        <v>115</v>
      </c>
      <c r="W76" s="112">
        <v>127</v>
      </c>
      <c r="X76" s="112">
        <v>126</v>
      </c>
      <c r="Y76" s="112">
        <v>125</v>
      </c>
      <c r="Z76" s="112">
        <v>128</v>
      </c>
    </row>
    <row r="77" spans="1:26" x14ac:dyDescent="0.25">
      <c r="S77" s="115" t="s">
        <v>50</v>
      </c>
      <c r="T77" s="115"/>
      <c r="U77" s="112"/>
      <c r="V77" s="112">
        <v>51</v>
      </c>
      <c r="W77" s="112">
        <v>53</v>
      </c>
      <c r="X77" s="112">
        <v>52</v>
      </c>
      <c r="Y77" s="112">
        <v>67</v>
      </c>
      <c r="Z77" s="112">
        <v>70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28</v>
      </c>
      <c r="X78" s="112">
        <v>25</v>
      </c>
      <c r="Y78" s="112">
        <v>25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16</v>
      </c>
      <c r="X79" s="112">
        <v>22</v>
      </c>
      <c r="Y79" s="112">
        <v>18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5410</v>
      </c>
      <c r="W80" s="112">
        <v>5583</v>
      </c>
      <c r="X80" s="112">
        <v>5792</v>
      </c>
      <c r="Y80" s="112">
        <v>6277</v>
      </c>
      <c r="Z80" s="112">
        <v>6375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Murrindindi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456</v>
      </c>
      <c r="W83" s="112">
        <v>495</v>
      </c>
      <c r="X83" s="112">
        <v>509</v>
      </c>
      <c r="Y83" s="112">
        <v>505</v>
      </c>
      <c r="Z83" s="112">
        <v>512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337</v>
      </c>
      <c r="W84" s="112">
        <v>351</v>
      </c>
      <c r="X84" s="112">
        <v>332</v>
      </c>
      <c r="Y84" s="112">
        <v>353</v>
      </c>
      <c r="Z84" s="112">
        <v>343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804</v>
      </c>
      <c r="W85" s="112">
        <v>820</v>
      </c>
      <c r="X85" s="112">
        <v>878</v>
      </c>
      <c r="Y85" s="112">
        <v>910</v>
      </c>
      <c r="Z85" s="112">
        <v>911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12,554</v>
      </c>
      <c r="D86" s="96">
        <f t="shared" ref="D86:D91" si="4">AD4</f>
        <v>1.430071907570496E-2</v>
      </c>
      <c r="E86" s="97">
        <f t="shared" ref="E86:E91" si="5">AD4</f>
        <v>1.430071907570496E-2</v>
      </c>
      <c r="F86" s="96">
        <f t="shared" ref="F86:F91" si="6">AF4</f>
        <v>0.15016032982134675</v>
      </c>
      <c r="G86" s="97">
        <f t="shared" ref="G86:G91" si="7">AF4</f>
        <v>0.15016032982134675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240</v>
      </c>
      <c r="W86" s="112">
        <v>233</v>
      </c>
      <c r="X86" s="112">
        <v>255</v>
      </c>
      <c r="Y86" s="112">
        <v>242</v>
      </c>
      <c r="Z86" s="112">
        <v>248</v>
      </c>
    </row>
    <row r="87" spans="1:30" ht="15" customHeight="1" x14ac:dyDescent="0.25">
      <c r="A87" s="98" t="s">
        <v>4</v>
      </c>
      <c r="B87" s="49"/>
      <c r="C87" s="57" t="str">
        <f t="shared" si="3"/>
        <v>6,177</v>
      </c>
      <c r="D87" s="96">
        <f t="shared" si="4"/>
        <v>1.495234965494574E-2</v>
      </c>
      <c r="E87" s="97">
        <f t="shared" si="5"/>
        <v>1.495234965494574E-2</v>
      </c>
      <c r="F87" s="96">
        <f t="shared" si="6"/>
        <v>0.12288674786402476</v>
      </c>
      <c r="G87" s="97">
        <f t="shared" si="7"/>
        <v>0.12288674786402476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109</v>
      </c>
      <c r="W87" s="112">
        <v>124</v>
      </c>
      <c r="X87" s="112">
        <v>120</v>
      </c>
      <c r="Y87" s="112">
        <v>119</v>
      </c>
      <c r="Z87" s="112">
        <v>138</v>
      </c>
    </row>
    <row r="88" spans="1:30" ht="15" customHeight="1" x14ac:dyDescent="0.25">
      <c r="A88" s="98" t="s">
        <v>5</v>
      </c>
      <c r="B88" s="49"/>
      <c r="C88" s="57" t="str">
        <f t="shared" si="3"/>
        <v>6,371</v>
      </c>
      <c r="D88" s="96">
        <f t="shared" si="4"/>
        <v>1.4167462591531343E-2</v>
      </c>
      <c r="E88" s="97">
        <f t="shared" si="5"/>
        <v>1.4167462591531343E-2</v>
      </c>
      <c r="F88" s="96">
        <f t="shared" si="6"/>
        <v>0.17654662973222535</v>
      </c>
      <c r="G88" s="97">
        <f t="shared" si="7"/>
        <v>0.17654662973222535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126</v>
      </c>
      <c r="W88" s="112">
        <v>134</v>
      </c>
      <c r="X88" s="112">
        <v>129</v>
      </c>
      <c r="Y88" s="112">
        <v>147</v>
      </c>
      <c r="Z88" s="112">
        <v>147</v>
      </c>
    </row>
    <row r="89" spans="1:30" ht="15" customHeight="1" x14ac:dyDescent="0.25">
      <c r="A89" s="49" t="s">
        <v>6</v>
      </c>
      <c r="B89" s="49"/>
      <c r="C89" s="57" t="str">
        <f t="shared" si="3"/>
        <v>8,582</v>
      </c>
      <c r="D89" s="96">
        <f t="shared" si="4"/>
        <v>8.4606345475910505E-3</v>
      </c>
      <c r="E89" s="97">
        <f t="shared" si="5"/>
        <v>8.4606345475910505E-3</v>
      </c>
      <c r="F89" s="96">
        <f t="shared" si="6"/>
        <v>0.10706914344685248</v>
      </c>
      <c r="G89" s="97">
        <f t="shared" si="7"/>
        <v>0.10706914344685248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347</v>
      </c>
      <c r="W89" s="112">
        <v>374</v>
      </c>
      <c r="X89" s="112">
        <v>361</v>
      </c>
      <c r="Y89" s="112">
        <v>342</v>
      </c>
      <c r="Z89" s="112">
        <v>384</v>
      </c>
    </row>
    <row r="90" spans="1:30" ht="15" customHeight="1" x14ac:dyDescent="0.25">
      <c r="A90" s="49" t="s">
        <v>95</v>
      </c>
      <c r="B90" s="49"/>
      <c r="C90" s="57" t="str">
        <f t="shared" si="3"/>
        <v>$44,386</v>
      </c>
      <c r="D90" s="96">
        <f t="shared" si="4"/>
        <v>4.0113886675727572E-2</v>
      </c>
      <c r="E90" s="97">
        <f t="shared" si="5"/>
        <v>4.0113886675727572E-2</v>
      </c>
      <c r="F90" s="96">
        <f t="shared" si="6"/>
        <v>0.16497634263766137</v>
      </c>
      <c r="G90" s="97">
        <f t="shared" si="7"/>
        <v>0.16497634263766137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440</v>
      </c>
      <c r="W90" s="112">
        <v>460</v>
      </c>
      <c r="X90" s="112">
        <v>496</v>
      </c>
      <c r="Y90" s="112">
        <v>524</v>
      </c>
      <c r="Z90" s="112">
        <v>477</v>
      </c>
    </row>
    <row r="91" spans="1:30" ht="15" customHeight="1" x14ac:dyDescent="0.25">
      <c r="A91" s="49" t="s">
        <v>7</v>
      </c>
      <c r="B91" s="49"/>
      <c r="C91" s="57" t="str">
        <f t="shared" si="3"/>
        <v>$493.7 mil</v>
      </c>
      <c r="D91" s="96">
        <f t="shared" si="4"/>
        <v>5.6912749501037529E-2</v>
      </c>
      <c r="E91" s="97">
        <f t="shared" si="5"/>
        <v>5.6912749501037529E-2</v>
      </c>
      <c r="F91" s="96">
        <f t="shared" si="6"/>
        <v>0.32255132981836865</v>
      </c>
      <c r="G91" s="97">
        <f t="shared" si="7"/>
        <v>0.32255132981836865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4064</v>
      </c>
      <c r="W91" s="112">
        <v>4233</v>
      </c>
      <c r="X91" s="112">
        <v>4328</v>
      </c>
      <c r="Y91" s="112">
        <v>4432</v>
      </c>
      <c r="Z91" s="112">
        <v>4483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270</v>
      </c>
      <c r="W93" s="112">
        <v>313</v>
      </c>
      <c r="X93" s="112">
        <v>329</v>
      </c>
      <c r="Y93" s="112">
        <v>341</v>
      </c>
      <c r="Z93" s="112">
        <v>371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640</v>
      </c>
      <c r="W94" s="112">
        <v>643</v>
      </c>
      <c r="X94" s="112">
        <v>663</v>
      </c>
      <c r="Y94" s="112">
        <v>696</v>
      </c>
      <c r="Z94" s="112">
        <v>698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188</v>
      </c>
      <c r="W95" s="112">
        <v>178</v>
      </c>
      <c r="X95" s="112">
        <v>175</v>
      </c>
      <c r="Y95" s="112">
        <v>206</v>
      </c>
      <c r="Z95" s="112">
        <v>210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630</v>
      </c>
      <c r="W96" s="112">
        <v>660</v>
      </c>
      <c r="X96" s="112">
        <v>640</v>
      </c>
      <c r="Y96" s="112">
        <v>643</v>
      </c>
      <c r="Z96" s="112">
        <v>625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586</v>
      </c>
      <c r="W97" s="112">
        <v>582</v>
      </c>
      <c r="X97" s="112">
        <v>573</v>
      </c>
      <c r="Y97" s="112">
        <v>615</v>
      </c>
      <c r="Z97" s="112">
        <v>612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298</v>
      </c>
      <c r="W98" s="112">
        <v>297</v>
      </c>
      <c r="X98" s="112">
        <v>315</v>
      </c>
      <c r="Y98" s="112">
        <v>315</v>
      </c>
      <c r="Z98" s="112">
        <v>319</v>
      </c>
    </row>
    <row r="99" spans="1:32" ht="15" customHeight="1" x14ac:dyDescent="0.25">
      <c r="S99" s="115" t="s">
        <v>195</v>
      </c>
      <c r="T99" s="115"/>
      <c r="U99" s="112"/>
      <c r="V99" s="112">
        <v>35</v>
      </c>
      <c r="W99" s="112">
        <v>37</v>
      </c>
      <c r="X99" s="112">
        <v>39</v>
      </c>
      <c r="Y99" s="112">
        <v>45</v>
      </c>
      <c r="Z99" s="112">
        <v>60</v>
      </c>
    </row>
    <row r="100" spans="1:32" ht="15" customHeight="1" x14ac:dyDescent="0.25">
      <c r="S100" s="115" t="s">
        <v>58</v>
      </c>
      <c r="T100" s="115"/>
      <c r="U100" s="112"/>
      <c r="V100" s="112">
        <v>272</v>
      </c>
      <c r="W100" s="112">
        <v>289</v>
      </c>
      <c r="X100" s="112">
        <v>320</v>
      </c>
      <c r="Y100" s="112">
        <v>326</v>
      </c>
      <c r="Z100" s="112">
        <v>306</v>
      </c>
    </row>
    <row r="101" spans="1:32" x14ac:dyDescent="0.25">
      <c r="A101" s="18"/>
      <c r="S101" s="118" t="s">
        <v>53</v>
      </c>
      <c r="T101" s="118"/>
      <c r="U101" s="112"/>
      <c r="V101" s="112">
        <v>3685</v>
      </c>
      <c r="W101" s="112">
        <v>3835</v>
      </c>
      <c r="X101" s="112">
        <v>3927</v>
      </c>
      <c r="Y101" s="112">
        <v>4061</v>
      </c>
      <c r="Z101" s="112">
        <v>4090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7479</v>
      </c>
      <c r="W104" s="112">
        <v>8115</v>
      </c>
      <c r="X104" s="112">
        <v>8262</v>
      </c>
      <c r="Y104" s="112">
        <v>8836</v>
      </c>
      <c r="Z104" s="112">
        <v>9221</v>
      </c>
      <c r="AB104" s="109" t="str">
        <f>TEXT(Z104,"###,###")</f>
        <v>9,221</v>
      </c>
      <c r="AD104" s="130">
        <f>Z104/($Z$4)*100</f>
        <v>73.450693006213157</v>
      </c>
      <c r="AF104" s="109"/>
    </row>
    <row r="105" spans="1:32" x14ac:dyDescent="0.25">
      <c r="S105" s="115" t="s">
        <v>17</v>
      </c>
      <c r="T105" s="115"/>
      <c r="U105" s="112"/>
      <c r="V105" s="112">
        <v>2037</v>
      </c>
      <c r="W105" s="112">
        <v>1985</v>
      </c>
      <c r="X105" s="112">
        <v>1944</v>
      </c>
      <c r="Y105" s="112">
        <v>2142</v>
      </c>
      <c r="Z105" s="112">
        <v>2102</v>
      </c>
      <c r="AB105" s="109" t="str">
        <f>TEXT(Z105,"###,###")</f>
        <v>2,102</v>
      </c>
      <c r="AD105" s="130">
        <f>Z105/($Z$4)*100</f>
        <v>16.743667357017681</v>
      </c>
      <c r="AF105" s="109"/>
    </row>
    <row r="106" spans="1:32" x14ac:dyDescent="0.25">
      <c r="S106" s="118" t="s">
        <v>53</v>
      </c>
      <c r="T106" s="118"/>
      <c r="U106" s="120"/>
      <c r="V106" s="120">
        <v>9516</v>
      </c>
      <c r="W106" s="120">
        <v>10100</v>
      </c>
      <c r="X106" s="120">
        <v>10206</v>
      </c>
      <c r="Y106" s="120">
        <v>10978</v>
      </c>
      <c r="Z106" s="120">
        <v>11323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2387</v>
      </c>
      <c r="W108" s="112">
        <v>2534</v>
      </c>
      <c r="X108" s="112">
        <v>2454</v>
      </c>
      <c r="Y108" s="112">
        <v>2599</v>
      </c>
      <c r="Z108" s="112">
        <v>2544</v>
      </c>
      <c r="AB108" s="109" t="str">
        <f>TEXT(Z108,"###,###")</f>
        <v>2,544</v>
      </c>
      <c r="AD108" s="130">
        <f>Z108/($Z$4)*100</f>
        <v>20.264457543412458</v>
      </c>
      <c r="AF108" s="109"/>
    </row>
    <row r="109" spans="1:32" x14ac:dyDescent="0.25">
      <c r="S109" s="115" t="s">
        <v>20</v>
      </c>
      <c r="T109" s="115"/>
      <c r="U109" s="112"/>
      <c r="V109" s="112">
        <v>1623</v>
      </c>
      <c r="W109" s="112">
        <v>1773</v>
      </c>
      <c r="X109" s="112">
        <v>2193</v>
      </c>
      <c r="Y109" s="112">
        <v>2248</v>
      </c>
      <c r="Z109" s="112">
        <v>2261</v>
      </c>
      <c r="AB109" s="109" t="str">
        <f>TEXT(Z109,"###,###")</f>
        <v>2,261</v>
      </c>
      <c r="AD109" s="130">
        <f>Z109/($Z$4)*100</f>
        <v>18.010195953480963</v>
      </c>
      <c r="AF109" s="109"/>
    </row>
    <row r="110" spans="1:32" x14ac:dyDescent="0.25">
      <c r="S110" s="115" t="s">
        <v>21</v>
      </c>
      <c r="T110" s="115"/>
      <c r="U110" s="112"/>
      <c r="V110" s="112">
        <v>2828</v>
      </c>
      <c r="W110" s="112">
        <v>2910</v>
      </c>
      <c r="X110" s="112">
        <v>2958</v>
      </c>
      <c r="Y110" s="112">
        <v>3271</v>
      </c>
      <c r="Z110" s="112">
        <v>3267</v>
      </c>
      <c r="AB110" s="109" t="str">
        <f>TEXT(Z110,"###,###")</f>
        <v>3,267</v>
      </c>
      <c r="AD110" s="130">
        <f>Z110/($Z$4)*100</f>
        <v>26.023578142424725</v>
      </c>
      <c r="AF110" s="109"/>
    </row>
    <row r="111" spans="1:32" x14ac:dyDescent="0.25">
      <c r="S111" s="115" t="s">
        <v>22</v>
      </c>
      <c r="T111" s="115"/>
      <c r="U111" s="112"/>
      <c r="V111" s="112">
        <v>2573</v>
      </c>
      <c r="W111" s="112">
        <v>2583</v>
      </c>
      <c r="X111" s="112">
        <v>2601</v>
      </c>
      <c r="Y111" s="112">
        <v>2862</v>
      </c>
      <c r="Z111" s="112">
        <v>3257</v>
      </c>
      <c r="AB111" s="109" t="str">
        <f>TEXT(Z111,"###,###")</f>
        <v>3,257</v>
      </c>
      <c r="AD111" s="130">
        <f>Z111/($Z$4)*100</f>
        <v>25.943922255854705</v>
      </c>
      <c r="AF111" s="109"/>
    </row>
    <row r="112" spans="1:32" x14ac:dyDescent="0.25">
      <c r="S112" s="118" t="s">
        <v>53</v>
      </c>
      <c r="T112" s="118"/>
      <c r="U112" s="112"/>
      <c r="V112" s="112">
        <v>10913</v>
      </c>
      <c r="W112" s="112">
        <v>11236</v>
      </c>
      <c r="X112" s="112">
        <v>11673</v>
      </c>
      <c r="Y112" s="112">
        <v>12377</v>
      </c>
      <c r="Z112" s="112">
        <v>12551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45.47</v>
      </c>
      <c r="W118" s="131">
        <v>45.72</v>
      </c>
      <c r="X118" s="131">
        <v>45.87</v>
      </c>
      <c r="Y118" s="131">
        <v>45.71</v>
      </c>
      <c r="Z118" s="131">
        <v>45.52</v>
      </c>
      <c r="AB118" s="109" t="str">
        <f>TEXT(Z118,"##.0")</f>
        <v>45.5</v>
      </c>
    </row>
    <row r="120" spans="19:32" x14ac:dyDescent="0.25">
      <c r="S120" s="101" t="s">
        <v>97</v>
      </c>
      <c r="T120" s="112"/>
      <c r="U120" s="112"/>
      <c r="V120" s="112">
        <v>5781</v>
      </c>
      <c r="W120" s="112">
        <v>6001</v>
      </c>
      <c r="X120" s="112">
        <v>6156</v>
      </c>
      <c r="Y120" s="112">
        <v>6392</v>
      </c>
      <c r="Z120" s="112">
        <v>6478</v>
      </c>
      <c r="AB120" s="109" t="str">
        <f>TEXT(Z120,"###,###")</f>
        <v>6,478</v>
      </c>
    </row>
    <row r="121" spans="19:32" x14ac:dyDescent="0.25">
      <c r="S121" s="101" t="s">
        <v>98</v>
      </c>
      <c r="T121" s="112"/>
      <c r="U121" s="112"/>
      <c r="V121" s="112">
        <v>1152</v>
      </c>
      <c r="W121" s="112">
        <v>1217</v>
      </c>
      <c r="X121" s="112">
        <v>1238</v>
      </c>
      <c r="Y121" s="112">
        <v>1210</v>
      </c>
      <c r="Z121" s="112">
        <v>1218</v>
      </c>
      <c r="AB121" s="109" t="str">
        <f>TEXT(Z121,"###,###")</f>
        <v>1,218</v>
      </c>
    </row>
    <row r="122" spans="19:32" x14ac:dyDescent="0.25">
      <c r="S122" s="101" t="s">
        <v>99</v>
      </c>
      <c r="T122" s="112"/>
      <c r="U122" s="112"/>
      <c r="V122" s="112">
        <v>815</v>
      </c>
      <c r="W122" s="112">
        <v>850</v>
      </c>
      <c r="X122" s="112">
        <v>874</v>
      </c>
      <c r="Y122" s="112">
        <v>904</v>
      </c>
      <c r="Z122" s="112">
        <v>881</v>
      </c>
      <c r="AB122" s="109" t="str">
        <f>TEXT(Z122,"###,###")</f>
        <v>881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6596</v>
      </c>
      <c r="W124" s="112">
        <v>6851</v>
      </c>
      <c r="X124" s="112">
        <v>7030</v>
      </c>
      <c r="Y124" s="112">
        <v>7296</v>
      </c>
      <c r="Z124" s="112">
        <v>7359</v>
      </c>
      <c r="AB124" s="109" t="str">
        <f>TEXT(Z124,"###,###")</f>
        <v>7,359</v>
      </c>
      <c r="AD124" s="127">
        <f>Z124/$Z$7*100</f>
        <v>85.749242600792357</v>
      </c>
    </row>
    <row r="125" spans="19:32" x14ac:dyDescent="0.25">
      <c r="S125" s="101" t="s">
        <v>101</v>
      </c>
      <c r="T125" s="112"/>
      <c r="U125" s="112"/>
      <c r="V125" s="112">
        <v>1967</v>
      </c>
      <c r="W125" s="112">
        <v>2067</v>
      </c>
      <c r="X125" s="112">
        <v>2112</v>
      </c>
      <c r="Y125" s="112">
        <v>2114</v>
      </c>
      <c r="Z125" s="112">
        <v>2099</v>
      </c>
      <c r="AB125" s="109" t="str">
        <f>TEXT(Z125,"###,###")</f>
        <v>2,099</v>
      </c>
      <c r="AD125" s="127">
        <f>Z125/$Z$7*100</f>
        <v>24.458168259147051</v>
      </c>
    </row>
    <row r="127" spans="19:32" x14ac:dyDescent="0.25">
      <c r="S127" s="101" t="s">
        <v>102</v>
      </c>
      <c r="T127" s="112"/>
      <c r="U127" s="112"/>
      <c r="V127" s="112">
        <v>4068</v>
      </c>
      <c r="W127" s="112">
        <v>4233</v>
      </c>
      <c r="X127" s="112">
        <v>4334</v>
      </c>
      <c r="Y127" s="112">
        <v>4433</v>
      </c>
      <c r="Z127" s="112">
        <v>4483</v>
      </c>
      <c r="AB127" s="109" t="str">
        <f>TEXT(Z127,"###,###")</f>
        <v>4,483</v>
      </c>
      <c r="AD127" s="127">
        <f>Z127/$Z$7*100</f>
        <v>52.237240736425072</v>
      </c>
    </row>
    <row r="128" spans="19:32" x14ac:dyDescent="0.25">
      <c r="S128" s="101" t="s">
        <v>103</v>
      </c>
      <c r="T128" s="112"/>
      <c r="U128" s="112"/>
      <c r="V128" s="112">
        <v>3684</v>
      </c>
      <c r="W128" s="112">
        <v>3838</v>
      </c>
      <c r="X128" s="112">
        <v>3930</v>
      </c>
      <c r="Y128" s="112">
        <v>4062</v>
      </c>
      <c r="Z128" s="112">
        <v>4092</v>
      </c>
      <c r="AB128" s="109" t="str">
        <f>TEXT(Z128,"###,###")</f>
        <v>4,092</v>
      </c>
      <c r="AD128" s="127">
        <f>Z128/$Z$7*100</f>
        <v>47.681193195059429</v>
      </c>
    </row>
    <row r="130" spans="19:20" x14ac:dyDescent="0.25">
      <c r="S130" s="101" t="s">
        <v>278</v>
      </c>
      <c r="T130" s="127">
        <v>75.483570263341875</v>
      </c>
    </row>
    <row r="131" spans="19:20" x14ac:dyDescent="0.25">
      <c r="S131" s="101" t="s">
        <v>279</v>
      </c>
      <c r="T131" s="127">
        <v>14.192495921696574</v>
      </c>
    </row>
    <row r="132" spans="19:20" x14ac:dyDescent="0.25">
      <c r="S132" s="101" t="s">
        <v>280</v>
      </c>
      <c r="T132" s="127">
        <v>10.265672337450479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FD3F11-FDAE-4898-9CBE-B74DC6B390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8FC992F-208A-4CD7-B099-93C3B60369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A248AE9-AC02-4286-8DF6-9E1CEE11C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B490E6-F3FC-4BAB-9B28-FAC298D9DC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99E77-5B32-4AB5-BDE1-52AA03BF0A9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8.57 Nillumbik,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53188</v>
      </c>
      <c r="W4" s="108">
        <v>52180</v>
      </c>
      <c r="X4" s="108">
        <v>52121</v>
      </c>
      <c r="Y4" s="108">
        <v>55603</v>
      </c>
      <c r="Z4" s="108">
        <v>55545</v>
      </c>
      <c r="AB4" s="109" t="str">
        <f>TEXT(Z4,"###,###")</f>
        <v>55,545</v>
      </c>
      <c r="AD4" s="110">
        <f>Z4/Y4-1</f>
        <v>-1.0431091847562524E-3</v>
      </c>
      <c r="AF4" s="110">
        <f>Z4/V4-1</f>
        <v>4.4314507031661288E-2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25748</v>
      </c>
      <c r="W5" s="108">
        <v>25418</v>
      </c>
      <c r="X5" s="108">
        <v>25333</v>
      </c>
      <c r="Y5" s="108">
        <v>26887</v>
      </c>
      <c r="Z5" s="108">
        <v>26721</v>
      </c>
      <c r="AB5" s="109" t="str">
        <f>TEXT(Z5,"###,###")</f>
        <v>26,721</v>
      </c>
      <c r="AD5" s="110">
        <f t="shared" ref="AD5:AD9" si="0">Z5/Y5-1</f>
        <v>-6.1739874288689878E-3</v>
      </c>
      <c r="AF5" s="110">
        <f t="shared" ref="AF5:AF9" si="1">Z5/V5-1</f>
        <v>3.7789342861581421E-2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27442</v>
      </c>
      <c r="W6" s="108">
        <v>26760</v>
      </c>
      <c r="X6" s="108">
        <v>26760</v>
      </c>
      <c r="Y6" s="108">
        <v>28691</v>
      </c>
      <c r="Z6" s="108">
        <v>28801</v>
      </c>
      <c r="AB6" s="109" t="str">
        <f>TEXT(Z6,"###,###")</f>
        <v>28,801</v>
      </c>
      <c r="AD6" s="110">
        <f t="shared" si="0"/>
        <v>3.8339548987487149E-3</v>
      </c>
      <c r="AF6" s="110">
        <f t="shared" si="1"/>
        <v>4.9522629545951435E-2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38417</v>
      </c>
      <c r="W7" s="108">
        <v>38348</v>
      </c>
      <c r="X7" s="108">
        <v>38120</v>
      </c>
      <c r="Y7" s="108">
        <v>38707</v>
      </c>
      <c r="Z7" s="108">
        <v>38728</v>
      </c>
      <c r="AB7" s="109" t="str">
        <f>TEXT(Z7,"###,###")</f>
        <v>38,728</v>
      </c>
      <c r="AD7" s="110">
        <f t="shared" si="0"/>
        <v>5.425375255121434E-4</v>
      </c>
      <c r="AF7" s="110">
        <f t="shared" si="1"/>
        <v>8.0953744436056407E-3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55,545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38,728</v>
      </c>
      <c r="P8" s="67"/>
      <c r="S8" s="107" t="s">
        <v>82</v>
      </c>
      <c r="T8" s="108"/>
      <c r="U8" s="108"/>
      <c r="V8" s="108">
        <v>47754</v>
      </c>
      <c r="W8" s="108">
        <v>49086.52</v>
      </c>
      <c r="X8" s="108">
        <v>51660</v>
      </c>
      <c r="Y8" s="108">
        <v>51376.41</v>
      </c>
      <c r="Z8" s="108">
        <v>54662.400000000001</v>
      </c>
      <c r="AB8" s="109" t="str">
        <f>TEXT(Z8,"$###,###")</f>
        <v>$54,662</v>
      </c>
      <c r="AD8" s="110">
        <f t="shared" si="0"/>
        <v>6.3959120538005676E-2</v>
      </c>
      <c r="AF8" s="110">
        <f t="shared" si="1"/>
        <v>0.14466641537881642</v>
      </c>
    </row>
    <row r="9" spans="1:32" x14ac:dyDescent="0.25">
      <c r="A9" s="30" t="s">
        <v>14</v>
      </c>
      <c r="B9" s="71"/>
      <c r="C9" s="72"/>
      <c r="D9" s="73">
        <f>AD104</f>
        <v>76.033846430821868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50.397645114645741</v>
      </c>
      <c r="P9" s="74" t="s">
        <v>83</v>
      </c>
      <c r="S9" s="107" t="s">
        <v>7</v>
      </c>
      <c r="T9" s="108"/>
      <c r="U9" s="108"/>
      <c r="V9" s="108">
        <v>2703277672</v>
      </c>
      <c r="W9" s="108">
        <v>2761972721</v>
      </c>
      <c r="X9" s="108">
        <v>2858697321</v>
      </c>
      <c r="Y9" s="108">
        <v>3006198144</v>
      </c>
      <c r="Z9" s="108">
        <v>3208294089</v>
      </c>
      <c r="AB9" s="109" t="str">
        <f>TEXT(Z9/1000000,"$#,###.0")&amp;" mil"</f>
        <v>$3,208.3 mil</v>
      </c>
      <c r="AD9" s="110">
        <f t="shared" si="0"/>
        <v>6.7226421985310036E-2</v>
      </c>
      <c r="AF9" s="110">
        <f t="shared" si="1"/>
        <v>0.18681633123776265</v>
      </c>
    </row>
    <row r="10" spans="1:32" x14ac:dyDescent="0.25">
      <c r="A10" s="30" t="s">
        <v>17</v>
      </c>
      <c r="B10" s="71"/>
      <c r="C10" s="72"/>
      <c r="D10" s="73">
        <f>AD105</f>
        <v>18.111441173823025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49.542966329270811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85.062487089444332</v>
      </c>
      <c r="P11" s="74" t="s">
        <v>83</v>
      </c>
      <c r="S11" s="107" t="s">
        <v>29</v>
      </c>
      <c r="T11" s="112"/>
      <c r="U11" s="112"/>
      <c r="V11" s="112">
        <v>47497</v>
      </c>
      <c r="W11" s="112">
        <v>46485</v>
      </c>
      <c r="X11" s="112">
        <v>46378</v>
      </c>
      <c r="Y11" s="112">
        <v>49869</v>
      </c>
      <c r="Z11" s="112">
        <v>49760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7.1188803966122709</v>
      </c>
      <c r="P12" s="74" t="s">
        <v>83</v>
      </c>
      <c r="S12" s="107" t="s">
        <v>30</v>
      </c>
      <c r="T12" s="112"/>
      <c r="U12" s="112"/>
      <c r="V12" s="112">
        <v>5692</v>
      </c>
      <c r="W12" s="112">
        <v>5694</v>
      </c>
      <c r="X12" s="112">
        <v>5743</v>
      </c>
      <c r="Y12" s="112">
        <v>5735</v>
      </c>
      <c r="Z12" s="112">
        <v>5782</v>
      </c>
    </row>
    <row r="13" spans="1:32" ht="15" customHeight="1" x14ac:dyDescent="0.25">
      <c r="A13" s="30" t="s">
        <v>19</v>
      </c>
      <c r="B13" s="72"/>
      <c r="C13" s="72"/>
      <c r="D13" s="73">
        <f>AD108</f>
        <v>16.15987037537132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7.8263788473455902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15.697182464668286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21.431271941668918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18.003666313805478</v>
      </c>
      <c r="P15" s="74" t="s">
        <v>83</v>
      </c>
      <c r="S15" s="115" t="s">
        <v>59</v>
      </c>
      <c r="T15" s="115"/>
      <c r="U15" s="116"/>
      <c r="V15" s="116">
        <v>283</v>
      </c>
      <c r="W15" s="116">
        <v>246</v>
      </c>
      <c r="X15" s="116">
        <v>265</v>
      </c>
      <c r="Y15" s="112">
        <v>274</v>
      </c>
      <c r="Z15" s="112">
        <v>301</v>
      </c>
      <c r="AB15" s="117">
        <f t="shared" ref="AB15:AB34" si="2">IF(Z15="np",0,Z15/$Z$34)</f>
        <v>5.4191271784531179E-3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40.862363849131334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81.996333686194518</v>
      </c>
      <c r="P16" s="37" t="s">
        <v>83</v>
      </c>
      <c r="S16" s="115" t="s">
        <v>60</v>
      </c>
      <c r="T16" s="115"/>
      <c r="U16" s="116"/>
      <c r="V16" s="116">
        <v>67</v>
      </c>
      <c r="W16" s="116">
        <v>69</v>
      </c>
      <c r="X16" s="116">
        <v>61</v>
      </c>
      <c r="Y16" s="112">
        <v>58</v>
      </c>
      <c r="Z16" s="112">
        <v>57</v>
      </c>
      <c r="AB16" s="117">
        <f t="shared" si="2"/>
        <v>1.0262134523980988E-3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2568</v>
      </c>
      <c r="W17" s="116">
        <v>2420</v>
      </c>
      <c r="X17" s="116">
        <v>2484</v>
      </c>
      <c r="Y17" s="112">
        <v>2530</v>
      </c>
      <c r="Z17" s="112">
        <v>2492</v>
      </c>
      <c r="AB17" s="117">
        <f t="shared" si="2"/>
        <v>4.4865331989053722E-2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324</v>
      </c>
      <c r="W18" s="116">
        <v>302</v>
      </c>
      <c r="X18" s="116">
        <v>290</v>
      </c>
      <c r="Y18" s="112">
        <v>307</v>
      </c>
      <c r="Z18" s="112">
        <v>317</v>
      </c>
      <c r="AB18" s="117">
        <f t="shared" si="2"/>
        <v>5.7071870949157427E-3</v>
      </c>
    </row>
    <row r="19" spans="1:28" x14ac:dyDescent="0.25">
      <c r="A19" s="63" t="str">
        <f>$S$1&amp;" ("&amp;$V$2&amp;" to "&amp;$Z$2&amp;")"</f>
        <v>Nillumbik (2018-19 to 2022-23)</v>
      </c>
      <c r="B19" s="63"/>
      <c r="C19" s="63"/>
      <c r="D19" s="63"/>
      <c r="E19" s="63"/>
      <c r="F19" s="63"/>
      <c r="G19" s="63" t="str">
        <f>$S$1&amp;" ("&amp;$V$2&amp;" to "&amp;$Z$2&amp;")"</f>
        <v>Nillumbik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5326</v>
      </c>
      <c r="W19" s="116">
        <v>5271</v>
      </c>
      <c r="X19" s="116">
        <v>5430</v>
      </c>
      <c r="Y19" s="112">
        <v>5779</v>
      </c>
      <c r="Z19" s="112">
        <v>5631</v>
      </c>
      <c r="AB19" s="117">
        <f t="shared" si="2"/>
        <v>0.10137908685006482</v>
      </c>
    </row>
    <row r="20" spans="1:28" x14ac:dyDescent="0.25">
      <c r="S20" s="115" t="s">
        <v>64</v>
      </c>
      <c r="T20" s="115"/>
      <c r="U20" s="116"/>
      <c r="V20" s="116">
        <v>2185</v>
      </c>
      <c r="W20" s="116">
        <v>2064</v>
      </c>
      <c r="X20" s="116">
        <v>2052</v>
      </c>
      <c r="Y20" s="112">
        <v>2121</v>
      </c>
      <c r="Z20" s="112">
        <v>2055</v>
      </c>
      <c r="AB20" s="117">
        <f t="shared" si="2"/>
        <v>3.6997695520668297E-2</v>
      </c>
    </row>
    <row r="21" spans="1:28" x14ac:dyDescent="0.25">
      <c r="S21" s="115" t="s">
        <v>65</v>
      </c>
      <c r="T21" s="115"/>
      <c r="U21" s="116"/>
      <c r="V21" s="116">
        <v>4287</v>
      </c>
      <c r="W21" s="116">
        <v>4396</v>
      </c>
      <c r="X21" s="116">
        <v>4611</v>
      </c>
      <c r="Y21" s="112">
        <v>4958</v>
      </c>
      <c r="Z21" s="112">
        <v>4891</v>
      </c>
      <c r="AB21" s="117">
        <f t="shared" si="2"/>
        <v>8.805631571366844E-2</v>
      </c>
    </row>
    <row r="22" spans="1:28" x14ac:dyDescent="0.25">
      <c r="S22" s="115" t="s">
        <v>66</v>
      </c>
      <c r="T22" s="115"/>
      <c r="U22" s="116"/>
      <c r="V22" s="116">
        <v>2441</v>
      </c>
      <c r="W22" s="116">
        <v>2528</v>
      </c>
      <c r="X22" s="116">
        <v>2624</v>
      </c>
      <c r="Y22" s="112">
        <v>3289</v>
      </c>
      <c r="Z22" s="112">
        <v>3399</v>
      </c>
      <c r="AB22" s="117">
        <f t="shared" si="2"/>
        <v>6.1194728503528736E-2</v>
      </c>
    </row>
    <row r="23" spans="1:28" x14ac:dyDescent="0.25">
      <c r="S23" s="115" t="s">
        <v>67</v>
      </c>
      <c r="T23" s="115"/>
      <c r="U23" s="116"/>
      <c r="V23" s="116">
        <v>1406</v>
      </c>
      <c r="W23" s="116">
        <v>1309</v>
      </c>
      <c r="X23" s="116">
        <v>1322</v>
      </c>
      <c r="Y23" s="112">
        <v>1437</v>
      </c>
      <c r="Z23" s="112">
        <v>1388</v>
      </c>
      <c r="AB23" s="117">
        <f t="shared" si="2"/>
        <v>2.4989197753132651E-2</v>
      </c>
    </row>
    <row r="24" spans="1:28" x14ac:dyDescent="0.25">
      <c r="S24" s="115" t="s">
        <v>68</v>
      </c>
      <c r="T24" s="115"/>
      <c r="U24" s="116"/>
      <c r="V24" s="116">
        <v>1032</v>
      </c>
      <c r="W24" s="116">
        <v>975</v>
      </c>
      <c r="X24" s="116">
        <v>901</v>
      </c>
      <c r="Y24" s="112">
        <v>1016</v>
      </c>
      <c r="Z24" s="112">
        <v>1168</v>
      </c>
      <c r="AB24" s="117">
        <f t="shared" si="2"/>
        <v>2.102837390177157E-2</v>
      </c>
    </row>
    <row r="25" spans="1:28" x14ac:dyDescent="0.25">
      <c r="S25" s="115" t="s">
        <v>69</v>
      </c>
      <c r="T25" s="115"/>
      <c r="U25" s="116"/>
      <c r="V25" s="116">
        <v>2239</v>
      </c>
      <c r="W25" s="116">
        <v>2209</v>
      </c>
      <c r="X25" s="116">
        <v>2251</v>
      </c>
      <c r="Y25" s="112">
        <v>2447</v>
      </c>
      <c r="Z25" s="112">
        <v>2492</v>
      </c>
      <c r="AB25" s="117">
        <f t="shared" si="2"/>
        <v>4.4865331989053722E-2</v>
      </c>
    </row>
    <row r="26" spans="1:28" x14ac:dyDescent="0.25">
      <c r="S26" s="115" t="s">
        <v>70</v>
      </c>
      <c r="T26" s="115"/>
      <c r="U26" s="116"/>
      <c r="V26" s="116">
        <v>955</v>
      </c>
      <c r="W26" s="116">
        <v>900</v>
      </c>
      <c r="X26" s="116">
        <v>866</v>
      </c>
      <c r="Y26" s="112">
        <v>915</v>
      </c>
      <c r="Z26" s="112">
        <v>930</v>
      </c>
      <c r="AB26" s="117">
        <f t="shared" si="2"/>
        <v>1.6743482644390031E-2</v>
      </c>
    </row>
    <row r="27" spans="1:28" x14ac:dyDescent="0.25">
      <c r="S27" s="115" t="s">
        <v>71</v>
      </c>
      <c r="T27" s="115"/>
      <c r="U27" s="116"/>
      <c r="V27" s="116">
        <v>4960</v>
      </c>
      <c r="W27" s="116">
        <v>4925</v>
      </c>
      <c r="X27" s="116">
        <v>4947</v>
      </c>
      <c r="Y27" s="112">
        <v>5239</v>
      </c>
      <c r="Z27" s="112">
        <v>5270</v>
      </c>
      <c r="AB27" s="117">
        <f t="shared" si="2"/>
        <v>9.4879734984876854E-2</v>
      </c>
    </row>
    <row r="28" spans="1:28" x14ac:dyDescent="0.25">
      <c r="S28" s="115" t="s">
        <v>72</v>
      </c>
      <c r="T28" s="115"/>
      <c r="U28" s="116"/>
      <c r="V28" s="116">
        <v>3469</v>
      </c>
      <c r="W28" s="116">
        <v>3569</v>
      </c>
      <c r="X28" s="116">
        <v>3221</v>
      </c>
      <c r="Y28" s="112">
        <v>3458</v>
      </c>
      <c r="Z28" s="112">
        <v>3235</v>
      </c>
      <c r="AB28" s="117">
        <f t="shared" si="2"/>
        <v>5.8242114359786837E-2</v>
      </c>
    </row>
    <row r="29" spans="1:28" x14ac:dyDescent="0.25">
      <c r="S29" s="115" t="s">
        <v>73</v>
      </c>
      <c r="T29" s="115"/>
      <c r="U29" s="116"/>
      <c r="V29" s="116">
        <v>4751</v>
      </c>
      <c r="W29" s="116">
        <v>2730</v>
      </c>
      <c r="X29" s="116">
        <v>2875</v>
      </c>
      <c r="Y29" s="112">
        <v>3265</v>
      </c>
      <c r="Z29" s="112">
        <v>3159</v>
      </c>
      <c r="AB29" s="117">
        <f t="shared" si="2"/>
        <v>5.6873829756589368E-2</v>
      </c>
    </row>
    <row r="30" spans="1:28" x14ac:dyDescent="0.25">
      <c r="S30" s="115" t="s">
        <v>74</v>
      </c>
      <c r="T30" s="115"/>
      <c r="U30" s="116"/>
      <c r="V30" s="116">
        <v>4782</v>
      </c>
      <c r="W30" s="116">
        <v>6062</v>
      </c>
      <c r="X30" s="116">
        <v>5753</v>
      </c>
      <c r="Y30" s="112">
        <v>6036</v>
      </c>
      <c r="Z30" s="112">
        <v>6341</v>
      </c>
      <c r="AB30" s="117">
        <f t="shared" si="2"/>
        <v>0.11416174564309377</v>
      </c>
    </row>
    <row r="31" spans="1:28" x14ac:dyDescent="0.25">
      <c r="S31" s="115" t="s">
        <v>75</v>
      </c>
      <c r="T31" s="115"/>
      <c r="U31" s="116"/>
      <c r="V31" s="116">
        <v>6292</v>
      </c>
      <c r="W31" s="116">
        <v>6380</v>
      </c>
      <c r="X31" s="116">
        <v>6627</v>
      </c>
      <c r="Y31" s="112">
        <v>6951</v>
      </c>
      <c r="Z31" s="112">
        <v>7059</v>
      </c>
      <c r="AB31" s="117">
        <f t="shared" si="2"/>
        <v>0.12708843439435402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1802</v>
      </c>
      <c r="W32" s="116">
        <v>1802</v>
      </c>
      <c r="X32" s="116">
        <v>1772</v>
      </c>
      <c r="Y32" s="112">
        <v>1985</v>
      </c>
      <c r="Z32" s="112">
        <v>2023</v>
      </c>
      <c r="AB32" s="117">
        <f t="shared" si="2"/>
        <v>3.6421575687743048E-2</v>
      </c>
    </row>
    <row r="33" spans="19:32" x14ac:dyDescent="0.25">
      <c r="S33" s="115" t="s">
        <v>77</v>
      </c>
      <c r="T33" s="115"/>
      <c r="U33" s="116"/>
      <c r="V33" s="116">
        <v>1878</v>
      </c>
      <c r="W33" s="116">
        <v>2002</v>
      </c>
      <c r="X33" s="116">
        <v>2053</v>
      </c>
      <c r="Y33" s="112">
        <v>2114</v>
      </c>
      <c r="Z33" s="112">
        <v>2058</v>
      </c>
      <c r="AB33" s="117">
        <f t="shared" si="2"/>
        <v>3.7051706755005041E-2</v>
      </c>
    </row>
    <row r="34" spans="19:32" x14ac:dyDescent="0.25">
      <c r="S34" s="118" t="s">
        <v>53</v>
      </c>
      <c r="T34" s="118"/>
      <c r="U34" s="119"/>
      <c r="V34" s="119">
        <v>53193</v>
      </c>
      <c r="W34" s="119">
        <v>52182</v>
      </c>
      <c r="X34" s="119">
        <v>52121</v>
      </c>
      <c r="Y34" s="120">
        <v>55601</v>
      </c>
      <c r="Z34" s="120">
        <v>55544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32247</v>
      </c>
      <c r="W37" s="112">
        <v>32315</v>
      </c>
      <c r="X37" s="112">
        <v>32145</v>
      </c>
      <c r="Y37" s="112">
        <v>31889</v>
      </c>
      <c r="Z37" s="112">
        <v>31758</v>
      </c>
      <c r="AB37" s="132">
        <f>Z37/Z40*100</f>
        <v>81.996333686194518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6169</v>
      </c>
      <c r="W38" s="112">
        <v>6035</v>
      </c>
      <c r="X38" s="112">
        <v>5975</v>
      </c>
      <c r="Y38" s="112">
        <v>6822</v>
      </c>
      <c r="Z38" s="112">
        <v>6973</v>
      </c>
      <c r="AB38" s="132">
        <f>Z38/Z40*100</f>
        <v>18.003666313805478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38416</v>
      </c>
      <c r="W40" s="112">
        <v>38350</v>
      </c>
      <c r="X40" s="112">
        <v>38120</v>
      </c>
      <c r="Y40" s="112">
        <v>38711</v>
      </c>
      <c r="Z40" s="112">
        <v>38731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6</v>
      </c>
      <c r="X44" s="112">
        <v>9</v>
      </c>
      <c r="Y44" s="112">
        <v>10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461</v>
      </c>
      <c r="W45" s="112">
        <v>463</v>
      </c>
      <c r="X45" s="112">
        <v>475</v>
      </c>
      <c r="Y45" s="112">
        <v>726</v>
      </c>
      <c r="Z45" s="112">
        <v>739</v>
      </c>
    </row>
    <row r="46" spans="19:32" x14ac:dyDescent="0.25">
      <c r="S46" s="115" t="s">
        <v>38</v>
      </c>
      <c r="T46" s="115"/>
      <c r="U46" s="112"/>
      <c r="V46" s="112">
        <v>1721</v>
      </c>
      <c r="W46" s="112">
        <v>1608</v>
      </c>
      <c r="X46" s="112">
        <v>1751</v>
      </c>
      <c r="Y46" s="112">
        <v>2131</v>
      </c>
      <c r="Z46" s="112">
        <v>2068</v>
      </c>
    </row>
    <row r="47" spans="19:32" x14ac:dyDescent="0.25">
      <c r="S47" s="115" t="s">
        <v>39</v>
      </c>
      <c r="T47" s="115"/>
      <c r="U47" s="112"/>
      <c r="V47" s="112">
        <v>2540</v>
      </c>
      <c r="W47" s="112">
        <v>2547</v>
      </c>
      <c r="X47" s="112">
        <v>2457</v>
      </c>
      <c r="Y47" s="112">
        <v>2715</v>
      </c>
      <c r="Z47" s="112">
        <v>2583</v>
      </c>
    </row>
    <row r="48" spans="19:32" x14ac:dyDescent="0.25">
      <c r="S48" s="115" t="s">
        <v>40</v>
      </c>
      <c r="T48" s="115"/>
      <c r="U48" s="112"/>
      <c r="V48" s="112">
        <v>2441</v>
      </c>
      <c r="W48" s="112">
        <v>2383</v>
      </c>
      <c r="X48" s="112">
        <v>2239</v>
      </c>
      <c r="Y48" s="112">
        <v>2404</v>
      </c>
      <c r="Z48" s="112">
        <v>2297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2125</v>
      </c>
      <c r="W49" s="112">
        <v>2090</v>
      </c>
      <c r="X49" s="112">
        <v>2079</v>
      </c>
      <c r="Y49" s="112">
        <v>2084</v>
      </c>
      <c r="Z49" s="112">
        <v>2071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Nillumbik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2149</v>
      </c>
      <c r="W50" s="112">
        <v>2068</v>
      </c>
      <c r="X50" s="112">
        <v>2110</v>
      </c>
      <c r="Y50" s="112">
        <v>2273</v>
      </c>
      <c r="Z50" s="112">
        <v>2301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2354</v>
      </c>
      <c r="W51" s="112">
        <v>2392</v>
      </c>
      <c r="X51" s="112">
        <v>2296</v>
      </c>
      <c r="Y51" s="112">
        <v>2362</v>
      </c>
      <c r="Z51" s="112">
        <v>2381</v>
      </c>
    </row>
    <row r="52" spans="1:26" ht="15" customHeight="1" x14ac:dyDescent="0.25">
      <c r="S52" s="115" t="s">
        <v>44</v>
      </c>
      <c r="T52" s="115"/>
      <c r="U52" s="112"/>
      <c r="V52" s="112">
        <v>2861</v>
      </c>
      <c r="W52" s="112">
        <v>2717</v>
      </c>
      <c r="X52" s="112">
        <v>2678</v>
      </c>
      <c r="Y52" s="112">
        <v>2636</v>
      </c>
      <c r="Z52" s="112">
        <v>2662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2610</v>
      </c>
      <c r="W53" s="112">
        <v>2661</v>
      </c>
      <c r="X53" s="112">
        <v>2767</v>
      </c>
      <c r="Y53" s="112">
        <v>2810</v>
      </c>
      <c r="Z53" s="112">
        <v>2819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2611</v>
      </c>
      <c r="W54" s="112">
        <v>2507</v>
      </c>
      <c r="X54" s="112">
        <v>2457</v>
      </c>
      <c r="Y54" s="112">
        <v>2467</v>
      </c>
      <c r="Z54" s="112">
        <v>2426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2049</v>
      </c>
      <c r="W55" s="112">
        <v>2082</v>
      </c>
      <c r="X55" s="112">
        <v>2092</v>
      </c>
      <c r="Y55" s="112">
        <v>2183</v>
      </c>
      <c r="Z55" s="112">
        <v>2226</v>
      </c>
    </row>
    <row r="56" spans="1:26" ht="15" customHeight="1" x14ac:dyDescent="0.25">
      <c r="S56" s="115" t="s">
        <v>48</v>
      </c>
      <c r="T56" s="115"/>
      <c r="U56" s="112"/>
      <c r="V56" s="112">
        <v>1090</v>
      </c>
      <c r="W56" s="112">
        <v>1133</v>
      </c>
      <c r="X56" s="112">
        <v>1141</v>
      </c>
      <c r="Y56" s="112">
        <v>1235</v>
      </c>
      <c r="Z56" s="112">
        <v>1232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468</v>
      </c>
      <c r="W57" s="112">
        <v>473</v>
      </c>
      <c r="X57" s="112">
        <v>489</v>
      </c>
      <c r="Y57" s="112">
        <v>545</v>
      </c>
      <c r="Z57" s="112">
        <v>541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156</v>
      </c>
      <c r="W58" s="112">
        <v>183</v>
      </c>
      <c r="X58" s="112">
        <v>201</v>
      </c>
      <c r="Y58" s="112">
        <v>206</v>
      </c>
      <c r="Z58" s="112">
        <v>236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63</v>
      </c>
      <c r="W59" s="112">
        <v>56</v>
      </c>
      <c r="X59" s="112">
        <v>56</v>
      </c>
      <c r="Y59" s="112">
        <v>65</v>
      </c>
      <c r="Z59" s="112">
        <v>67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36</v>
      </c>
      <c r="W60" s="112">
        <v>30</v>
      </c>
      <c r="X60" s="112">
        <v>36</v>
      </c>
      <c r="Y60" s="112">
        <v>36</v>
      </c>
      <c r="Z60" s="112">
        <v>45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25746</v>
      </c>
      <c r="W61" s="112">
        <v>25417</v>
      </c>
      <c r="X61" s="112">
        <v>25333</v>
      </c>
      <c r="Y61" s="112">
        <v>26883</v>
      </c>
      <c r="Z61" s="112">
        <v>26720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14</v>
      </c>
      <c r="X63" s="112">
        <v>8</v>
      </c>
      <c r="Y63" s="112">
        <v>13</v>
      </c>
      <c r="Z63" s="112">
        <v>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558</v>
      </c>
      <c r="W64" s="112">
        <v>576</v>
      </c>
      <c r="X64" s="112">
        <v>659</v>
      </c>
      <c r="Y64" s="112">
        <v>879</v>
      </c>
      <c r="Z64" s="112">
        <v>957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Nillumbik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1809</v>
      </c>
      <c r="W65" s="112">
        <v>1739</v>
      </c>
      <c r="X65" s="112">
        <v>1896</v>
      </c>
      <c r="Y65" s="112">
        <v>2298</v>
      </c>
      <c r="Z65" s="112">
        <v>2226</v>
      </c>
    </row>
    <row r="66" spans="1:26" x14ac:dyDescent="0.25">
      <c r="S66" s="115" t="s">
        <v>39</v>
      </c>
      <c r="T66" s="115"/>
      <c r="U66" s="112"/>
      <c r="V66" s="112">
        <v>2903</v>
      </c>
      <c r="W66" s="112">
        <v>2769</v>
      </c>
      <c r="X66" s="112">
        <v>2711</v>
      </c>
      <c r="Y66" s="112">
        <v>3004</v>
      </c>
      <c r="Z66" s="112">
        <v>2896</v>
      </c>
    </row>
    <row r="67" spans="1:26" x14ac:dyDescent="0.25">
      <c r="S67" s="115" t="s">
        <v>40</v>
      </c>
      <c r="T67" s="115"/>
      <c r="U67" s="112"/>
      <c r="V67" s="112">
        <v>2586</v>
      </c>
      <c r="W67" s="112">
        <v>2400</v>
      </c>
      <c r="X67" s="112">
        <v>2359</v>
      </c>
      <c r="Y67" s="112">
        <v>2457</v>
      </c>
      <c r="Z67" s="112">
        <v>2300</v>
      </c>
    </row>
    <row r="68" spans="1:26" x14ac:dyDescent="0.25">
      <c r="S68" s="115" t="s">
        <v>41</v>
      </c>
      <c r="T68" s="115"/>
      <c r="U68" s="112"/>
      <c r="V68" s="112">
        <v>2086</v>
      </c>
      <c r="W68" s="112">
        <v>2022</v>
      </c>
      <c r="X68" s="112">
        <v>2010</v>
      </c>
      <c r="Y68" s="112">
        <v>2242</v>
      </c>
      <c r="Z68" s="112">
        <v>2282</v>
      </c>
    </row>
    <row r="69" spans="1:26" x14ac:dyDescent="0.25">
      <c r="S69" s="115" t="s">
        <v>42</v>
      </c>
      <c r="T69" s="115"/>
      <c r="U69" s="112"/>
      <c r="V69" s="112">
        <v>2308</v>
      </c>
      <c r="W69" s="112">
        <v>2347</v>
      </c>
      <c r="X69" s="112">
        <v>2332</v>
      </c>
      <c r="Y69" s="112">
        <v>2371</v>
      </c>
      <c r="Z69" s="112">
        <v>2476</v>
      </c>
    </row>
    <row r="70" spans="1:26" x14ac:dyDescent="0.25">
      <c r="S70" s="115" t="s">
        <v>43</v>
      </c>
      <c r="T70" s="115"/>
      <c r="U70" s="112"/>
      <c r="V70" s="112">
        <v>2778</v>
      </c>
      <c r="W70" s="112">
        <v>2606</v>
      </c>
      <c r="X70" s="112">
        <v>2571</v>
      </c>
      <c r="Y70" s="112">
        <v>2636</v>
      </c>
      <c r="Z70" s="112">
        <v>2705</v>
      </c>
    </row>
    <row r="71" spans="1:26" x14ac:dyDescent="0.25">
      <c r="S71" s="115" t="s">
        <v>44</v>
      </c>
      <c r="T71" s="115"/>
      <c r="U71" s="112"/>
      <c r="V71" s="112">
        <v>3259</v>
      </c>
      <c r="W71" s="112">
        <v>3183</v>
      </c>
      <c r="X71" s="112">
        <v>3116</v>
      </c>
      <c r="Y71" s="112">
        <v>3177</v>
      </c>
      <c r="Z71" s="112">
        <v>3132</v>
      </c>
    </row>
    <row r="72" spans="1:26" x14ac:dyDescent="0.25">
      <c r="S72" s="115" t="s">
        <v>45</v>
      </c>
      <c r="T72" s="115"/>
      <c r="U72" s="112"/>
      <c r="V72" s="112">
        <v>3059</v>
      </c>
      <c r="W72" s="112">
        <v>2951</v>
      </c>
      <c r="X72" s="112">
        <v>3036</v>
      </c>
      <c r="Y72" s="112">
        <v>3217</v>
      </c>
      <c r="Z72" s="112">
        <v>3241</v>
      </c>
    </row>
    <row r="73" spans="1:26" x14ac:dyDescent="0.25">
      <c r="S73" s="115" t="s">
        <v>46</v>
      </c>
      <c r="T73" s="115"/>
      <c r="U73" s="112"/>
      <c r="V73" s="112">
        <v>2757</v>
      </c>
      <c r="W73" s="112">
        <v>2760</v>
      </c>
      <c r="X73" s="112">
        <v>2663</v>
      </c>
      <c r="Y73" s="112">
        <v>2755</v>
      </c>
      <c r="Z73" s="112">
        <v>2660</v>
      </c>
    </row>
    <row r="74" spans="1:26" x14ac:dyDescent="0.25">
      <c r="S74" s="115" t="s">
        <v>47</v>
      </c>
      <c r="T74" s="115"/>
      <c r="U74" s="112"/>
      <c r="V74" s="112">
        <v>1945</v>
      </c>
      <c r="W74" s="112">
        <v>1937</v>
      </c>
      <c r="X74" s="112">
        <v>1889</v>
      </c>
      <c r="Y74" s="112">
        <v>1990</v>
      </c>
      <c r="Z74" s="112">
        <v>2131</v>
      </c>
    </row>
    <row r="75" spans="1:26" x14ac:dyDescent="0.25">
      <c r="S75" s="115" t="s">
        <v>48</v>
      </c>
      <c r="T75" s="115"/>
      <c r="U75" s="112"/>
      <c r="V75" s="112">
        <v>852</v>
      </c>
      <c r="W75" s="112">
        <v>880</v>
      </c>
      <c r="X75" s="112">
        <v>902</v>
      </c>
      <c r="Y75" s="112">
        <v>1026</v>
      </c>
      <c r="Z75" s="112">
        <v>1096</v>
      </c>
    </row>
    <row r="76" spans="1:26" x14ac:dyDescent="0.25">
      <c r="S76" s="115" t="s">
        <v>49</v>
      </c>
      <c r="T76" s="115"/>
      <c r="U76" s="112"/>
      <c r="V76" s="112">
        <v>323</v>
      </c>
      <c r="W76" s="112">
        <v>357</v>
      </c>
      <c r="X76" s="112">
        <v>376</v>
      </c>
      <c r="Y76" s="112">
        <v>382</v>
      </c>
      <c r="Z76" s="112">
        <v>403</v>
      </c>
    </row>
    <row r="77" spans="1:26" x14ac:dyDescent="0.25">
      <c r="S77" s="115" t="s">
        <v>50</v>
      </c>
      <c r="T77" s="115"/>
      <c r="U77" s="112"/>
      <c r="V77" s="112">
        <v>121</v>
      </c>
      <c r="W77" s="112">
        <v>127</v>
      </c>
      <c r="X77" s="112">
        <v>134</v>
      </c>
      <c r="Y77" s="112">
        <v>159</v>
      </c>
      <c r="Z77" s="112">
        <v>180</v>
      </c>
    </row>
    <row r="78" spans="1:26" x14ac:dyDescent="0.25">
      <c r="S78" s="115" t="s">
        <v>51</v>
      </c>
      <c r="T78" s="115"/>
      <c r="U78" s="112"/>
      <c r="V78" s="112">
        <v>45</v>
      </c>
      <c r="W78" s="112">
        <v>54</v>
      </c>
      <c r="X78" s="112">
        <v>56</v>
      </c>
      <c r="Y78" s="112">
        <v>50</v>
      </c>
      <c r="Z78" s="112">
        <v>53</v>
      </c>
    </row>
    <row r="79" spans="1:26" x14ac:dyDescent="0.25">
      <c r="S79" s="115" t="s">
        <v>52</v>
      </c>
      <c r="T79" s="115"/>
      <c r="U79" s="112"/>
      <c r="V79" s="112">
        <v>43</v>
      </c>
      <c r="W79" s="112">
        <v>47</v>
      </c>
      <c r="X79" s="112">
        <v>42</v>
      </c>
      <c r="Y79" s="112">
        <v>48</v>
      </c>
      <c r="Z79" s="112">
        <v>56</v>
      </c>
    </row>
    <row r="80" spans="1:26" x14ac:dyDescent="0.25">
      <c r="S80" s="118" t="s">
        <v>53</v>
      </c>
      <c r="T80" s="118"/>
      <c r="U80" s="112"/>
      <c r="V80" s="112">
        <v>27443</v>
      </c>
      <c r="W80" s="112">
        <v>26763</v>
      </c>
      <c r="X80" s="112">
        <v>26760</v>
      </c>
      <c r="Y80" s="112">
        <v>28689</v>
      </c>
      <c r="Z80" s="112">
        <v>28801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Nillumbik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3526</v>
      </c>
      <c r="W83" s="112">
        <v>3635</v>
      </c>
      <c r="X83" s="112">
        <v>3594</v>
      </c>
      <c r="Y83" s="112">
        <v>3614</v>
      </c>
      <c r="Z83" s="112">
        <v>3627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3699</v>
      </c>
      <c r="W84" s="112">
        <v>3679</v>
      </c>
      <c r="X84" s="112">
        <v>3689</v>
      </c>
      <c r="Y84" s="112">
        <v>3737</v>
      </c>
      <c r="Z84" s="112">
        <v>3833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3652</v>
      </c>
      <c r="W85" s="112">
        <v>3605</v>
      </c>
      <c r="X85" s="112">
        <v>3563</v>
      </c>
      <c r="Y85" s="112">
        <v>3579</v>
      </c>
      <c r="Z85" s="112">
        <v>3437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55,545</v>
      </c>
      <c r="D86" s="96">
        <f t="shared" ref="D86:D91" si="4">AD4</f>
        <v>-1.0431091847562524E-3</v>
      </c>
      <c r="E86" s="97">
        <f t="shared" ref="E86:E91" si="5">AD4</f>
        <v>-1.0431091847562524E-3</v>
      </c>
      <c r="F86" s="96">
        <f t="shared" ref="F86:F91" si="6">AF4</f>
        <v>4.4314507031661288E-2</v>
      </c>
      <c r="G86" s="97">
        <f t="shared" ref="G86:G91" si="7">AF4</f>
        <v>4.4314507031661288E-2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1037</v>
      </c>
      <c r="W86" s="112">
        <v>1031</v>
      </c>
      <c r="X86" s="112">
        <v>1065</v>
      </c>
      <c r="Y86" s="112">
        <v>1090</v>
      </c>
      <c r="Z86" s="112">
        <v>1089</v>
      </c>
    </row>
    <row r="87" spans="1:30" ht="15" customHeight="1" x14ac:dyDescent="0.25">
      <c r="A87" s="98" t="s">
        <v>4</v>
      </c>
      <c r="B87" s="49"/>
      <c r="C87" s="57" t="str">
        <f t="shared" si="3"/>
        <v>26,721</v>
      </c>
      <c r="D87" s="96">
        <f t="shared" si="4"/>
        <v>-6.1739874288689878E-3</v>
      </c>
      <c r="E87" s="97">
        <f t="shared" si="5"/>
        <v>-6.1739874288689878E-3</v>
      </c>
      <c r="F87" s="96">
        <f t="shared" si="6"/>
        <v>3.7789342861581421E-2</v>
      </c>
      <c r="G87" s="97">
        <f t="shared" si="7"/>
        <v>3.7789342861581421E-2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1130</v>
      </c>
      <c r="W87" s="112">
        <v>1099</v>
      </c>
      <c r="X87" s="112">
        <v>1087</v>
      </c>
      <c r="Y87" s="112">
        <v>1053</v>
      </c>
      <c r="Z87" s="112">
        <v>1021</v>
      </c>
    </row>
    <row r="88" spans="1:30" ht="15" customHeight="1" x14ac:dyDescent="0.25">
      <c r="A88" s="98" t="s">
        <v>5</v>
      </c>
      <c r="B88" s="49"/>
      <c r="C88" s="57" t="str">
        <f t="shared" si="3"/>
        <v>28,801</v>
      </c>
      <c r="D88" s="96">
        <f t="shared" si="4"/>
        <v>3.8339548987487149E-3</v>
      </c>
      <c r="E88" s="97">
        <f t="shared" si="5"/>
        <v>3.8339548987487149E-3</v>
      </c>
      <c r="F88" s="96">
        <f t="shared" si="6"/>
        <v>4.9522629545951435E-2</v>
      </c>
      <c r="G88" s="97">
        <f t="shared" si="7"/>
        <v>4.9522629545951435E-2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1033</v>
      </c>
      <c r="W88" s="112">
        <v>1005</v>
      </c>
      <c r="X88" s="112">
        <v>993</v>
      </c>
      <c r="Y88" s="112">
        <v>1034</v>
      </c>
      <c r="Z88" s="112">
        <v>1022</v>
      </c>
    </row>
    <row r="89" spans="1:30" ht="15" customHeight="1" x14ac:dyDescent="0.25">
      <c r="A89" s="49" t="s">
        <v>6</v>
      </c>
      <c r="B89" s="49"/>
      <c r="C89" s="57" t="str">
        <f t="shared" si="3"/>
        <v>38,728</v>
      </c>
      <c r="D89" s="96">
        <f t="shared" si="4"/>
        <v>5.425375255121434E-4</v>
      </c>
      <c r="E89" s="97">
        <f t="shared" si="5"/>
        <v>5.425375255121434E-4</v>
      </c>
      <c r="F89" s="96">
        <f t="shared" si="6"/>
        <v>8.0953744436056407E-3</v>
      </c>
      <c r="G89" s="97">
        <f t="shared" si="7"/>
        <v>8.0953744436056407E-3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762</v>
      </c>
      <c r="W89" s="112">
        <v>758</v>
      </c>
      <c r="X89" s="112">
        <v>753</v>
      </c>
      <c r="Y89" s="112">
        <v>759</v>
      </c>
      <c r="Z89" s="112">
        <v>748</v>
      </c>
    </row>
    <row r="90" spans="1:30" ht="15" customHeight="1" x14ac:dyDescent="0.25">
      <c r="A90" s="49" t="s">
        <v>95</v>
      </c>
      <c r="B90" s="49"/>
      <c r="C90" s="57" t="str">
        <f t="shared" si="3"/>
        <v>$54,662</v>
      </c>
      <c r="D90" s="96">
        <f t="shared" si="4"/>
        <v>6.3959120538005676E-2</v>
      </c>
      <c r="E90" s="97">
        <f t="shared" si="5"/>
        <v>6.3959120538005676E-2</v>
      </c>
      <c r="F90" s="96">
        <f t="shared" si="6"/>
        <v>0.14466641537881642</v>
      </c>
      <c r="G90" s="97">
        <f t="shared" si="7"/>
        <v>0.14466641537881642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1111</v>
      </c>
      <c r="W90" s="112">
        <v>1110</v>
      </c>
      <c r="X90" s="112">
        <v>1135</v>
      </c>
      <c r="Y90" s="112">
        <v>1166</v>
      </c>
      <c r="Z90" s="112">
        <v>1208</v>
      </c>
    </row>
    <row r="91" spans="1:30" ht="15" customHeight="1" x14ac:dyDescent="0.25">
      <c r="A91" s="49" t="s">
        <v>7</v>
      </c>
      <c r="B91" s="49"/>
      <c r="C91" s="57" t="str">
        <f t="shared" si="3"/>
        <v>$3,208.3 mil</v>
      </c>
      <c r="D91" s="96">
        <f t="shared" si="4"/>
        <v>6.7226421985310036E-2</v>
      </c>
      <c r="E91" s="97">
        <f t="shared" si="5"/>
        <v>6.7226421985310036E-2</v>
      </c>
      <c r="F91" s="96">
        <f t="shared" si="6"/>
        <v>0.18681633123776265</v>
      </c>
      <c r="G91" s="97">
        <f t="shared" si="7"/>
        <v>0.18681633123776265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19400</v>
      </c>
      <c r="W91" s="112">
        <v>19364</v>
      </c>
      <c r="X91" s="112">
        <v>19249</v>
      </c>
      <c r="Y91" s="112">
        <v>19538</v>
      </c>
      <c r="Z91" s="112">
        <v>19518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1909</v>
      </c>
      <c r="W93" s="112">
        <v>1994</v>
      </c>
      <c r="X93" s="112">
        <v>1994</v>
      </c>
      <c r="Y93" s="112">
        <v>2014</v>
      </c>
      <c r="Z93" s="112">
        <v>2109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5125</v>
      </c>
      <c r="W94" s="112">
        <v>5111</v>
      </c>
      <c r="X94" s="112">
        <v>5183</v>
      </c>
      <c r="Y94" s="112">
        <v>5286</v>
      </c>
      <c r="Z94" s="112">
        <v>5248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552</v>
      </c>
      <c r="W95" s="112">
        <v>565</v>
      </c>
      <c r="X95" s="112">
        <v>560</v>
      </c>
      <c r="Y95" s="112">
        <v>569</v>
      </c>
      <c r="Z95" s="112">
        <v>563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2232</v>
      </c>
      <c r="W96" s="112">
        <v>2251</v>
      </c>
      <c r="X96" s="112">
        <v>2220</v>
      </c>
      <c r="Y96" s="112">
        <v>2267</v>
      </c>
      <c r="Z96" s="112">
        <v>2263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4045</v>
      </c>
      <c r="W97" s="112">
        <v>3923</v>
      </c>
      <c r="X97" s="112">
        <v>3762</v>
      </c>
      <c r="Y97" s="112">
        <v>3716</v>
      </c>
      <c r="Z97" s="112">
        <v>3647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1726</v>
      </c>
      <c r="W98" s="112">
        <v>1715</v>
      </c>
      <c r="X98" s="112">
        <v>1670</v>
      </c>
      <c r="Y98" s="112">
        <v>1677</v>
      </c>
      <c r="Z98" s="112">
        <v>1636</v>
      </c>
    </row>
    <row r="99" spans="1:32" ht="15" customHeight="1" x14ac:dyDescent="0.25">
      <c r="S99" s="115" t="s">
        <v>195</v>
      </c>
      <c r="T99" s="115"/>
      <c r="U99" s="112"/>
      <c r="V99" s="112">
        <v>78</v>
      </c>
      <c r="W99" s="112">
        <v>86</v>
      </c>
      <c r="X99" s="112">
        <v>87</v>
      </c>
      <c r="Y99" s="112">
        <v>99</v>
      </c>
      <c r="Z99" s="112">
        <v>116</v>
      </c>
    </row>
    <row r="100" spans="1:32" ht="15" customHeight="1" x14ac:dyDescent="0.25">
      <c r="S100" s="115" t="s">
        <v>58</v>
      </c>
      <c r="T100" s="115"/>
      <c r="U100" s="112"/>
      <c r="V100" s="112">
        <v>379</v>
      </c>
      <c r="W100" s="112">
        <v>400</v>
      </c>
      <c r="X100" s="112">
        <v>416</v>
      </c>
      <c r="Y100" s="112">
        <v>445</v>
      </c>
      <c r="Z100" s="112">
        <v>431</v>
      </c>
    </row>
    <row r="101" spans="1:32" x14ac:dyDescent="0.25">
      <c r="A101" s="18"/>
      <c r="S101" s="118" t="s">
        <v>53</v>
      </c>
      <c r="T101" s="118"/>
      <c r="U101" s="112"/>
      <c r="V101" s="112">
        <v>19017</v>
      </c>
      <c r="W101" s="112">
        <v>18981</v>
      </c>
      <c r="X101" s="112">
        <v>18854</v>
      </c>
      <c r="Y101" s="112">
        <v>19148</v>
      </c>
      <c r="Z101" s="112">
        <v>19181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38866</v>
      </c>
      <c r="W104" s="112">
        <v>39056</v>
      </c>
      <c r="X104" s="112">
        <v>38899</v>
      </c>
      <c r="Y104" s="112">
        <v>42095</v>
      </c>
      <c r="Z104" s="112">
        <v>42233</v>
      </c>
      <c r="AB104" s="109" t="str">
        <f>TEXT(Z104,"###,###")</f>
        <v>42,233</v>
      </c>
      <c r="AD104" s="130">
        <f>Z104/($Z$4)*100</f>
        <v>76.033846430821868</v>
      </c>
      <c r="AF104" s="109"/>
    </row>
    <row r="105" spans="1:32" x14ac:dyDescent="0.25">
      <c r="S105" s="115" t="s">
        <v>17</v>
      </c>
      <c r="T105" s="115"/>
      <c r="U105" s="112"/>
      <c r="V105" s="112">
        <v>10465</v>
      </c>
      <c r="W105" s="112">
        <v>9817</v>
      </c>
      <c r="X105" s="112">
        <v>9615</v>
      </c>
      <c r="Y105" s="112">
        <v>10218</v>
      </c>
      <c r="Z105" s="112">
        <v>10060</v>
      </c>
      <c r="AB105" s="109" t="str">
        <f>TEXT(Z105,"###,###")</f>
        <v>10,060</v>
      </c>
      <c r="AD105" s="130">
        <f>Z105/($Z$4)*100</f>
        <v>18.111441173823025</v>
      </c>
      <c r="AF105" s="109"/>
    </row>
    <row r="106" spans="1:32" x14ac:dyDescent="0.25">
      <c r="S106" s="118" t="s">
        <v>53</v>
      </c>
      <c r="T106" s="118"/>
      <c r="U106" s="120"/>
      <c r="V106" s="120">
        <v>49331</v>
      </c>
      <c r="W106" s="120">
        <v>48873</v>
      </c>
      <c r="X106" s="120">
        <v>48514</v>
      </c>
      <c r="Y106" s="120">
        <v>52313</v>
      </c>
      <c r="Z106" s="120">
        <v>52293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9432</v>
      </c>
      <c r="W108" s="112">
        <v>9289</v>
      </c>
      <c r="X108" s="112">
        <v>9076</v>
      </c>
      <c r="Y108" s="112">
        <v>9553</v>
      </c>
      <c r="Z108" s="112">
        <v>8976</v>
      </c>
      <c r="AB108" s="109" t="str">
        <f>TEXT(Z108,"###,###")</f>
        <v>8,976</v>
      </c>
      <c r="AD108" s="130">
        <f>Z108/($Z$4)*100</f>
        <v>16.15987037537132</v>
      </c>
      <c r="AF108" s="109"/>
    </row>
    <row r="109" spans="1:32" x14ac:dyDescent="0.25">
      <c r="S109" s="115" t="s">
        <v>20</v>
      </c>
      <c r="T109" s="115"/>
      <c r="U109" s="112"/>
      <c r="V109" s="112">
        <v>7484</v>
      </c>
      <c r="W109" s="112">
        <v>7461</v>
      </c>
      <c r="X109" s="112">
        <v>8230</v>
      </c>
      <c r="Y109" s="112">
        <v>8786</v>
      </c>
      <c r="Z109" s="112">
        <v>8719</v>
      </c>
      <c r="AB109" s="109" t="str">
        <f>TEXT(Z109,"###,###")</f>
        <v>8,719</v>
      </c>
      <c r="AD109" s="130">
        <f>Z109/($Z$4)*100</f>
        <v>15.697182464668286</v>
      </c>
      <c r="AF109" s="109"/>
    </row>
    <row r="110" spans="1:32" x14ac:dyDescent="0.25">
      <c r="S110" s="115" t="s">
        <v>21</v>
      </c>
      <c r="T110" s="115"/>
      <c r="U110" s="112"/>
      <c r="V110" s="112">
        <v>11284</v>
      </c>
      <c r="W110" s="112">
        <v>10638</v>
      </c>
      <c r="X110" s="112">
        <v>10306</v>
      </c>
      <c r="Y110" s="112">
        <v>11429</v>
      </c>
      <c r="Z110" s="112">
        <v>11904</v>
      </c>
      <c r="AB110" s="109" t="str">
        <f>TEXT(Z110,"###,###")</f>
        <v>11,904</v>
      </c>
      <c r="AD110" s="130">
        <f>Z110/($Z$4)*100</f>
        <v>21.431271941668918</v>
      </c>
      <c r="AF110" s="109"/>
    </row>
    <row r="111" spans="1:32" x14ac:dyDescent="0.25">
      <c r="S111" s="115" t="s">
        <v>22</v>
      </c>
      <c r="T111" s="115"/>
      <c r="U111" s="112"/>
      <c r="V111" s="112">
        <v>21063</v>
      </c>
      <c r="W111" s="112">
        <v>20840</v>
      </c>
      <c r="X111" s="112">
        <v>20902</v>
      </c>
      <c r="Y111" s="112">
        <v>22550</v>
      </c>
      <c r="Z111" s="112">
        <v>22697</v>
      </c>
      <c r="AB111" s="109" t="str">
        <f>TEXT(Z111,"###,###")</f>
        <v>22,697</v>
      </c>
      <c r="AD111" s="130">
        <f>Z111/($Z$4)*100</f>
        <v>40.862363849131334</v>
      </c>
      <c r="AF111" s="109"/>
    </row>
    <row r="112" spans="1:32" x14ac:dyDescent="0.25">
      <c r="S112" s="118" t="s">
        <v>53</v>
      </c>
      <c r="T112" s="118"/>
      <c r="U112" s="112"/>
      <c r="V112" s="112">
        <v>53189</v>
      </c>
      <c r="W112" s="112">
        <v>52179</v>
      </c>
      <c r="X112" s="112">
        <v>52121</v>
      </c>
      <c r="Y112" s="112">
        <v>55603</v>
      </c>
      <c r="Z112" s="112">
        <v>55547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42.89</v>
      </c>
      <c r="W118" s="131">
        <v>43.18</v>
      </c>
      <c r="X118" s="131">
        <v>43.27</v>
      </c>
      <c r="Y118" s="131">
        <v>43.04</v>
      </c>
      <c r="Z118" s="131">
        <v>43.19</v>
      </c>
      <c r="AB118" s="109" t="str">
        <f>TEXT(Z118,"##.0")</f>
        <v>43.2</v>
      </c>
    </row>
    <row r="120" spans="19:32" x14ac:dyDescent="0.25">
      <c r="S120" s="101" t="s">
        <v>97</v>
      </c>
      <c r="T120" s="112"/>
      <c r="U120" s="112"/>
      <c r="V120" s="112">
        <v>32724</v>
      </c>
      <c r="W120" s="112">
        <v>32652</v>
      </c>
      <c r="X120" s="112">
        <v>32381</v>
      </c>
      <c r="Y120" s="112">
        <v>32977</v>
      </c>
      <c r="Z120" s="112">
        <v>32943</v>
      </c>
      <c r="AB120" s="109" t="str">
        <f>TEXT(Z120,"###,###")</f>
        <v>32,943</v>
      </c>
    </row>
    <row r="121" spans="19:32" x14ac:dyDescent="0.25">
      <c r="S121" s="101" t="s">
        <v>98</v>
      </c>
      <c r="T121" s="112"/>
      <c r="U121" s="112"/>
      <c r="V121" s="112">
        <v>2809</v>
      </c>
      <c r="W121" s="112">
        <v>2818</v>
      </c>
      <c r="X121" s="112">
        <v>2870</v>
      </c>
      <c r="Y121" s="112">
        <v>2732</v>
      </c>
      <c r="Z121" s="112">
        <v>2757</v>
      </c>
      <c r="AB121" s="109" t="str">
        <f>TEXT(Z121,"###,###")</f>
        <v>2,757</v>
      </c>
    </row>
    <row r="122" spans="19:32" x14ac:dyDescent="0.25">
      <c r="S122" s="101" t="s">
        <v>99</v>
      </c>
      <c r="T122" s="112"/>
      <c r="U122" s="112"/>
      <c r="V122" s="112">
        <v>2884</v>
      </c>
      <c r="W122" s="112">
        <v>2874</v>
      </c>
      <c r="X122" s="112">
        <v>2877</v>
      </c>
      <c r="Y122" s="112">
        <v>2996</v>
      </c>
      <c r="Z122" s="112">
        <v>3031</v>
      </c>
      <c r="AB122" s="109" t="str">
        <f>TEXT(Z122,"###,###")</f>
        <v>3,031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35608</v>
      </c>
      <c r="W124" s="112">
        <v>35526</v>
      </c>
      <c r="X124" s="112">
        <v>35258</v>
      </c>
      <c r="Y124" s="112">
        <v>35973</v>
      </c>
      <c r="Z124" s="112">
        <v>35974</v>
      </c>
      <c r="AB124" s="109" t="str">
        <f>TEXT(Z124,"###,###")</f>
        <v>35,974</v>
      </c>
      <c r="AD124" s="127">
        <f>Z124/$Z$7*100</f>
        <v>92.888865936789927</v>
      </c>
    </row>
    <row r="125" spans="19:32" x14ac:dyDescent="0.25">
      <c r="S125" s="101" t="s">
        <v>101</v>
      </c>
      <c r="T125" s="112"/>
      <c r="U125" s="112"/>
      <c r="V125" s="112">
        <v>5693</v>
      </c>
      <c r="W125" s="112">
        <v>5692</v>
      </c>
      <c r="X125" s="112">
        <v>5747</v>
      </c>
      <c r="Y125" s="112">
        <v>5728</v>
      </c>
      <c r="Z125" s="112">
        <v>5788</v>
      </c>
      <c r="AB125" s="109" t="str">
        <f>TEXT(Z125,"###,###")</f>
        <v>5,788</v>
      </c>
      <c r="AD125" s="127">
        <f>Z125/$Z$7*100</f>
        <v>14.945259243957858</v>
      </c>
    </row>
    <row r="127" spans="19:32" x14ac:dyDescent="0.25">
      <c r="S127" s="101" t="s">
        <v>102</v>
      </c>
      <c r="T127" s="112"/>
      <c r="U127" s="112"/>
      <c r="V127" s="112">
        <v>19401</v>
      </c>
      <c r="W127" s="112">
        <v>19363</v>
      </c>
      <c r="X127" s="112">
        <v>19246</v>
      </c>
      <c r="Y127" s="112">
        <v>19536</v>
      </c>
      <c r="Z127" s="112">
        <v>19518</v>
      </c>
      <c r="AB127" s="109" t="str">
        <f>TEXT(Z127,"###,###")</f>
        <v>19,518</v>
      </c>
      <c r="AD127" s="127">
        <f>Z127/$Z$7*100</f>
        <v>50.397645114645741</v>
      </c>
    </row>
    <row r="128" spans="19:32" x14ac:dyDescent="0.25">
      <c r="S128" s="101" t="s">
        <v>103</v>
      </c>
      <c r="T128" s="112"/>
      <c r="U128" s="112"/>
      <c r="V128" s="112">
        <v>19013</v>
      </c>
      <c r="W128" s="112">
        <v>18985</v>
      </c>
      <c r="X128" s="112">
        <v>18849</v>
      </c>
      <c r="Y128" s="112">
        <v>19147</v>
      </c>
      <c r="Z128" s="112">
        <v>19187</v>
      </c>
      <c r="AB128" s="109" t="str">
        <f>TEXT(Z128,"###,###")</f>
        <v>19,187</v>
      </c>
      <c r="AD128" s="127">
        <f>Z128/$Z$7*100</f>
        <v>49.542966329270811</v>
      </c>
    </row>
    <row r="130" spans="19:20" x14ac:dyDescent="0.25">
      <c r="S130" s="101" t="s">
        <v>278</v>
      </c>
      <c r="T130" s="127">
        <v>85.062487089444332</v>
      </c>
    </row>
    <row r="131" spans="19:20" x14ac:dyDescent="0.25">
      <c r="S131" s="101" t="s">
        <v>279</v>
      </c>
      <c r="T131" s="127">
        <v>7.1188803966122709</v>
      </c>
    </row>
    <row r="132" spans="19:20" x14ac:dyDescent="0.25">
      <c r="S132" s="101" t="s">
        <v>280</v>
      </c>
      <c r="T132" s="127">
        <v>7.8263788473455902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2C62E5C-5A59-4D45-AE44-665FE21294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6AA6C37-2CF4-44C5-961A-665B97EF1B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F2DED84-E6B0-4297-8EA2-2B69AF2A30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D8DFDD9-C236-4BBB-9AC6-F5BA4CE2B4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B8082-006F-409F-AE96-2396AC2CBEA2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8.58 Northern Grampians,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9322</v>
      </c>
      <c r="W4" s="108">
        <v>9251</v>
      </c>
      <c r="X4" s="108">
        <v>9466</v>
      </c>
      <c r="Y4" s="108">
        <v>10137</v>
      </c>
      <c r="Z4" s="108">
        <v>10352</v>
      </c>
      <c r="AB4" s="109" t="str">
        <f>TEXT(Z4,"###,###")</f>
        <v>10,352</v>
      </c>
      <c r="AD4" s="110">
        <f>Z4/Y4-1</f>
        <v>2.1209430798066586E-2</v>
      </c>
      <c r="AF4" s="110">
        <f>Z4/V4-1</f>
        <v>0.11049131087749409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4802</v>
      </c>
      <c r="W5" s="108">
        <v>4710</v>
      </c>
      <c r="X5" s="108">
        <v>4868</v>
      </c>
      <c r="Y5" s="108">
        <v>5101</v>
      </c>
      <c r="Z5" s="108">
        <v>5308</v>
      </c>
      <c r="AB5" s="109" t="str">
        <f>TEXT(Z5,"###,###")</f>
        <v>5,308</v>
      </c>
      <c r="AD5" s="110">
        <f t="shared" ref="AD5:AD9" si="0">Z5/Y5-1</f>
        <v>4.0580278376788792E-2</v>
      </c>
      <c r="AF5" s="110">
        <f t="shared" ref="AF5:AF9" si="1">Z5/V5-1</f>
        <v>0.10537276134943774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4520</v>
      </c>
      <c r="W6" s="108">
        <v>4539</v>
      </c>
      <c r="X6" s="108">
        <v>4589</v>
      </c>
      <c r="Y6" s="108">
        <v>5028</v>
      </c>
      <c r="Z6" s="108">
        <v>5028</v>
      </c>
      <c r="AB6" s="109" t="str">
        <f>TEXT(Z6,"###,###")</f>
        <v>5,028</v>
      </c>
      <c r="AD6" s="110">
        <f t="shared" si="0"/>
        <v>0</v>
      </c>
      <c r="AF6" s="110">
        <f t="shared" si="1"/>
        <v>0.11238938053097347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6270</v>
      </c>
      <c r="W7" s="108">
        <v>6401</v>
      </c>
      <c r="X7" s="108">
        <v>6409</v>
      </c>
      <c r="Y7" s="108">
        <v>6608</v>
      </c>
      <c r="Z7" s="108">
        <v>6801</v>
      </c>
      <c r="AB7" s="109" t="str">
        <f>TEXT(Z7,"###,###")</f>
        <v>6,801</v>
      </c>
      <c r="AD7" s="110">
        <f t="shared" si="0"/>
        <v>2.9207021791767485E-2</v>
      </c>
      <c r="AF7" s="110">
        <f t="shared" si="1"/>
        <v>8.4688995215310925E-2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10,352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6,801</v>
      </c>
      <c r="P8" s="67"/>
      <c r="S8" s="107" t="s">
        <v>82</v>
      </c>
      <c r="T8" s="108"/>
      <c r="U8" s="108"/>
      <c r="V8" s="108">
        <v>36769</v>
      </c>
      <c r="W8" s="108">
        <v>35128.76</v>
      </c>
      <c r="X8" s="108">
        <v>39153.43</v>
      </c>
      <c r="Y8" s="108">
        <v>37773.980000000003</v>
      </c>
      <c r="Z8" s="108">
        <v>42900</v>
      </c>
      <c r="AB8" s="109" t="str">
        <f>TEXT(Z8,"$###,###")</f>
        <v>$42,900</v>
      </c>
      <c r="AD8" s="110">
        <f t="shared" si="0"/>
        <v>0.1357024067890118</v>
      </c>
      <c r="AF8" s="110">
        <f t="shared" si="1"/>
        <v>0.16674372433299789</v>
      </c>
    </row>
    <row r="9" spans="1:32" x14ac:dyDescent="0.25">
      <c r="A9" s="30" t="s">
        <v>14</v>
      </c>
      <c r="B9" s="71"/>
      <c r="C9" s="72"/>
      <c r="D9" s="73">
        <f>AD104</f>
        <v>73.164605873261195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52.727540067637115</v>
      </c>
      <c r="P9" s="74" t="s">
        <v>83</v>
      </c>
      <c r="S9" s="107" t="s">
        <v>7</v>
      </c>
      <c r="T9" s="108"/>
      <c r="U9" s="108"/>
      <c r="V9" s="108">
        <v>308449005</v>
      </c>
      <c r="W9" s="108">
        <v>325240385</v>
      </c>
      <c r="X9" s="108">
        <v>329977949</v>
      </c>
      <c r="Y9" s="108">
        <v>358552514</v>
      </c>
      <c r="Z9" s="108">
        <v>383616638</v>
      </c>
      <c r="AB9" s="109" t="str">
        <f>TEXT(Z9/1000000,"$#,###.0")&amp;" mil"</f>
        <v>$383.6 mil</v>
      </c>
      <c r="AD9" s="110">
        <f t="shared" si="0"/>
        <v>6.9903634813169857E-2</v>
      </c>
      <c r="AF9" s="110">
        <f t="shared" si="1"/>
        <v>0.24369549514351641</v>
      </c>
    </row>
    <row r="10" spans="1:32" x14ac:dyDescent="0.25">
      <c r="A10" s="30" t="s">
        <v>17</v>
      </c>
      <c r="B10" s="71"/>
      <c r="C10" s="72"/>
      <c r="D10" s="73">
        <f>AD105</f>
        <v>15.919629057187018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47.081311571827669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78.576679900014696</v>
      </c>
      <c r="P11" s="74" t="s">
        <v>83</v>
      </c>
      <c r="S11" s="107" t="s">
        <v>29</v>
      </c>
      <c r="T11" s="112"/>
      <c r="U11" s="112"/>
      <c r="V11" s="112">
        <v>7905</v>
      </c>
      <c r="W11" s="112">
        <v>7816</v>
      </c>
      <c r="X11" s="112">
        <v>7992</v>
      </c>
      <c r="Y11" s="112">
        <v>8645</v>
      </c>
      <c r="Z11" s="112">
        <v>8894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11.836494633142184</v>
      </c>
      <c r="P12" s="74" t="s">
        <v>83</v>
      </c>
      <c r="S12" s="107" t="s">
        <v>30</v>
      </c>
      <c r="T12" s="112"/>
      <c r="U12" s="112"/>
      <c r="V12" s="112">
        <v>1411</v>
      </c>
      <c r="W12" s="112">
        <v>1427</v>
      </c>
      <c r="X12" s="112">
        <v>1474</v>
      </c>
      <c r="Y12" s="112">
        <v>1495</v>
      </c>
      <c r="Z12" s="112">
        <v>1455</v>
      </c>
    </row>
    <row r="13" spans="1:32" ht="15" customHeight="1" x14ac:dyDescent="0.25">
      <c r="A13" s="30" t="s">
        <v>19</v>
      </c>
      <c r="B13" s="72"/>
      <c r="C13" s="72"/>
      <c r="D13" s="73">
        <f>AD108</f>
        <v>14.90533230293663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9.6015291868842816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16.702086553323028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21.367851622874806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19.700088209350191</v>
      </c>
      <c r="P15" s="74" t="s">
        <v>83</v>
      </c>
      <c r="S15" s="115" t="s">
        <v>59</v>
      </c>
      <c r="T15" s="115"/>
      <c r="U15" s="116"/>
      <c r="V15" s="116">
        <v>875</v>
      </c>
      <c r="W15" s="116">
        <v>877</v>
      </c>
      <c r="X15" s="116">
        <v>892</v>
      </c>
      <c r="Y15" s="112">
        <v>977</v>
      </c>
      <c r="Z15" s="112">
        <v>1012</v>
      </c>
      <c r="AB15" s="117">
        <f t="shared" ref="AB15:AB34" si="2">IF(Z15="np",0,Z15/$Z$34)</f>
        <v>9.7749444605428379E-2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36.089644513137557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80.299911790649816</v>
      </c>
      <c r="P16" s="37" t="s">
        <v>83</v>
      </c>
      <c r="S16" s="115" t="s">
        <v>60</v>
      </c>
      <c r="T16" s="115"/>
      <c r="U16" s="116"/>
      <c r="V16" s="116">
        <v>161</v>
      </c>
      <c r="W16" s="116">
        <v>176</v>
      </c>
      <c r="X16" s="116">
        <v>193</v>
      </c>
      <c r="Y16" s="112">
        <v>226</v>
      </c>
      <c r="Z16" s="112">
        <v>234</v>
      </c>
      <c r="AB16" s="117">
        <f t="shared" si="2"/>
        <v>2.2602144305998263E-2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1043</v>
      </c>
      <c r="W17" s="116">
        <v>920</v>
      </c>
      <c r="X17" s="116">
        <v>927</v>
      </c>
      <c r="Y17" s="112">
        <v>865</v>
      </c>
      <c r="Z17" s="112">
        <v>1105</v>
      </c>
      <c r="AB17" s="117">
        <f t="shared" si="2"/>
        <v>0.10673234811165845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76</v>
      </c>
      <c r="W18" s="116">
        <v>64</v>
      </c>
      <c r="X18" s="116">
        <v>62</v>
      </c>
      <c r="Y18" s="112">
        <v>50</v>
      </c>
      <c r="Z18" s="112">
        <v>55</v>
      </c>
      <c r="AB18" s="117">
        <f t="shared" si="2"/>
        <v>5.3124698155124122E-3</v>
      </c>
    </row>
    <row r="19" spans="1:28" x14ac:dyDescent="0.25">
      <c r="A19" s="63" t="str">
        <f>$S$1&amp;" ("&amp;$V$2&amp;" to "&amp;$Z$2&amp;")"</f>
        <v>Northern Grampians (2018-19 to 2022-23)</v>
      </c>
      <c r="B19" s="63"/>
      <c r="C19" s="63"/>
      <c r="D19" s="63"/>
      <c r="E19" s="63"/>
      <c r="F19" s="63"/>
      <c r="G19" s="63" t="str">
        <f>$S$1&amp;" ("&amp;$V$2&amp;" to "&amp;$Z$2&amp;")"</f>
        <v>Northern Grampians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459</v>
      </c>
      <c r="W19" s="116">
        <v>414</v>
      </c>
      <c r="X19" s="116">
        <v>405</v>
      </c>
      <c r="Y19" s="112">
        <v>420</v>
      </c>
      <c r="Z19" s="112">
        <v>449</v>
      </c>
      <c r="AB19" s="117">
        <f t="shared" si="2"/>
        <v>4.3369071766637693E-2</v>
      </c>
    </row>
    <row r="20" spans="1:28" x14ac:dyDescent="0.25">
      <c r="S20" s="115" t="s">
        <v>64</v>
      </c>
      <c r="T20" s="115"/>
      <c r="U20" s="116"/>
      <c r="V20" s="116">
        <v>194</v>
      </c>
      <c r="W20" s="116">
        <v>243</v>
      </c>
      <c r="X20" s="116">
        <v>297</v>
      </c>
      <c r="Y20" s="112">
        <v>314</v>
      </c>
      <c r="Z20" s="112">
        <v>313</v>
      </c>
      <c r="AB20" s="117">
        <f t="shared" si="2"/>
        <v>3.0232782768279724E-2</v>
      </c>
    </row>
    <row r="21" spans="1:28" x14ac:dyDescent="0.25">
      <c r="S21" s="115" t="s">
        <v>65</v>
      </c>
      <c r="T21" s="115"/>
      <c r="U21" s="116"/>
      <c r="V21" s="116">
        <v>631</v>
      </c>
      <c r="W21" s="116">
        <v>687</v>
      </c>
      <c r="X21" s="116">
        <v>733</v>
      </c>
      <c r="Y21" s="112">
        <v>789</v>
      </c>
      <c r="Z21" s="112">
        <v>846</v>
      </c>
      <c r="AB21" s="117">
        <f t="shared" si="2"/>
        <v>8.1715444798609094E-2</v>
      </c>
    </row>
    <row r="22" spans="1:28" x14ac:dyDescent="0.25">
      <c r="S22" s="115" t="s">
        <v>66</v>
      </c>
      <c r="T22" s="115"/>
      <c r="U22" s="116"/>
      <c r="V22" s="116">
        <v>593</v>
      </c>
      <c r="W22" s="116">
        <v>569</v>
      </c>
      <c r="X22" s="116">
        <v>636</v>
      </c>
      <c r="Y22" s="112">
        <v>716</v>
      </c>
      <c r="Z22" s="112">
        <v>746</v>
      </c>
      <c r="AB22" s="117">
        <f t="shared" si="2"/>
        <v>7.2056408770404715E-2</v>
      </c>
    </row>
    <row r="23" spans="1:28" x14ac:dyDescent="0.25">
      <c r="S23" s="115" t="s">
        <v>67</v>
      </c>
      <c r="T23" s="115"/>
      <c r="U23" s="116"/>
      <c r="V23" s="116">
        <v>274</v>
      </c>
      <c r="W23" s="116">
        <v>262</v>
      </c>
      <c r="X23" s="116">
        <v>295</v>
      </c>
      <c r="Y23" s="112">
        <v>348</v>
      </c>
      <c r="Z23" s="112">
        <v>323</v>
      </c>
      <c r="AB23" s="117">
        <f t="shared" si="2"/>
        <v>3.1198686371100164E-2</v>
      </c>
    </row>
    <row r="24" spans="1:28" x14ac:dyDescent="0.25">
      <c r="S24" s="115" t="s">
        <v>68</v>
      </c>
      <c r="T24" s="115"/>
      <c r="U24" s="116"/>
      <c r="V24" s="116">
        <v>42</v>
      </c>
      <c r="W24" s="116">
        <v>33</v>
      </c>
      <c r="X24" s="116">
        <v>26</v>
      </c>
      <c r="Y24" s="112">
        <v>28</v>
      </c>
      <c r="Z24" s="112">
        <v>34</v>
      </c>
      <c r="AB24" s="117">
        <f t="shared" si="2"/>
        <v>3.2840722495894909E-3</v>
      </c>
    </row>
    <row r="25" spans="1:28" x14ac:dyDescent="0.25">
      <c r="S25" s="115" t="s">
        <v>69</v>
      </c>
      <c r="T25" s="115"/>
      <c r="U25" s="116"/>
      <c r="V25" s="116">
        <v>209</v>
      </c>
      <c r="W25" s="116">
        <v>209</v>
      </c>
      <c r="X25" s="116">
        <v>202</v>
      </c>
      <c r="Y25" s="112">
        <v>233</v>
      </c>
      <c r="Z25" s="112">
        <v>212</v>
      </c>
      <c r="AB25" s="117">
        <f t="shared" si="2"/>
        <v>2.0477156379793297E-2</v>
      </c>
    </row>
    <row r="26" spans="1:28" x14ac:dyDescent="0.25">
      <c r="S26" s="115" t="s">
        <v>70</v>
      </c>
      <c r="T26" s="115"/>
      <c r="U26" s="116"/>
      <c r="V26" s="116">
        <v>94</v>
      </c>
      <c r="W26" s="116">
        <v>113</v>
      </c>
      <c r="X26" s="116">
        <v>134</v>
      </c>
      <c r="Y26" s="112">
        <v>116</v>
      </c>
      <c r="Z26" s="112">
        <v>155</v>
      </c>
      <c r="AB26" s="117">
        <f t="shared" si="2"/>
        <v>1.4971505843716797E-2</v>
      </c>
    </row>
    <row r="27" spans="1:28" x14ac:dyDescent="0.25">
      <c r="S27" s="115" t="s">
        <v>71</v>
      </c>
      <c r="T27" s="115"/>
      <c r="U27" s="116"/>
      <c r="V27" s="116">
        <v>244</v>
      </c>
      <c r="W27" s="116">
        <v>237</v>
      </c>
      <c r="X27" s="116">
        <v>262</v>
      </c>
      <c r="Y27" s="112">
        <v>287</v>
      </c>
      <c r="Z27" s="112">
        <v>298</v>
      </c>
      <c r="AB27" s="117">
        <f t="shared" si="2"/>
        <v>2.8783927364049069E-2</v>
      </c>
    </row>
    <row r="28" spans="1:28" x14ac:dyDescent="0.25">
      <c r="S28" s="115" t="s">
        <v>72</v>
      </c>
      <c r="T28" s="115"/>
      <c r="U28" s="116"/>
      <c r="V28" s="116">
        <v>475</v>
      </c>
      <c r="W28" s="116">
        <v>464</v>
      </c>
      <c r="X28" s="116">
        <v>553</v>
      </c>
      <c r="Y28" s="112">
        <v>657</v>
      </c>
      <c r="Z28" s="112">
        <v>688</v>
      </c>
      <c r="AB28" s="117">
        <f t="shared" si="2"/>
        <v>6.6454167874046163E-2</v>
      </c>
    </row>
    <row r="29" spans="1:28" x14ac:dyDescent="0.25">
      <c r="S29" s="115" t="s">
        <v>73</v>
      </c>
      <c r="T29" s="115"/>
      <c r="U29" s="116"/>
      <c r="V29" s="116">
        <v>1009</v>
      </c>
      <c r="W29" s="116">
        <v>699</v>
      </c>
      <c r="X29" s="116">
        <v>566</v>
      </c>
      <c r="Y29" s="112">
        <v>625</v>
      </c>
      <c r="Z29" s="112">
        <v>617</v>
      </c>
      <c r="AB29" s="117">
        <f t="shared" si="2"/>
        <v>5.959625229402106E-2</v>
      </c>
    </row>
    <row r="30" spans="1:28" x14ac:dyDescent="0.25">
      <c r="S30" s="115" t="s">
        <v>74</v>
      </c>
      <c r="T30" s="115"/>
      <c r="U30" s="116"/>
      <c r="V30" s="116">
        <v>308</v>
      </c>
      <c r="W30" s="116">
        <v>490</v>
      </c>
      <c r="X30" s="116">
        <v>442</v>
      </c>
      <c r="Y30" s="112">
        <v>540</v>
      </c>
      <c r="Z30" s="112">
        <v>588</v>
      </c>
      <c r="AB30" s="117">
        <f t="shared" si="2"/>
        <v>5.6795131845841784E-2</v>
      </c>
    </row>
    <row r="31" spans="1:28" x14ac:dyDescent="0.25">
      <c r="S31" s="115" t="s">
        <v>75</v>
      </c>
      <c r="T31" s="115"/>
      <c r="U31" s="116"/>
      <c r="V31" s="116">
        <v>1222</v>
      </c>
      <c r="W31" s="116">
        <v>1406</v>
      </c>
      <c r="X31" s="116">
        <v>1521</v>
      </c>
      <c r="Y31" s="112">
        <v>1665</v>
      </c>
      <c r="Z31" s="112">
        <v>1484</v>
      </c>
      <c r="AB31" s="117">
        <f t="shared" si="2"/>
        <v>0.14334009465855307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286</v>
      </c>
      <c r="W32" s="116">
        <v>269</v>
      </c>
      <c r="X32" s="116">
        <v>261</v>
      </c>
      <c r="Y32" s="112">
        <v>259</v>
      </c>
      <c r="Z32" s="112">
        <v>270</v>
      </c>
      <c r="AB32" s="117">
        <f t="shared" si="2"/>
        <v>2.6079397276151842E-2</v>
      </c>
    </row>
    <row r="33" spans="19:32" x14ac:dyDescent="0.25">
      <c r="S33" s="115" t="s">
        <v>77</v>
      </c>
      <c r="T33" s="115"/>
      <c r="U33" s="116"/>
      <c r="V33" s="116">
        <v>229</v>
      </c>
      <c r="W33" s="116">
        <v>230</v>
      </c>
      <c r="X33" s="116">
        <v>244</v>
      </c>
      <c r="Y33" s="112">
        <v>231</v>
      </c>
      <c r="Z33" s="112">
        <v>228</v>
      </c>
      <c r="AB33" s="117">
        <f t="shared" si="2"/>
        <v>2.2022602144306E-2</v>
      </c>
    </row>
    <row r="34" spans="19:32" x14ac:dyDescent="0.25">
      <c r="S34" s="118" t="s">
        <v>53</v>
      </c>
      <c r="T34" s="118"/>
      <c r="U34" s="119"/>
      <c r="V34" s="119">
        <v>9319</v>
      </c>
      <c r="W34" s="119">
        <v>9249</v>
      </c>
      <c r="X34" s="119">
        <v>9466</v>
      </c>
      <c r="Y34" s="120">
        <v>10140</v>
      </c>
      <c r="Z34" s="120">
        <v>10353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5137</v>
      </c>
      <c r="W37" s="112">
        <v>5220</v>
      </c>
      <c r="X37" s="112">
        <v>5297</v>
      </c>
      <c r="Y37" s="112">
        <v>5273</v>
      </c>
      <c r="Z37" s="112">
        <v>5462</v>
      </c>
      <c r="AB37" s="132">
        <f>Z37/Z40*100</f>
        <v>80.299911790649816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1137</v>
      </c>
      <c r="W38" s="112">
        <v>1186</v>
      </c>
      <c r="X38" s="112">
        <v>1109</v>
      </c>
      <c r="Y38" s="112">
        <v>1333</v>
      </c>
      <c r="Z38" s="112">
        <v>1340</v>
      </c>
      <c r="AB38" s="132">
        <f>Z38/Z40*100</f>
        <v>19.700088209350191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6274</v>
      </c>
      <c r="W40" s="112">
        <v>6406</v>
      </c>
      <c r="X40" s="112">
        <v>6406</v>
      </c>
      <c r="Y40" s="112">
        <v>6606</v>
      </c>
      <c r="Z40" s="112">
        <v>6802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10</v>
      </c>
      <c r="X44" s="112">
        <v>17</v>
      </c>
      <c r="Y44" s="112">
        <v>16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137</v>
      </c>
      <c r="W45" s="112">
        <v>126</v>
      </c>
      <c r="X45" s="112">
        <v>131</v>
      </c>
      <c r="Y45" s="112">
        <v>149</v>
      </c>
      <c r="Z45" s="112">
        <v>180</v>
      </c>
    </row>
    <row r="46" spans="19:32" x14ac:dyDescent="0.25">
      <c r="S46" s="115" t="s">
        <v>38</v>
      </c>
      <c r="T46" s="115"/>
      <c r="U46" s="112"/>
      <c r="V46" s="112">
        <v>314</v>
      </c>
      <c r="W46" s="112">
        <v>331</v>
      </c>
      <c r="X46" s="112">
        <v>326</v>
      </c>
      <c r="Y46" s="112">
        <v>275</v>
      </c>
      <c r="Z46" s="112">
        <v>285</v>
      </c>
    </row>
    <row r="47" spans="19:32" x14ac:dyDescent="0.25">
      <c r="S47" s="115" t="s">
        <v>39</v>
      </c>
      <c r="T47" s="115"/>
      <c r="U47" s="112"/>
      <c r="V47" s="112">
        <v>439</v>
      </c>
      <c r="W47" s="112">
        <v>382</v>
      </c>
      <c r="X47" s="112">
        <v>433</v>
      </c>
      <c r="Y47" s="112">
        <v>437</v>
      </c>
      <c r="Z47" s="112">
        <v>516</v>
      </c>
    </row>
    <row r="48" spans="19:32" x14ac:dyDescent="0.25">
      <c r="S48" s="115" t="s">
        <v>40</v>
      </c>
      <c r="T48" s="115"/>
      <c r="U48" s="112"/>
      <c r="V48" s="112">
        <v>539</v>
      </c>
      <c r="W48" s="112">
        <v>531</v>
      </c>
      <c r="X48" s="112">
        <v>563</v>
      </c>
      <c r="Y48" s="112">
        <v>619</v>
      </c>
      <c r="Z48" s="112">
        <v>700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478</v>
      </c>
      <c r="W49" s="112">
        <v>446</v>
      </c>
      <c r="X49" s="112">
        <v>506</v>
      </c>
      <c r="Y49" s="112">
        <v>542</v>
      </c>
      <c r="Z49" s="112">
        <v>619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Northern Grampians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328</v>
      </c>
      <c r="W50" s="112">
        <v>342</v>
      </c>
      <c r="X50" s="112">
        <v>349</v>
      </c>
      <c r="Y50" s="112">
        <v>395</v>
      </c>
      <c r="Z50" s="112">
        <v>439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328</v>
      </c>
      <c r="W51" s="112">
        <v>315</v>
      </c>
      <c r="X51" s="112">
        <v>350</v>
      </c>
      <c r="Y51" s="112">
        <v>356</v>
      </c>
      <c r="Z51" s="112">
        <v>356</v>
      </c>
    </row>
    <row r="52" spans="1:26" ht="15" customHeight="1" x14ac:dyDescent="0.25">
      <c r="S52" s="115" t="s">
        <v>44</v>
      </c>
      <c r="T52" s="115"/>
      <c r="U52" s="112"/>
      <c r="V52" s="112">
        <v>402</v>
      </c>
      <c r="W52" s="112">
        <v>361</v>
      </c>
      <c r="X52" s="112">
        <v>355</v>
      </c>
      <c r="Y52" s="112">
        <v>361</v>
      </c>
      <c r="Z52" s="112">
        <v>350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471</v>
      </c>
      <c r="W53" s="112">
        <v>470</v>
      </c>
      <c r="X53" s="112">
        <v>471</v>
      </c>
      <c r="Y53" s="112">
        <v>468</v>
      </c>
      <c r="Z53" s="112">
        <v>403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469</v>
      </c>
      <c r="W54" s="112">
        <v>435</v>
      </c>
      <c r="X54" s="112">
        <v>429</v>
      </c>
      <c r="Y54" s="112">
        <v>490</v>
      </c>
      <c r="Z54" s="112">
        <v>451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391</v>
      </c>
      <c r="W55" s="112">
        <v>431</v>
      </c>
      <c r="X55" s="112">
        <v>428</v>
      </c>
      <c r="Y55" s="112">
        <v>429</v>
      </c>
      <c r="Z55" s="112">
        <v>450</v>
      </c>
    </row>
    <row r="56" spans="1:26" ht="15" customHeight="1" x14ac:dyDescent="0.25">
      <c r="S56" s="115" t="s">
        <v>48</v>
      </c>
      <c r="T56" s="115"/>
      <c r="U56" s="112"/>
      <c r="V56" s="112">
        <v>278</v>
      </c>
      <c r="W56" s="112">
        <v>270</v>
      </c>
      <c r="X56" s="112">
        <v>252</v>
      </c>
      <c r="Y56" s="112">
        <v>274</v>
      </c>
      <c r="Z56" s="112">
        <v>272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120</v>
      </c>
      <c r="W57" s="112">
        <v>147</v>
      </c>
      <c r="X57" s="112">
        <v>146</v>
      </c>
      <c r="Y57" s="112">
        <v>149</v>
      </c>
      <c r="Z57" s="112">
        <v>148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60</v>
      </c>
      <c r="W58" s="112">
        <v>72</v>
      </c>
      <c r="X58" s="112">
        <v>67</v>
      </c>
      <c r="Y58" s="112">
        <v>73</v>
      </c>
      <c r="Z58" s="112">
        <v>82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</v>
      </c>
      <c r="W59" s="112">
        <v>26</v>
      </c>
      <c r="X59" s="112">
        <v>33</v>
      </c>
      <c r="Y59" s="112">
        <v>42</v>
      </c>
      <c r="Z59" s="112">
        <v>40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18</v>
      </c>
      <c r="W60" s="112">
        <v>17</v>
      </c>
      <c r="X60" s="112">
        <v>12</v>
      </c>
      <c r="Y60" s="112">
        <v>16</v>
      </c>
      <c r="Z60" s="112">
        <v>17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4797</v>
      </c>
      <c r="W61" s="112">
        <v>4706</v>
      </c>
      <c r="X61" s="112">
        <v>4868</v>
      </c>
      <c r="Y61" s="112">
        <v>5104</v>
      </c>
      <c r="Z61" s="112">
        <v>5307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4</v>
      </c>
      <c r="X63" s="112">
        <v>12</v>
      </c>
      <c r="Y63" s="112">
        <v>13</v>
      </c>
      <c r="Z63" s="112">
        <v>10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111</v>
      </c>
      <c r="W64" s="112">
        <v>106</v>
      </c>
      <c r="X64" s="112">
        <v>135</v>
      </c>
      <c r="Y64" s="112">
        <v>157</v>
      </c>
      <c r="Z64" s="112">
        <v>146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Northern Grampians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333</v>
      </c>
      <c r="W65" s="112">
        <v>311</v>
      </c>
      <c r="X65" s="112">
        <v>305</v>
      </c>
      <c r="Y65" s="112">
        <v>324</v>
      </c>
      <c r="Z65" s="112">
        <v>323</v>
      </c>
    </row>
    <row r="66" spans="1:26" x14ac:dyDescent="0.25">
      <c r="S66" s="115" t="s">
        <v>39</v>
      </c>
      <c r="T66" s="115"/>
      <c r="U66" s="112"/>
      <c r="V66" s="112">
        <v>401</v>
      </c>
      <c r="W66" s="112">
        <v>431</v>
      </c>
      <c r="X66" s="112">
        <v>455</v>
      </c>
      <c r="Y66" s="112">
        <v>450</v>
      </c>
      <c r="Z66" s="112">
        <v>488</v>
      </c>
    </row>
    <row r="67" spans="1:26" x14ac:dyDescent="0.25">
      <c r="S67" s="115" t="s">
        <v>40</v>
      </c>
      <c r="T67" s="115"/>
      <c r="U67" s="112"/>
      <c r="V67" s="112">
        <v>521</v>
      </c>
      <c r="W67" s="112">
        <v>479</v>
      </c>
      <c r="X67" s="112">
        <v>476</v>
      </c>
      <c r="Y67" s="112">
        <v>585</v>
      </c>
      <c r="Z67" s="112">
        <v>654</v>
      </c>
    </row>
    <row r="68" spans="1:26" x14ac:dyDescent="0.25">
      <c r="S68" s="115" t="s">
        <v>41</v>
      </c>
      <c r="T68" s="115"/>
      <c r="U68" s="112"/>
      <c r="V68" s="112">
        <v>385</v>
      </c>
      <c r="W68" s="112">
        <v>420</v>
      </c>
      <c r="X68" s="112">
        <v>435</v>
      </c>
      <c r="Y68" s="112">
        <v>512</v>
      </c>
      <c r="Z68" s="112">
        <v>547</v>
      </c>
    </row>
    <row r="69" spans="1:26" x14ac:dyDescent="0.25">
      <c r="S69" s="115" t="s">
        <v>42</v>
      </c>
      <c r="T69" s="115"/>
      <c r="U69" s="112"/>
      <c r="V69" s="112">
        <v>284</v>
      </c>
      <c r="W69" s="112">
        <v>291</v>
      </c>
      <c r="X69" s="112">
        <v>341</v>
      </c>
      <c r="Y69" s="112">
        <v>352</v>
      </c>
      <c r="Z69" s="112">
        <v>404</v>
      </c>
    </row>
    <row r="70" spans="1:26" x14ac:dyDescent="0.25">
      <c r="S70" s="115" t="s">
        <v>43</v>
      </c>
      <c r="T70" s="115"/>
      <c r="U70" s="112"/>
      <c r="V70" s="112">
        <v>319</v>
      </c>
      <c r="W70" s="112">
        <v>330</v>
      </c>
      <c r="X70" s="112">
        <v>311</v>
      </c>
      <c r="Y70" s="112">
        <v>337</v>
      </c>
      <c r="Z70" s="112">
        <v>339</v>
      </c>
    </row>
    <row r="71" spans="1:26" x14ac:dyDescent="0.25">
      <c r="S71" s="115" t="s">
        <v>44</v>
      </c>
      <c r="T71" s="115"/>
      <c r="U71" s="112"/>
      <c r="V71" s="112">
        <v>432</v>
      </c>
      <c r="W71" s="112">
        <v>424</v>
      </c>
      <c r="X71" s="112">
        <v>406</v>
      </c>
      <c r="Y71" s="112">
        <v>430</v>
      </c>
      <c r="Z71" s="112">
        <v>348</v>
      </c>
    </row>
    <row r="72" spans="1:26" x14ac:dyDescent="0.25">
      <c r="S72" s="115" t="s">
        <v>45</v>
      </c>
      <c r="T72" s="115"/>
      <c r="U72" s="112"/>
      <c r="V72" s="112">
        <v>506</v>
      </c>
      <c r="W72" s="112">
        <v>504</v>
      </c>
      <c r="X72" s="112">
        <v>458</v>
      </c>
      <c r="Y72" s="112">
        <v>483</v>
      </c>
      <c r="Z72" s="112">
        <v>443</v>
      </c>
    </row>
    <row r="73" spans="1:26" x14ac:dyDescent="0.25">
      <c r="S73" s="115" t="s">
        <v>46</v>
      </c>
      <c r="T73" s="115"/>
      <c r="U73" s="112"/>
      <c r="V73" s="112">
        <v>506</v>
      </c>
      <c r="W73" s="112">
        <v>484</v>
      </c>
      <c r="X73" s="112">
        <v>479</v>
      </c>
      <c r="Y73" s="112">
        <v>537</v>
      </c>
      <c r="Z73" s="112">
        <v>497</v>
      </c>
    </row>
    <row r="74" spans="1:26" x14ac:dyDescent="0.25">
      <c r="S74" s="115" t="s">
        <v>47</v>
      </c>
      <c r="T74" s="115"/>
      <c r="U74" s="112"/>
      <c r="V74" s="112">
        <v>352</v>
      </c>
      <c r="W74" s="112">
        <v>371</v>
      </c>
      <c r="X74" s="112">
        <v>395</v>
      </c>
      <c r="Y74" s="112">
        <v>434</v>
      </c>
      <c r="Z74" s="112">
        <v>436</v>
      </c>
    </row>
    <row r="75" spans="1:26" x14ac:dyDescent="0.25">
      <c r="S75" s="115" t="s">
        <v>48</v>
      </c>
      <c r="T75" s="115"/>
      <c r="U75" s="112"/>
      <c r="V75" s="112">
        <v>201</v>
      </c>
      <c r="W75" s="112">
        <v>226</v>
      </c>
      <c r="X75" s="112">
        <v>218</v>
      </c>
      <c r="Y75" s="112">
        <v>234</v>
      </c>
      <c r="Z75" s="112">
        <v>221</v>
      </c>
    </row>
    <row r="76" spans="1:26" x14ac:dyDescent="0.25">
      <c r="S76" s="115" t="s">
        <v>49</v>
      </c>
      <c r="T76" s="115"/>
      <c r="U76" s="112"/>
      <c r="V76" s="112">
        <v>77</v>
      </c>
      <c r="W76" s="112">
        <v>85</v>
      </c>
      <c r="X76" s="112">
        <v>79</v>
      </c>
      <c r="Y76" s="112">
        <v>98</v>
      </c>
      <c r="Z76" s="112">
        <v>106</v>
      </c>
    </row>
    <row r="77" spans="1:26" x14ac:dyDescent="0.25">
      <c r="S77" s="115" t="s">
        <v>50</v>
      </c>
      <c r="T77" s="115"/>
      <c r="U77" s="112"/>
      <c r="V77" s="112">
        <v>44</v>
      </c>
      <c r="W77" s="112">
        <v>41</v>
      </c>
      <c r="X77" s="112">
        <v>39</v>
      </c>
      <c r="Y77" s="112">
        <v>34</v>
      </c>
      <c r="Z77" s="112">
        <v>37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25</v>
      </c>
      <c r="X78" s="112">
        <v>26</v>
      </c>
      <c r="Y78" s="112">
        <v>25</v>
      </c>
      <c r="Z78" s="112">
        <v>28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15</v>
      </c>
      <c r="X79" s="112">
        <v>19</v>
      </c>
      <c r="Y79" s="112">
        <v>16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4519</v>
      </c>
      <c r="W80" s="112">
        <v>4542</v>
      </c>
      <c r="X80" s="112">
        <v>4589</v>
      </c>
      <c r="Y80" s="112">
        <v>5030</v>
      </c>
      <c r="Z80" s="112">
        <v>5028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Northern Grampians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306</v>
      </c>
      <c r="W83" s="112">
        <v>332</v>
      </c>
      <c r="X83" s="112">
        <v>328</v>
      </c>
      <c r="Y83" s="112">
        <v>338</v>
      </c>
      <c r="Z83" s="112">
        <v>346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206</v>
      </c>
      <c r="W84" s="112">
        <v>206</v>
      </c>
      <c r="X84" s="112">
        <v>200</v>
      </c>
      <c r="Y84" s="112">
        <v>200</v>
      </c>
      <c r="Z84" s="112">
        <v>196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486</v>
      </c>
      <c r="W85" s="112">
        <v>461</v>
      </c>
      <c r="X85" s="112">
        <v>471</v>
      </c>
      <c r="Y85" s="112">
        <v>492</v>
      </c>
      <c r="Z85" s="112">
        <v>500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10,352</v>
      </c>
      <c r="D86" s="96">
        <f t="shared" ref="D86:D91" si="4">AD4</f>
        <v>2.1209430798066586E-2</v>
      </c>
      <c r="E86" s="97">
        <f t="shared" ref="E86:E91" si="5">AD4</f>
        <v>2.1209430798066586E-2</v>
      </c>
      <c r="F86" s="96">
        <f t="shared" ref="F86:F91" si="6">AF4</f>
        <v>0.11049131087749409</v>
      </c>
      <c r="G86" s="97">
        <f t="shared" ref="G86:G91" si="7">AF4</f>
        <v>0.11049131087749409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235</v>
      </c>
      <c r="W86" s="112">
        <v>258</v>
      </c>
      <c r="X86" s="112">
        <v>254</v>
      </c>
      <c r="Y86" s="112">
        <v>256</v>
      </c>
      <c r="Z86" s="112">
        <v>265</v>
      </c>
    </row>
    <row r="87" spans="1:30" ht="15" customHeight="1" x14ac:dyDescent="0.25">
      <c r="A87" s="98" t="s">
        <v>4</v>
      </c>
      <c r="B87" s="49"/>
      <c r="C87" s="57" t="str">
        <f t="shared" si="3"/>
        <v>5,308</v>
      </c>
      <c r="D87" s="96">
        <f t="shared" si="4"/>
        <v>4.0580278376788792E-2</v>
      </c>
      <c r="E87" s="97">
        <f t="shared" si="5"/>
        <v>4.0580278376788792E-2</v>
      </c>
      <c r="F87" s="96">
        <f t="shared" si="6"/>
        <v>0.10537276134943774</v>
      </c>
      <c r="G87" s="97">
        <f t="shared" si="7"/>
        <v>0.10537276134943774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85</v>
      </c>
      <c r="W87" s="112">
        <v>83</v>
      </c>
      <c r="X87" s="112">
        <v>75</v>
      </c>
      <c r="Y87" s="112">
        <v>81</v>
      </c>
      <c r="Z87" s="112">
        <v>80</v>
      </c>
    </row>
    <row r="88" spans="1:30" ht="15" customHeight="1" x14ac:dyDescent="0.25">
      <c r="A88" s="98" t="s">
        <v>5</v>
      </c>
      <c r="B88" s="49"/>
      <c r="C88" s="57" t="str">
        <f t="shared" si="3"/>
        <v>5,028</v>
      </c>
      <c r="D88" s="96">
        <f t="shared" si="4"/>
        <v>0</v>
      </c>
      <c r="E88" s="97">
        <f t="shared" si="5"/>
        <v>0</v>
      </c>
      <c r="F88" s="96">
        <f t="shared" si="6"/>
        <v>0.11238938053097347</v>
      </c>
      <c r="G88" s="97">
        <f t="shared" si="7"/>
        <v>0.11238938053097347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131</v>
      </c>
      <c r="W88" s="112">
        <v>137</v>
      </c>
      <c r="X88" s="112">
        <v>140</v>
      </c>
      <c r="Y88" s="112">
        <v>132</v>
      </c>
      <c r="Z88" s="112">
        <v>138</v>
      </c>
    </row>
    <row r="89" spans="1:30" ht="15" customHeight="1" x14ac:dyDescent="0.25">
      <c r="A89" s="49" t="s">
        <v>6</v>
      </c>
      <c r="B89" s="49"/>
      <c r="C89" s="57" t="str">
        <f t="shared" si="3"/>
        <v>6,801</v>
      </c>
      <c r="D89" s="96">
        <f t="shared" si="4"/>
        <v>2.9207021791767485E-2</v>
      </c>
      <c r="E89" s="97">
        <f t="shared" si="5"/>
        <v>2.9207021791767485E-2</v>
      </c>
      <c r="F89" s="96">
        <f t="shared" si="6"/>
        <v>8.4688995215310925E-2</v>
      </c>
      <c r="G89" s="97">
        <f t="shared" si="7"/>
        <v>8.4688995215310925E-2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314</v>
      </c>
      <c r="W89" s="112">
        <v>326</v>
      </c>
      <c r="X89" s="112">
        <v>353</v>
      </c>
      <c r="Y89" s="112">
        <v>364</v>
      </c>
      <c r="Z89" s="112">
        <v>407</v>
      </c>
    </row>
    <row r="90" spans="1:30" ht="15" customHeight="1" x14ac:dyDescent="0.25">
      <c r="A90" s="49" t="s">
        <v>95</v>
      </c>
      <c r="B90" s="49"/>
      <c r="C90" s="57" t="str">
        <f t="shared" si="3"/>
        <v>$42,900</v>
      </c>
      <c r="D90" s="96">
        <f t="shared" si="4"/>
        <v>0.1357024067890118</v>
      </c>
      <c r="E90" s="97">
        <f t="shared" si="5"/>
        <v>0.1357024067890118</v>
      </c>
      <c r="F90" s="96">
        <f t="shared" si="6"/>
        <v>0.16674372433299789</v>
      </c>
      <c r="G90" s="97">
        <f t="shared" si="7"/>
        <v>0.16674372433299789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689</v>
      </c>
      <c r="W90" s="112">
        <v>705</v>
      </c>
      <c r="X90" s="112">
        <v>701</v>
      </c>
      <c r="Y90" s="112">
        <v>733</v>
      </c>
      <c r="Z90" s="112">
        <v>769</v>
      </c>
    </row>
    <row r="91" spans="1:30" ht="15" customHeight="1" x14ac:dyDescent="0.25">
      <c r="A91" s="49" t="s">
        <v>7</v>
      </c>
      <c r="B91" s="49"/>
      <c r="C91" s="57" t="str">
        <f t="shared" si="3"/>
        <v>$383.6 mil</v>
      </c>
      <c r="D91" s="96">
        <f t="shared" si="4"/>
        <v>6.9903634813169857E-2</v>
      </c>
      <c r="E91" s="97">
        <f t="shared" si="5"/>
        <v>6.9903634813169857E-2</v>
      </c>
      <c r="F91" s="96">
        <f t="shared" si="6"/>
        <v>0.24369549514351641</v>
      </c>
      <c r="G91" s="97">
        <f t="shared" si="7"/>
        <v>0.24369549514351641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3289</v>
      </c>
      <c r="W91" s="112">
        <v>3361</v>
      </c>
      <c r="X91" s="112">
        <v>3356</v>
      </c>
      <c r="Y91" s="112">
        <v>3462</v>
      </c>
      <c r="Z91" s="112">
        <v>3591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200</v>
      </c>
      <c r="W93" s="112">
        <v>207</v>
      </c>
      <c r="X93" s="112">
        <v>225</v>
      </c>
      <c r="Y93" s="112">
        <v>218</v>
      </c>
      <c r="Z93" s="112">
        <v>225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536</v>
      </c>
      <c r="W94" s="112">
        <v>524</v>
      </c>
      <c r="X94" s="112">
        <v>549</v>
      </c>
      <c r="Y94" s="112">
        <v>552</v>
      </c>
      <c r="Z94" s="112">
        <v>521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71</v>
      </c>
      <c r="W95" s="112">
        <v>78</v>
      </c>
      <c r="X95" s="112">
        <v>80</v>
      </c>
      <c r="Y95" s="112">
        <v>81</v>
      </c>
      <c r="Z95" s="112">
        <v>108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554</v>
      </c>
      <c r="W96" s="112">
        <v>565</v>
      </c>
      <c r="X96" s="112">
        <v>575</v>
      </c>
      <c r="Y96" s="112">
        <v>588</v>
      </c>
      <c r="Z96" s="112">
        <v>624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388</v>
      </c>
      <c r="W97" s="112">
        <v>383</v>
      </c>
      <c r="X97" s="112">
        <v>383</v>
      </c>
      <c r="Y97" s="112">
        <v>399</v>
      </c>
      <c r="Z97" s="112">
        <v>385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248</v>
      </c>
      <c r="W98" s="112">
        <v>247</v>
      </c>
      <c r="X98" s="112">
        <v>264</v>
      </c>
      <c r="Y98" s="112">
        <v>254</v>
      </c>
      <c r="Z98" s="112">
        <v>270</v>
      </c>
    </row>
    <row r="99" spans="1:32" ht="15" customHeight="1" x14ac:dyDescent="0.25">
      <c r="S99" s="115" t="s">
        <v>195</v>
      </c>
      <c r="T99" s="115"/>
      <c r="U99" s="112"/>
      <c r="V99" s="112">
        <v>17</v>
      </c>
      <c r="W99" s="112">
        <v>15</v>
      </c>
      <c r="X99" s="112">
        <v>23</v>
      </c>
      <c r="Y99" s="112">
        <v>29</v>
      </c>
      <c r="Z99" s="112">
        <v>43</v>
      </c>
    </row>
    <row r="100" spans="1:32" ht="15" customHeight="1" x14ac:dyDescent="0.25">
      <c r="S100" s="115" t="s">
        <v>58</v>
      </c>
      <c r="T100" s="115"/>
      <c r="U100" s="112"/>
      <c r="V100" s="112">
        <v>399</v>
      </c>
      <c r="W100" s="112">
        <v>399</v>
      </c>
      <c r="X100" s="112">
        <v>375</v>
      </c>
      <c r="Y100" s="112">
        <v>425</v>
      </c>
      <c r="Z100" s="112">
        <v>462</v>
      </c>
    </row>
    <row r="101" spans="1:32" x14ac:dyDescent="0.25">
      <c r="A101" s="18"/>
      <c r="S101" s="118" t="s">
        <v>53</v>
      </c>
      <c r="T101" s="118"/>
      <c r="U101" s="112"/>
      <c r="V101" s="112">
        <v>2984</v>
      </c>
      <c r="W101" s="112">
        <v>3042</v>
      </c>
      <c r="X101" s="112">
        <v>3043</v>
      </c>
      <c r="Y101" s="112">
        <v>3137</v>
      </c>
      <c r="Z101" s="112">
        <v>3208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6011</v>
      </c>
      <c r="W104" s="112">
        <v>6337</v>
      </c>
      <c r="X104" s="112">
        <v>6572</v>
      </c>
      <c r="Y104" s="112">
        <v>7028</v>
      </c>
      <c r="Z104" s="112">
        <v>7574</v>
      </c>
      <c r="AB104" s="109" t="str">
        <f>TEXT(Z104,"###,###")</f>
        <v>7,574</v>
      </c>
      <c r="AD104" s="130">
        <f>Z104/($Z$4)*100</f>
        <v>73.164605873261195</v>
      </c>
      <c r="AF104" s="109"/>
    </row>
    <row r="105" spans="1:32" x14ac:dyDescent="0.25">
      <c r="S105" s="115" t="s">
        <v>17</v>
      </c>
      <c r="T105" s="115"/>
      <c r="U105" s="112"/>
      <c r="V105" s="112">
        <v>1964</v>
      </c>
      <c r="W105" s="112">
        <v>1771</v>
      </c>
      <c r="X105" s="112">
        <v>1629</v>
      </c>
      <c r="Y105" s="112">
        <v>1853</v>
      </c>
      <c r="Z105" s="112">
        <v>1648</v>
      </c>
      <c r="AB105" s="109" t="str">
        <f>TEXT(Z105,"###,###")</f>
        <v>1,648</v>
      </c>
      <c r="AD105" s="130">
        <f>Z105/($Z$4)*100</f>
        <v>15.919629057187018</v>
      </c>
      <c r="AF105" s="109"/>
    </row>
    <row r="106" spans="1:32" x14ac:dyDescent="0.25">
      <c r="S106" s="118" t="s">
        <v>53</v>
      </c>
      <c r="T106" s="118"/>
      <c r="U106" s="120"/>
      <c r="V106" s="120">
        <v>7975</v>
      </c>
      <c r="W106" s="120">
        <v>8108</v>
      </c>
      <c r="X106" s="120">
        <v>8201</v>
      </c>
      <c r="Y106" s="120">
        <v>8881</v>
      </c>
      <c r="Z106" s="120">
        <v>9222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1417</v>
      </c>
      <c r="W108" s="112">
        <v>1517</v>
      </c>
      <c r="X108" s="112">
        <v>1477</v>
      </c>
      <c r="Y108" s="112">
        <v>1545</v>
      </c>
      <c r="Z108" s="112">
        <v>1543</v>
      </c>
      <c r="AB108" s="109" t="str">
        <f>TEXT(Z108,"###,###")</f>
        <v>1,543</v>
      </c>
      <c r="AD108" s="130">
        <f>Z108/($Z$4)*100</f>
        <v>14.90533230293663</v>
      </c>
      <c r="AF108" s="109"/>
    </row>
    <row r="109" spans="1:32" x14ac:dyDescent="0.25">
      <c r="S109" s="115" t="s">
        <v>20</v>
      </c>
      <c r="T109" s="115"/>
      <c r="U109" s="112"/>
      <c r="V109" s="112">
        <v>1364</v>
      </c>
      <c r="W109" s="112">
        <v>1306</v>
      </c>
      <c r="X109" s="112">
        <v>1586</v>
      </c>
      <c r="Y109" s="112">
        <v>1762</v>
      </c>
      <c r="Z109" s="112">
        <v>1729</v>
      </c>
      <c r="AB109" s="109" t="str">
        <f>TEXT(Z109,"###,###")</f>
        <v>1,729</v>
      </c>
      <c r="AD109" s="130">
        <f>Z109/($Z$4)*100</f>
        <v>16.702086553323028</v>
      </c>
      <c r="AF109" s="109"/>
    </row>
    <row r="110" spans="1:32" x14ac:dyDescent="0.25">
      <c r="S110" s="115" t="s">
        <v>21</v>
      </c>
      <c r="T110" s="115"/>
      <c r="U110" s="112"/>
      <c r="V110" s="112">
        <v>1891</v>
      </c>
      <c r="W110" s="112">
        <v>1965</v>
      </c>
      <c r="X110" s="112">
        <v>1871</v>
      </c>
      <c r="Y110" s="112">
        <v>2075</v>
      </c>
      <c r="Z110" s="112">
        <v>2212</v>
      </c>
      <c r="AB110" s="109" t="str">
        <f>TEXT(Z110,"###,###")</f>
        <v>2,212</v>
      </c>
      <c r="AD110" s="130">
        <f>Z110/($Z$4)*100</f>
        <v>21.367851622874806</v>
      </c>
      <c r="AF110" s="109"/>
    </row>
    <row r="111" spans="1:32" x14ac:dyDescent="0.25">
      <c r="S111" s="115" t="s">
        <v>22</v>
      </c>
      <c r="T111" s="115"/>
      <c r="U111" s="112"/>
      <c r="V111" s="112">
        <v>3318</v>
      </c>
      <c r="W111" s="112">
        <v>3159</v>
      </c>
      <c r="X111" s="112">
        <v>3267</v>
      </c>
      <c r="Y111" s="112">
        <v>3501</v>
      </c>
      <c r="Z111" s="112">
        <v>3736</v>
      </c>
      <c r="AB111" s="109" t="str">
        <f>TEXT(Z111,"###,###")</f>
        <v>3,736</v>
      </c>
      <c r="AD111" s="130">
        <f>Z111/($Z$4)*100</f>
        <v>36.089644513137557</v>
      </c>
      <c r="AF111" s="109"/>
    </row>
    <row r="112" spans="1:32" x14ac:dyDescent="0.25">
      <c r="S112" s="118" t="s">
        <v>53</v>
      </c>
      <c r="T112" s="118"/>
      <c r="U112" s="112"/>
      <c r="V112" s="112">
        <v>9323</v>
      </c>
      <c r="W112" s="112">
        <v>9251</v>
      </c>
      <c r="X112" s="112">
        <v>9466</v>
      </c>
      <c r="Y112" s="112">
        <v>10137</v>
      </c>
      <c r="Z112" s="112">
        <v>10348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43.68</v>
      </c>
      <c r="W118" s="131">
        <v>44.08</v>
      </c>
      <c r="X118" s="131">
        <v>44.04</v>
      </c>
      <c r="Y118" s="131">
        <v>44.06</v>
      </c>
      <c r="Z118" s="131">
        <v>43.34</v>
      </c>
      <c r="AB118" s="109" t="str">
        <f>TEXT(Z118,"##.0")</f>
        <v>43.3</v>
      </c>
    </row>
    <row r="120" spans="19:32" x14ac:dyDescent="0.25">
      <c r="S120" s="101" t="s">
        <v>97</v>
      </c>
      <c r="T120" s="112"/>
      <c r="U120" s="112"/>
      <c r="V120" s="112">
        <v>4861</v>
      </c>
      <c r="W120" s="112">
        <v>4970</v>
      </c>
      <c r="X120" s="112">
        <v>4936</v>
      </c>
      <c r="Y120" s="112">
        <v>5115</v>
      </c>
      <c r="Z120" s="112">
        <v>5344</v>
      </c>
      <c r="AB120" s="109" t="str">
        <f>TEXT(Z120,"###,###")</f>
        <v>5,344</v>
      </c>
    </row>
    <row r="121" spans="19:32" x14ac:dyDescent="0.25">
      <c r="S121" s="101" t="s">
        <v>98</v>
      </c>
      <c r="T121" s="112"/>
      <c r="U121" s="112"/>
      <c r="V121" s="112">
        <v>771</v>
      </c>
      <c r="W121" s="112">
        <v>824</v>
      </c>
      <c r="X121" s="112">
        <v>815</v>
      </c>
      <c r="Y121" s="112">
        <v>820</v>
      </c>
      <c r="Z121" s="112">
        <v>805</v>
      </c>
      <c r="AB121" s="109" t="str">
        <f>TEXT(Z121,"###,###")</f>
        <v>805</v>
      </c>
    </row>
    <row r="122" spans="19:32" x14ac:dyDescent="0.25">
      <c r="S122" s="101" t="s">
        <v>99</v>
      </c>
      <c r="T122" s="112"/>
      <c r="U122" s="112"/>
      <c r="V122" s="112">
        <v>638</v>
      </c>
      <c r="W122" s="112">
        <v>603</v>
      </c>
      <c r="X122" s="112">
        <v>658</v>
      </c>
      <c r="Y122" s="112">
        <v>674</v>
      </c>
      <c r="Z122" s="112">
        <v>653</v>
      </c>
      <c r="AB122" s="109" t="str">
        <f>TEXT(Z122,"###,###")</f>
        <v>653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5499</v>
      </c>
      <c r="W124" s="112">
        <v>5573</v>
      </c>
      <c r="X124" s="112">
        <v>5594</v>
      </c>
      <c r="Y124" s="112">
        <v>5789</v>
      </c>
      <c r="Z124" s="112">
        <v>5997</v>
      </c>
      <c r="AB124" s="109" t="str">
        <f>TEXT(Z124,"###,###")</f>
        <v>5,997</v>
      </c>
      <c r="AD124" s="127">
        <f>Z124/$Z$7*100</f>
        <v>88.178209086898988</v>
      </c>
    </row>
    <row r="125" spans="19:32" x14ac:dyDescent="0.25">
      <c r="S125" s="101" t="s">
        <v>101</v>
      </c>
      <c r="T125" s="112"/>
      <c r="U125" s="112"/>
      <c r="V125" s="112">
        <v>1409</v>
      </c>
      <c r="W125" s="112">
        <v>1427</v>
      </c>
      <c r="X125" s="112">
        <v>1473</v>
      </c>
      <c r="Y125" s="112">
        <v>1494</v>
      </c>
      <c r="Z125" s="112">
        <v>1458</v>
      </c>
      <c r="AB125" s="109" t="str">
        <f>TEXT(Z125,"###,###")</f>
        <v>1,458</v>
      </c>
      <c r="AD125" s="127">
        <f>Z125/$Z$7*100</f>
        <v>21.438023820026466</v>
      </c>
    </row>
    <row r="127" spans="19:32" x14ac:dyDescent="0.25">
      <c r="S127" s="101" t="s">
        <v>102</v>
      </c>
      <c r="T127" s="112"/>
      <c r="U127" s="112"/>
      <c r="V127" s="112">
        <v>3292</v>
      </c>
      <c r="W127" s="112">
        <v>3367</v>
      </c>
      <c r="X127" s="112">
        <v>3352</v>
      </c>
      <c r="Y127" s="112">
        <v>3468</v>
      </c>
      <c r="Z127" s="112">
        <v>3586</v>
      </c>
      <c r="AB127" s="109" t="str">
        <f>TEXT(Z127,"###,###")</f>
        <v>3,586</v>
      </c>
      <c r="AD127" s="127">
        <f>Z127/$Z$7*100</f>
        <v>52.727540067637115</v>
      </c>
    </row>
    <row r="128" spans="19:32" x14ac:dyDescent="0.25">
      <c r="S128" s="101" t="s">
        <v>103</v>
      </c>
      <c r="T128" s="112"/>
      <c r="U128" s="112"/>
      <c r="V128" s="112">
        <v>2979</v>
      </c>
      <c r="W128" s="112">
        <v>3040</v>
      </c>
      <c r="X128" s="112">
        <v>3047</v>
      </c>
      <c r="Y128" s="112">
        <v>3137</v>
      </c>
      <c r="Z128" s="112">
        <v>3202</v>
      </c>
      <c r="AB128" s="109" t="str">
        <f>TEXT(Z128,"###,###")</f>
        <v>3,202</v>
      </c>
      <c r="AD128" s="127">
        <f>Z128/$Z$7*100</f>
        <v>47.081311571827669</v>
      </c>
    </row>
    <row r="130" spans="19:20" x14ac:dyDescent="0.25">
      <c r="S130" s="101" t="s">
        <v>278</v>
      </c>
      <c r="T130" s="127">
        <v>78.576679900014696</v>
      </c>
    </row>
    <row r="131" spans="19:20" x14ac:dyDescent="0.25">
      <c r="S131" s="101" t="s">
        <v>279</v>
      </c>
      <c r="T131" s="127">
        <v>11.836494633142184</v>
      </c>
    </row>
    <row r="132" spans="19:20" x14ac:dyDescent="0.25">
      <c r="S132" s="101" t="s">
        <v>280</v>
      </c>
      <c r="T132" s="127">
        <v>9.6015291868842816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E7DFF6A-B1AE-4D74-9B43-3343E3CC4B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390B4E-5C97-4A32-A786-A8877BC014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4E3D7E6-3BCB-492F-B0DD-1FC24883C8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A52B8A-4C64-4BC0-BDB1-1FA8FB47A0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ECF6-08BE-4D8B-8C65-468CCCE7410D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 Bass Coast,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24826</v>
      </c>
      <c r="W4" s="108">
        <v>26041</v>
      </c>
      <c r="X4" s="108">
        <v>27512</v>
      </c>
      <c r="Y4" s="108">
        <v>30444</v>
      </c>
      <c r="Z4" s="108">
        <v>31397</v>
      </c>
      <c r="AB4" s="109" t="str">
        <f>TEXT(Z4,"###,###")</f>
        <v>31,397</v>
      </c>
      <c r="AD4" s="110">
        <f>Z4/Y4-1</f>
        <v>3.1303376691630636E-2</v>
      </c>
      <c r="AF4" s="110">
        <f>Z4/V4-1</f>
        <v>0.2646821880286796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11921</v>
      </c>
      <c r="W5" s="108">
        <v>12628</v>
      </c>
      <c r="X5" s="108">
        <v>13278</v>
      </c>
      <c r="Y5" s="108">
        <v>14364</v>
      </c>
      <c r="Z5" s="108">
        <v>14877</v>
      </c>
      <c r="AB5" s="109" t="str">
        <f>TEXT(Z5,"###,###")</f>
        <v>14,877</v>
      </c>
      <c r="AD5" s="110">
        <f t="shared" ref="AD5:AD9" si="0">Z5/Y5-1</f>
        <v>3.5714285714285809E-2</v>
      </c>
      <c r="AF5" s="110">
        <f t="shared" ref="AF5:AF9" si="1">Z5/V5-1</f>
        <v>0.24796577468333192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12899</v>
      </c>
      <c r="W6" s="108">
        <v>13412</v>
      </c>
      <c r="X6" s="108">
        <v>14221</v>
      </c>
      <c r="Y6" s="108">
        <v>16062</v>
      </c>
      <c r="Z6" s="108">
        <v>16491</v>
      </c>
      <c r="AB6" s="109" t="str">
        <f>TEXT(Z6,"###,###")</f>
        <v>16,491</v>
      </c>
      <c r="AD6" s="110">
        <f t="shared" si="0"/>
        <v>2.6709002614867305E-2</v>
      </c>
      <c r="AF6" s="110">
        <f t="shared" si="1"/>
        <v>0.27847119931777664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17683</v>
      </c>
      <c r="W7" s="108">
        <v>18791</v>
      </c>
      <c r="X7" s="108">
        <v>19694</v>
      </c>
      <c r="Y7" s="108">
        <v>20745</v>
      </c>
      <c r="Z7" s="108">
        <v>21420</v>
      </c>
      <c r="AB7" s="109" t="str">
        <f>TEXT(Z7,"###,###")</f>
        <v>21,420</v>
      </c>
      <c r="AD7" s="110">
        <f t="shared" si="0"/>
        <v>3.2537960954446943E-2</v>
      </c>
      <c r="AF7" s="110">
        <f t="shared" si="1"/>
        <v>0.21133291862240577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31,397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21,420</v>
      </c>
      <c r="P8" s="67"/>
      <c r="S8" s="107" t="s">
        <v>82</v>
      </c>
      <c r="T8" s="108"/>
      <c r="U8" s="108"/>
      <c r="V8" s="108">
        <v>34587</v>
      </c>
      <c r="W8" s="108">
        <v>35353.14</v>
      </c>
      <c r="X8" s="108">
        <v>37993.480000000003</v>
      </c>
      <c r="Y8" s="108">
        <v>37710.44</v>
      </c>
      <c r="Z8" s="108">
        <v>39770.44</v>
      </c>
      <c r="AB8" s="109" t="str">
        <f>TEXT(Z8,"$###,###")</f>
        <v>$39,770</v>
      </c>
      <c r="AD8" s="110">
        <f t="shared" si="0"/>
        <v>5.4626782397659612E-2</v>
      </c>
      <c r="AF8" s="110">
        <f t="shared" si="1"/>
        <v>0.1498667129268223</v>
      </c>
    </row>
    <row r="9" spans="1:32" x14ac:dyDescent="0.25">
      <c r="A9" s="30" t="s">
        <v>14</v>
      </c>
      <c r="B9" s="71"/>
      <c r="C9" s="72"/>
      <c r="D9" s="73">
        <f>AD104</f>
        <v>73.952925438736187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49.458450046685343</v>
      </c>
      <c r="P9" s="74" t="s">
        <v>83</v>
      </c>
      <c r="S9" s="107" t="s">
        <v>7</v>
      </c>
      <c r="T9" s="108"/>
      <c r="U9" s="108"/>
      <c r="V9" s="108">
        <v>816267679</v>
      </c>
      <c r="W9" s="108">
        <v>917372068</v>
      </c>
      <c r="X9" s="108">
        <v>1026587286</v>
      </c>
      <c r="Y9" s="108">
        <v>1111794113</v>
      </c>
      <c r="Z9" s="108">
        <v>1215855375</v>
      </c>
      <c r="AB9" s="109" t="str">
        <f>TEXT(Z9/1000000,"$#,###.0")&amp;" mil"</f>
        <v>$1,215.9 mil</v>
      </c>
      <c r="AD9" s="110">
        <f t="shared" si="0"/>
        <v>9.3597601195429148E-2</v>
      </c>
      <c r="AF9" s="110">
        <f t="shared" si="1"/>
        <v>0.48953021941225239</v>
      </c>
    </row>
    <row r="10" spans="1:32" x14ac:dyDescent="0.25">
      <c r="A10" s="30" t="s">
        <v>17</v>
      </c>
      <c r="B10" s="71"/>
      <c r="C10" s="72"/>
      <c r="D10" s="73">
        <f>AD105</f>
        <v>17.113099977704877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50.448179271708682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77.773109243697476</v>
      </c>
      <c r="P11" s="74" t="s">
        <v>83</v>
      </c>
      <c r="S11" s="107" t="s">
        <v>29</v>
      </c>
      <c r="T11" s="112"/>
      <c r="U11" s="112"/>
      <c r="V11" s="112">
        <v>20680</v>
      </c>
      <c r="W11" s="112">
        <v>21602</v>
      </c>
      <c r="X11" s="112">
        <v>22929</v>
      </c>
      <c r="Y11" s="112">
        <v>25707</v>
      </c>
      <c r="Z11" s="112">
        <v>26640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12.824463118580764</v>
      </c>
      <c r="P12" s="74" t="s">
        <v>83</v>
      </c>
      <c r="S12" s="107" t="s">
        <v>30</v>
      </c>
      <c r="T12" s="112"/>
      <c r="U12" s="112"/>
      <c r="V12" s="112">
        <v>4140</v>
      </c>
      <c r="W12" s="112">
        <v>4441</v>
      </c>
      <c r="X12" s="112">
        <v>4583</v>
      </c>
      <c r="Y12" s="112">
        <v>4732</v>
      </c>
      <c r="Z12" s="112">
        <v>4754</v>
      </c>
    </row>
    <row r="13" spans="1:32" ht="15" customHeight="1" x14ac:dyDescent="0.25">
      <c r="A13" s="30" t="s">
        <v>19</v>
      </c>
      <c r="B13" s="72"/>
      <c r="C13" s="72"/>
      <c r="D13" s="73">
        <f>AD108</f>
        <v>17.73417842469026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9.3604108309990668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17.246870720132495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23.454470172309456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18.270532754354019</v>
      </c>
      <c r="P15" s="74" t="s">
        <v>83</v>
      </c>
      <c r="S15" s="115" t="s">
        <v>59</v>
      </c>
      <c r="T15" s="115"/>
      <c r="U15" s="116"/>
      <c r="V15" s="116">
        <v>765</v>
      </c>
      <c r="W15" s="116">
        <v>717</v>
      </c>
      <c r="X15" s="116">
        <v>731</v>
      </c>
      <c r="Y15" s="112">
        <v>748</v>
      </c>
      <c r="Z15" s="112">
        <v>812</v>
      </c>
      <c r="AB15" s="117">
        <f t="shared" ref="AB15:AB34" si="2">IF(Z15="np",0,Z15/$Z$34)</f>
        <v>2.5861519842028155E-2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32.646431187693089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81.729467245645978</v>
      </c>
      <c r="P16" s="37" t="s">
        <v>83</v>
      </c>
      <c r="S16" s="115" t="s">
        <v>60</v>
      </c>
      <c r="T16" s="115"/>
      <c r="U16" s="116"/>
      <c r="V16" s="116">
        <v>88</v>
      </c>
      <c r="W16" s="116">
        <v>94</v>
      </c>
      <c r="X16" s="116">
        <v>101</v>
      </c>
      <c r="Y16" s="112">
        <v>103</v>
      </c>
      <c r="Z16" s="112">
        <v>105</v>
      </c>
      <c r="AB16" s="117">
        <f t="shared" si="2"/>
        <v>3.3441620485381235E-3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1127</v>
      </c>
      <c r="W17" s="116">
        <v>1058</v>
      </c>
      <c r="X17" s="116">
        <v>1101</v>
      </c>
      <c r="Y17" s="112">
        <v>1134</v>
      </c>
      <c r="Z17" s="112">
        <v>1133</v>
      </c>
      <c r="AB17" s="117">
        <f t="shared" si="2"/>
        <v>3.6085100961844703E-2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348</v>
      </c>
      <c r="W18" s="116">
        <v>363</v>
      </c>
      <c r="X18" s="116">
        <v>372</v>
      </c>
      <c r="Y18" s="112">
        <v>401</v>
      </c>
      <c r="Z18" s="112">
        <v>393</v>
      </c>
      <c r="AB18" s="117">
        <f t="shared" si="2"/>
        <v>1.2516720810242691E-2</v>
      </c>
    </row>
    <row r="19" spans="1:28" x14ac:dyDescent="0.25">
      <c r="A19" s="63" t="str">
        <f>$S$1&amp;" ("&amp;$V$2&amp;" to "&amp;$Z$2&amp;")"</f>
        <v>Bass Coast (2018-19 to 2022-23)</v>
      </c>
      <c r="B19" s="63"/>
      <c r="C19" s="63"/>
      <c r="D19" s="63"/>
      <c r="E19" s="63"/>
      <c r="F19" s="63"/>
      <c r="G19" s="63" t="str">
        <f>$S$1&amp;" ("&amp;$V$2&amp;" to "&amp;$Z$2&amp;")"</f>
        <v>Bass Coast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2547</v>
      </c>
      <c r="W19" s="116">
        <v>2601</v>
      </c>
      <c r="X19" s="116">
        <v>2767</v>
      </c>
      <c r="Y19" s="112">
        <v>2969</v>
      </c>
      <c r="Z19" s="112">
        <v>3073</v>
      </c>
      <c r="AB19" s="117">
        <f t="shared" si="2"/>
        <v>9.7872475953882418E-2</v>
      </c>
    </row>
    <row r="20" spans="1:28" x14ac:dyDescent="0.25">
      <c r="S20" s="115" t="s">
        <v>64</v>
      </c>
      <c r="T20" s="115"/>
      <c r="U20" s="116"/>
      <c r="V20" s="116">
        <v>678</v>
      </c>
      <c r="W20" s="116">
        <v>709</v>
      </c>
      <c r="X20" s="116">
        <v>800</v>
      </c>
      <c r="Y20" s="112">
        <v>773</v>
      </c>
      <c r="Z20" s="112">
        <v>818</v>
      </c>
      <c r="AB20" s="117">
        <f t="shared" si="2"/>
        <v>2.6052614816230332E-2</v>
      </c>
    </row>
    <row r="21" spans="1:28" x14ac:dyDescent="0.25">
      <c r="S21" s="115" t="s">
        <v>65</v>
      </c>
      <c r="T21" s="115"/>
      <c r="U21" s="116"/>
      <c r="V21" s="116">
        <v>2404</v>
      </c>
      <c r="W21" s="116">
        <v>2447</v>
      </c>
      <c r="X21" s="116">
        <v>2869</v>
      </c>
      <c r="Y21" s="112">
        <v>3256</v>
      </c>
      <c r="Z21" s="112">
        <v>3240</v>
      </c>
      <c r="AB21" s="117">
        <f t="shared" si="2"/>
        <v>0.10319128606917638</v>
      </c>
    </row>
    <row r="22" spans="1:28" x14ac:dyDescent="0.25">
      <c r="S22" s="115" t="s">
        <v>66</v>
      </c>
      <c r="T22" s="115"/>
      <c r="U22" s="116"/>
      <c r="V22" s="116">
        <v>2329</v>
      </c>
      <c r="W22" s="116">
        <v>2677</v>
      </c>
      <c r="X22" s="116">
        <v>2885</v>
      </c>
      <c r="Y22" s="112">
        <v>3419</v>
      </c>
      <c r="Z22" s="112">
        <v>3644</v>
      </c>
      <c r="AB22" s="117">
        <f t="shared" si="2"/>
        <v>0.1160583476654564</v>
      </c>
    </row>
    <row r="23" spans="1:28" x14ac:dyDescent="0.25">
      <c r="S23" s="115" t="s">
        <v>67</v>
      </c>
      <c r="T23" s="115"/>
      <c r="U23" s="116"/>
      <c r="V23" s="116">
        <v>707</v>
      </c>
      <c r="W23" s="116">
        <v>762</v>
      </c>
      <c r="X23" s="116">
        <v>832</v>
      </c>
      <c r="Y23" s="112">
        <v>820</v>
      </c>
      <c r="Z23" s="112">
        <v>813</v>
      </c>
      <c r="AB23" s="117">
        <f t="shared" si="2"/>
        <v>2.5893369004395185E-2</v>
      </c>
    </row>
    <row r="24" spans="1:28" x14ac:dyDescent="0.25">
      <c r="S24" s="115" t="s">
        <v>68</v>
      </c>
      <c r="T24" s="115"/>
      <c r="U24" s="116"/>
      <c r="V24" s="116">
        <v>147</v>
      </c>
      <c r="W24" s="116">
        <v>211</v>
      </c>
      <c r="X24" s="116">
        <v>231</v>
      </c>
      <c r="Y24" s="112">
        <v>240</v>
      </c>
      <c r="Z24" s="112">
        <v>286</v>
      </c>
      <c r="AB24" s="117">
        <f t="shared" si="2"/>
        <v>9.1088604369705083E-3</v>
      </c>
    </row>
    <row r="25" spans="1:28" x14ac:dyDescent="0.25">
      <c r="S25" s="115" t="s">
        <v>69</v>
      </c>
      <c r="T25" s="115"/>
      <c r="U25" s="116"/>
      <c r="V25" s="116">
        <v>618</v>
      </c>
      <c r="W25" s="116">
        <v>789</v>
      </c>
      <c r="X25" s="116">
        <v>803</v>
      </c>
      <c r="Y25" s="112">
        <v>936</v>
      </c>
      <c r="Z25" s="112">
        <v>973</v>
      </c>
      <c r="AB25" s="117">
        <f t="shared" si="2"/>
        <v>3.0989234983119944E-2</v>
      </c>
    </row>
    <row r="26" spans="1:28" x14ac:dyDescent="0.25">
      <c r="S26" s="115" t="s">
        <v>70</v>
      </c>
      <c r="T26" s="115"/>
      <c r="U26" s="116"/>
      <c r="V26" s="116">
        <v>613</v>
      </c>
      <c r="W26" s="116">
        <v>656</v>
      </c>
      <c r="X26" s="116">
        <v>647</v>
      </c>
      <c r="Y26" s="112">
        <v>634</v>
      </c>
      <c r="Z26" s="112">
        <v>633</v>
      </c>
      <c r="AB26" s="117">
        <f t="shared" si="2"/>
        <v>2.0160519778329829E-2</v>
      </c>
    </row>
    <row r="27" spans="1:28" x14ac:dyDescent="0.25">
      <c r="S27" s="115" t="s">
        <v>71</v>
      </c>
      <c r="T27" s="115"/>
      <c r="U27" s="116"/>
      <c r="V27" s="116">
        <v>1235</v>
      </c>
      <c r="W27" s="116">
        <v>1336</v>
      </c>
      <c r="X27" s="116">
        <v>1466</v>
      </c>
      <c r="Y27" s="112">
        <v>1801</v>
      </c>
      <c r="Z27" s="112">
        <v>1850</v>
      </c>
      <c r="AB27" s="117">
        <f t="shared" si="2"/>
        <v>5.8920950379005035E-2</v>
      </c>
    </row>
    <row r="28" spans="1:28" x14ac:dyDescent="0.25">
      <c r="S28" s="115" t="s">
        <v>72</v>
      </c>
      <c r="T28" s="115"/>
      <c r="U28" s="116"/>
      <c r="V28" s="116">
        <v>1420</v>
      </c>
      <c r="W28" s="116">
        <v>1660</v>
      </c>
      <c r="X28" s="116">
        <v>1606</v>
      </c>
      <c r="Y28" s="112">
        <v>1934</v>
      </c>
      <c r="Z28" s="112">
        <v>1907</v>
      </c>
      <c r="AB28" s="117">
        <f t="shared" si="2"/>
        <v>6.0736352633925725E-2</v>
      </c>
    </row>
    <row r="29" spans="1:28" x14ac:dyDescent="0.25">
      <c r="S29" s="115" t="s">
        <v>73</v>
      </c>
      <c r="T29" s="115"/>
      <c r="U29" s="116"/>
      <c r="V29" s="116">
        <v>1873</v>
      </c>
      <c r="W29" s="116">
        <v>1042</v>
      </c>
      <c r="X29" s="116">
        <v>1114</v>
      </c>
      <c r="Y29" s="112">
        <v>1379</v>
      </c>
      <c r="Z29" s="112">
        <v>1380</v>
      </c>
      <c r="AB29" s="117">
        <f t="shared" si="2"/>
        <v>4.3951844066501052E-2</v>
      </c>
    </row>
    <row r="30" spans="1:28" x14ac:dyDescent="0.25">
      <c r="S30" s="115" t="s">
        <v>74</v>
      </c>
      <c r="T30" s="115"/>
      <c r="U30" s="116"/>
      <c r="V30" s="116">
        <v>1400</v>
      </c>
      <c r="W30" s="116">
        <v>2053</v>
      </c>
      <c r="X30" s="116">
        <v>2099</v>
      </c>
      <c r="Y30" s="112">
        <v>2383</v>
      </c>
      <c r="Z30" s="112">
        <v>2625</v>
      </c>
      <c r="AB30" s="117">
        <f t="shared" si="2"/>
        <v>8.3604051213453087E-2</v>
      </c>
    </row>
    <row r="31" spans="1:28" x14ac:dyDescent="0.25">
      <c r="S31" s="115" t="s">
        <v>75</v>
      </c>
      <c r="T31" s="115"/>
      <c r="U31" s="116"/>
      <c r="V31" s="116">
        <v>2898</v>
      </c>
      <c r="W31" s="116">
        <v>3349</v>
      </c>
      <c r="X31" s="116">
        <v>3574</v>
      </c>
      <c r="Y31" s="112">
        <v>3992</v>
      </c>
      <c r="Z31" s="112">
        <v>4099</v>
      </c>
      <c r="AB31" s="117">
        <f t="shared" si="2"/>
        <v>0.13054971654245492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981</v>
      </c>
      <c r="W32" s="116">
        <v>1024</v>
      </c>
      <c r="X32" s="116">
        <v>967</v>
      </c>
      <c r="Y32" s="112">
        <v>1081</v>
      </c>
      <c r="Z32" s="112">
        <v>1170</v>
      </c>
      <c r="AB32" s="117">
        <f t="shared" si="2"/>
        <v>3.7263519969424806E-2</v>
      </c>
    </row>
    <row r="33" spans="19:32" x14ac:dyDescent="0.25">
      <c r="S33" s="115" t="s">
        <v>77</v>
      </c>
      <c r="T33" s="115"/>
      <c r="U33" s="116"/>
      <c r="V33" s="116">
        <v>945</v>
      </c>
      <c r="W33" s="116">
        <v>968</v>
      </c>
      <c r="X33" s="116">
        <v>1097</v>
      </c>
      <c r="Y33" s="112">
        <v>1126</v>
      </c>
      <c r="Z33" s="112">
        <v>1190</v>
      </c>
      <c r="AB33" s="117">
        <f t="shared" si="2"/>
        <v>3.7900503216765399E-2</v>
      </c>
    </row>
    <row r="34" spans="19:32" x14ac:dyDescent="0.25">
      <c r="S34" s="118" t="s">
        <v>53</v>
      </c>
      <c r="T34" s="118"/>
      <c r="U34" s="119"/>
      <c r="V34" s="119">
        <v>24823</v>
      </c>
      <c r="W34" s="119">
        <v>26041</v>
      </c>
      <c r="X34" s="119">
        <v>27512</v>
      </c>
      <c r="Y34" s="120">
        <v>30444</v>
      </c>
      <c r="Z34" s="120">
        <v>31398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14821</v>
      </c>
      <c r="W37" s="112">
        <v>15753</v>
      </c>
      <c r="X37" s="112">
        <v>16608</v>
      </c>
      <c r="Y37" s="112">
        <v>17039</v>
      </c>
      <c r="Z37" s="112">
        <v>17504</v>
      </c>
      <c r="AB37" s="132">
        <f>Z37/Z40*100</f>
        <v>81.729467245645978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2857</v>
      </c>
      <c r="W38" s="112">
        <v>3032</v>
      </c>
      <c r="X38" s="112">
        <v>3085</v>
      </c>
      <c r="Y38" s="112">
        <v>3710</v>
      </c>
      <c r="Z38" s="112">
        <v>3913</v>
      </c>
      <c r="AB38" s="132">
        <f>Z38/Z40*100</f>
        <v>18.270532754354019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17678</v>
      </c>
      <c r="W40" s="112">
        <v>18785</v>
      </c>
      <c r="X40" s="112">
        <v>19693</v>
      </c>
      <c r="Y40" s="112">
        <v>20749</v>
      </c>
      <c r="Z40" s="112">
        <v>21417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0</v>
      </c>
      <c r="X44" s="112">
        <v>6</v>
      </c>
      <c r="Y44" s="112">
        <v>9</v>
      </c>
      <c r="Z44" s="112">
        <v>9</v>
      </c>
    </row>
    <row r="45" spans="19:32" x14ac:dyDescent="0.25">
      <c r="S45" s="115" t="s">
        <v>37</v>
      </c>
      <c r="T45" s="115"/>
      <c r="U45" s="112"/>
      <c r="V45" s="112">
        <v>245</v>
      </c>
      <c r="W45" s="112">
        <v>329</v>
      </c>
      <c r="X45" s="112">
        <v>387</v>
      </c>
      <c r="Y45" s="112">
        <v>420</v>
      </c>
      <c r="Z45" s="112">
        <v>512</v>
      </c>
    </row>
    <row r="46" spans="19:32" x14ac:dyDescent="0.25">
      <c r="S46" s="115" t="s">
        <v>38</v>
      </c>
      <c r="T46" s="115"/>
      <c r="U46" s="112"/>
      <c r="V46" s="112">
        <v>652</v>
      </c>
      <c r="W46" s="112">
        <v>606</v>
      </c>
      <c r="X46" s="112">
        <v>720</v>
      </c>
      <c r="Y46" s="112">
        <v>811</v>
      </c>
      <c r="Z46" s="112">
        <v>920</v>
      </c>
    </row>
    <row r="47" spans="19:32" x14ac:dyDescent="0.25">
      <c r="S47" s="115" t="s">
        <v>39</v>
      </c>
      <c r="T47" s="115"/>
      <c r="U47" s="112"/>
      <c r="V47" s="112">
        <v>819</v>
      </c>
      <c r="W47" s="112">
        <v>820</v>
      </c>
      <c r="X47" s="112">
        <v>951</v>
      </c>
      <c r="Y47" s="112">
        <v>1108</v>
      </c>
      <c r="Z47" s="112">
        <v>1140</v>
      </c>
    </row>
    <row r="48" spans="19:32" x14ac:dyDescent="0.25">
      <c r="S48" s="115" t="s">
        <v>40</v>
      </c>
      <c r="T48" s="115"/>
      <c r="U48" s="112"/>
      <c r="V48" s="112">
        <v>1128</v>
      </c>
      <c r="W48" s="112">
        <v>1238</v>
      </c>
      <c r="X48" s="112">
        <v>1230</v>
      </c>
      <c r="Y48" s="112">
        <v>1389</v>
      </c>
      <c r="Z48" s="112">
        <v>1466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1126</v>
      </c>
      <c r="W49" s="112">
        <v>1168</v>
      </c>
      <c r="X49" s="112">
        <v>1254</v>
      </c>
      <c r="Y49" s="112">
        <v>1330</v>
      </c>
      <c r="Z49" s="112">
        <v>1404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Bass Coast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1050</v>
      </c>
      <c r="W50" s="112">
        <v>1212</v>
      </c>
      <c r="X50" s="112">
        <v>1224</v>
      </c>
      <c r="Y50" s="112">
        <v>1379</v>
      </c>
      <c r="Z50" s="112">
        <v>1386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979</v>
      </c>
      <c r="W51" s="112">
        <v>1066</v>
      </c>
      <c r="X51" s="112">
        <v>1135</v>
      </c>
      <c r="Y51" s="112">
        <v>1204</v>
      </c>
      <c r="Z51" s="112">
        <v>1232</v>
      </c>
    </row>
    <row r="52" spans="1:26" ht="15" customHeight="1" x14ac:dyDescent="0.25">
      <c r="S52" s="115" t="s">
        <v>44</v>
      </c>
      <c r="T52" s="115"/>
      <c r="U52" s="112"/>
      <c r="V52" s="112">
        <v>1231</v>
      </c>
      <c r="W52" s="112">
        <v>1194</v>
      </c>
      <c r="X52" s="112">
        <v>1192</v>
      </c>
      <c r="Y52" s="112">
        <v>1227</v>
      </c>
      <c r="Z52" s="112">
        <v>1210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1074</v>
      </c>
      <c r="W53" s="112">
        <v>1221</v>
      </c>
      <c r="X53" s="112">
        <v>1247</v>
      </c>
      <c r="Y53" s="112">
        <v>1303</v>
      </c>
      <c r="Z53" s="112">
        <v>1374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1277</v>
      </c>
      <c r="W54" s="112">
        <v>1323</v>
      </c>
      <c r="X54" s="112">
        <v>1264</v>
      </c>
      <c r="Y54" s="112">
        <v>1299</v>
      </c>
      <c r="Z54" s="112">
        <v>1254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1137</v>
      </c>
      <c r="W55" s="112">
        <v>1192</v>
      </c>
      <c r="X55" s="112">
        <v>1310</v>
      </c>
      <c r="Y55" s="112">
        <v>1398</v>
      </c>
      <c r="Z55" s="112">
        <v>1425</v>
      </c>
    </row>
    <row r="56" spans="1:26" ht="15" customHeight="1" x14ac:dyDescent="0.25">
      <c r="S56" s="115" t="s">
        <v>48</v>
      </c>
      <c r="T56" s="115"/>
      <c r="U56" s="112"/>
      <c r="V56" s="112">
        <v>708</v>
      </c>
      <c r="W56" s="112">
        <v>722</v>
      </c>
      <c r="X56" s="112">
        <v>804</v>
      </c>
      <c r="Y56" s="112">
        <v>861</v>
      </c>
      <c r="Z56" s="112">
        <v>918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314</v>
      </c>
      <c r="W57" s="112">
        <v>329</v>
      </c>
      <c r="X57" s="112">
        <v>322</v>
      </c>
      <c r="Y57" s="112">
        <v>375</v>
      </c>
      <c r="Z57" s="112">
        <v>369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96</v>
      </c>
      <c r="W58" s="112">
        <v>121</v>
      </c>
      <c r="X58" s="112">
        <v>138</v>
      </c>
      <c r="Y58" s="112">
        <v>140</v>
      </c>
      <c r="Z58" s="112">
        <v>167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63</v>
      </c>
      <c r="W59" s="112">
        <v>63</v>
      </c>
      <c r="X59" s="112">
        <v>57</v>
      </c>
      <c r="Y59" s="112">
        <v>64</v>
      </c>
      <c r="Z59" s="112">
        <v>67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29</v>
      </c>
      <c r="W60" s="112">
        <v>21</v>
      </c>
      <c r="X60" s="112">
        <v>37</v>
      </c>
      <c r="Y60" s="112">
        <v>39</v>
      </c>
      <c r="Z60" s="112">
        <v>40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11924</v>
      </c>
      <c r="W61" s="112">
        <v>12627</v>
      </c>
      <c r="X61" s="112">
        <v>13278</v>
      </c>
      <c r="Y61" s="112">
        <v>14361</v>
      </c>
      <c r="Z61" s="112">
        <v>14882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7</v>
      </c>
      <c r="X63" s="112">
        <v>11</v>
      </c>
      <c r="Y63" s="112">
        <v>13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313</v>
      </c>
      <c r="W64" s="112">
        <v>350</v>
      </c>
      <c r="X64" s="112">
        <v>457</v>
      </c>
      <c r="Y64" s="112">
        <v>568</v>
      </c>
      <c r="Z64" s="112">
        <v>555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Bass Coast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758</v>
      </c>
      <c r="W65" s="112">
        <v>687</v>
      </c>
      <c r="X65" s="112">
        <v>856</v>
      </c>
      <c r="Y65" s="112">
        <v>984</v>
      </c>
      <c r="Z65" s="112">
        <v>1162</v>
      </c>
    </row>
    <row r="66" spans="1:26" x14ac:dyDescent="0.25">
      <c r="S66" s="115" t="s">
        <v>39</v>
      </c>
      <c r="T66" s="115"/>
      <c r="U66" s="112"/>
      <c r="V66" s="112">
        <v>924</v>
      </c>
      <c r="W66" s="112">
        <v>1003</v>
      </c>
      <c r="X66" s="112">
        <v>1083</v>
      </c>
      <c r="Y66" s="112">
        <v>1236</v>
      </c>
      <c r="Z66" s="112">
        <v>1240</v>
      </c>
    </row>
    <row r="67" spans="1:26" x14ac:dyDescent="0.25">
      <c r="S67" s="115" t="s">
        <v>40</v>
      </c>
      <c r="T67" s="115"/>
      <c r="U67" s="112"/>
      <c r="V67" s="112">
        <v>1134</v>
      </c>
      <c r="W67" s="112">
        <v>1127</v>
      </c>
      <c r="X67" s="112">
        <v>1195</v>
      </c>
      <c r="Y67" s="112">
        <v>1475</v>
      </c>
      <c r="Z67" s="112">
        <v>1454</v>
      </c>
    </row>
    <row r="68" spans="1:26" x14ac:dyDescent="0.25">
      <c r="S68" s="115" t="s">
        <v>41</v>
      </c>
      <c r="T68" s="115"/>
      <c r="U68" s="112"/>
      <c r="V68" s="112">
        <v>1103</v>
      </c>
      <c r="W68" s="112">
        <v>1213</v>
      </c>
      <c r="X68" s="112">
        <v>1311</v>
      </c>
      <c r="Y68" s="112">
        <v>1463</v>
      </c>
      <c r="Z68" s="112">
        <v>1528</v>
      </c>
    </row>
    <row r="69" spans="1:26" x14ac:dyDescent="0.25">
      <c r="S69" s="115" t="s">
        <v>42</v>
      </c>
      <c r="T69" s="115"/>
      <c r="U69" s="112"/>
      <c r="V69" s="112">
        <v>1151</v>
      </c>
      <c r="W69" s="112">
        <v>1283</v>
      </c>
      <c r="X69" s="112">
        <v>1382</v>
      </c>
      <c r="Y69" s="112">
        <v>1482</v>
      </c>
      <c r="Z69" s="112">
        <v>1565</v>
      </c>
    </row>
    <row r="70" spans="1:26" x14ac:dyDescent="0.25">
      <c r="S70" s="115" t="s">
        <v>43</v>
      </c>
      <c r="T70" s="115"/>
      <c r="U70" s="112"/>
      <c r="V70" s="112">
        <v>1176</v>
      </c>
      <c r="W70" s="112">
        <v>1217</v>
      </c>
      <c r="X70" s="112">
        <v>1248</v>
      </c>
      <c r="Y70" s="112">
        <v>1392</v>
      </c>
      <c r="Z70" s="112">
        <v>1432</v>
      </c>
    </row>
    <row r="71" spans="1:26" x14ac:dyDescent="0.25">
      <c r="S71" s="115" t="s">
        <v>44</v>
      </c>
      <c r="T71" s="115"/>
      <c r="U71" s="112"/>
      <c r="V71" s="112">
        <v>1278</v>
      </c>
      <c r="W71" s="112">
        <v>1297</v>
      </c>
      <c r="X71" s="112">
        <v>1310</v>
      </c>
      <c r="Y71" s="112">
        <v>1523</v>
      </c>
      <c r="Z71" s="112">
        <v>1525</v>
      </c>
    </row>
    <row r="72" spans="1:26" x14ac:dyDescent="0.25">
      <c r="S72" s="115" t="s">
        <v>45</v>
      </c>
      <c r="T72" s="115"/>
      <c r="U72" s="112"/>
      <c r="V72" s="112">
        <v>1322</v>
      </c>
      <c r="W72" s="112">
        <v>1328</v>
      </c>
      <c r="X72" s="112">
        <v>1393</v>
      </c>
      <c r="Y72" s="112">
        <v>1574</v>
      </c>
      <c r="Z72" s="112">
        <v>1600</v>
      </c>
    </row>
    <row r="73" spans="1:26" x14ac:dyDescent="0.25">
      <c r="S73" s="115" t="s">
        <v>46</v>
      </c>
      <c r="T73" s="115"/>
      <c r="U73" s="112"/>
      <c r="V73" s="112">
        <v>1515</v>
      </c>
      <c r="W73" s="112">
        <v>1549</v>
      </c>
      <c r="X73" s="112">
        <v>1519</v>
      </c>
      <c r="Y73" s="112">
        <v>1602</v>
      </c>
      <c r="Z73" s="112">
        <v>1537</v>
      </c>
    </row>
    <row r="74" spans="1:26" x14ac:dyDescent="0.25">
      <c r="S74" s="115" t="s">
        <v>47</v>
      </c>
      <c r="T74" s="115"/>
      <c r="U74" s="112"/>
      <c r="V74" s="112">
        <v>1236</v>
      </c>
      <c r="W74" s="112">
        <v>1295</v>
      </c>
      <c r="X74" s="112">
        <v>1325</v>
      </c>
      <c r="Y74" s="112">
        <v>1496</v>
      </c>
      <c r="Z74" s="112">
        <v>1529</v>
      </c>
    </row>
    <row r="75" spans="1:26" x14ac:dyDescent="0.25">
      <c r="S75" s="115" t="s">
        <v>48</v>
      </c>
      <c r="T75" s="115"/>
      <c r="U75" s="112"/>
      <c r="V75" s="112">
        <v>566</v>
      </c>
      <c r="W75" s="112">
        <v>616</v>
      </c>
      <c r="X75" s="112">
        <v>695</v>
      </c>
      <c r="Y75" s="112">
        <v>777</v>
      </c>
      <c r="Z75" s="112">
        <v>821</v>
      </c>
    </row>
    <row r="76" spans="1:26" x14ac:dyDescent="0.25">
      <c r="S76" s="115" t="s">
        <v>49</v>
      </c>
      <c r="T76" s="115"/>
      <c r="U76" s="112"/>
      <c r="V76" s="112">
        <v>235</v>
      </c>
      <c r="W76" s="112">
        <v>236</v>
      </c>
      <c r="X76" s="112">
        <v>235</v>
      </c>
      <c r="Y76" s="112">
        <v>272</v>
      </c>
      <c r="Z76" s="112">
        <v>300</v>
      </c>
    </row>
    <row r="77" spans="1:26" x14ac:dyDescent="0.25">
      <c r="S77" s="115" t="s">
        <v>50</v>
      </c>
      <c r="T77" s="115"/>
      <c r="U77" s="112"/>
      <c r="V77" s="112">
        <v>85</v>
      </c>
      <c r="W77" s="112">
        <v>78</v>
      </c>
      <c r="X77" s="112">
        <v>95</v>
      </c>
      <c r="Y77" s="112">
        <v>93</v>
      </c>
      <c r="Z77" s="112">
        <v>121</v>
      </c>
    </row>
    <row r="78" spans="1:26" x14ac:dyDescent="0.25">
      <c r="S78" s="115" t="s">
        <v>51</v>
      </c>
      <c r="T78" s="115"/>
      <c r="U78" s="112"/>
      <c r="V78" s="112">
        <v>40</v>
      </c>
      <c r="W78" s="112">
        <v>63</v>
      </c>
      <c r="X78" s="112">
        <v>58</v>
      </c>
      <c r="Y78" s="112">
        <v>58</v>
      </c>
      <c r="Z78" s="112">
        <v>54</v>
      </c>
    </row>
    <row r="79" spans="1:26" x14ac:dyDescent="0.25">
      <c r="S79" s="115" t="s">
        <v>52</v>
      </c>
      <c r="T79" s="115"/>
      <c r="U79" s="112"/>
      <c r="V79" s="112">
        <v>46</v>
      </c>
      <c r="W79" s="112">
        <v>55</v>
      </c>
      <c r="X79" s="112">
        <v>48</v>
      </c>
      <c r="Y79" s="112">
        <v>48</v>
      </c>
      <c r="Z79" s="112">
        <v>47</v>
      </c>
    </row>
    <row r="80" spans="1:26" x14ac:dyDescent="0.25">
      <c r="S80" s="118" t="s">
        <v>53</v>
      </c>
      <c r="T80" s="118"/>
      <c r="U80" s="112"/>
      <c r="V80" s="112">
        <v>12900</v>
      </c>
      <c r="W80" s="112">
        <v>13416</v>
      </c>
      <c r="X80" s="112">
        <v>14221</v>
      </c>
      <c r="Y80" s="112">
        <v>16063</v>
      </c>
      <c r="Z80" s="112">
        <v>16490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Bass Coast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1031</v>
      </c>
      <c r="W83" s="112">
        <v>1132</v>
      </c>
      <c r="X83" s="112">
        <v>1263</v>
      </c>
      <c r="Y83" s="112">
        <v>1288</v>
      </c>
      <c r="Z83" s="112">
        <v>1296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880</v>
      </c>
      <c r="W84" s="112">
        <v>964</v>
      </c>
      <c r="X84" s="112">
        <v>997</v>
      </c>
      <c r="Y84" s="112">
        <v>1103</v>
      </c>
      <c r="Z84" s="112">
        <v>1151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1619</v>
      </c>
      <c r="W85" s="112">
        <v>1712</v>
      </c>
      <c r="X85" s="112">
        <v>1806</v>
      </c>
      <c r="Y85" s="112">
        <v>1891</v>
      </c>
      <c r="Z85" s="112">
        <v>1901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31,397</v>
      </c>
      <c r="D86" s="96">
        <f t="shared" ref="D86:D91" si="4">AD4</f>
        <v>3.1303376691630636E-2</v>
      </c>
      <c r="E86" s="97">
        <f t="shared" ref="E86:E91" si="5">AD4</f>
        <v>3.1303376691630636E-2</v>
      </c>
      <c r="F86" s="96">
        <f t="shared" ref="F86:F91" si="6">AF4</f>
        <v>0.2646821880286796</v>
      </c>
      <c r="G86" s="97">
        <f t="shared" ref="G86:G91" si="7">AF4</f>
        <v>0.2646821880286796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526</v>
      </c>
      <c r="W86" s="112">
        <v>561</v>
      </c>
      <c r="X86" s="112">
        <v>595</v>
      </c>
      <c r="Y86" s="112">
        <v>643</v>
      </c>
      <c r="Z86" s="112">
        <v>664</v>
      </c>
    </row>
    <row r="87" spans="1:30" ht="15" customHeight="1" x14ac:dyDescent="0.25">
      <c r="A87" s="98" t="s">
        <v>4</v>
      </c>
      <c r="B87" s="49"/>
      <c r="C87" s="57" t="str">
        <f t="shared" si="3"/>
        <v>14,877</v>
      </c>
      <c r="D87" s="96">
        <f t="shared" si="4"/>
        <v>3.5714285714285809E-2</v>
      </c>
      <c r="E87" s="97">
        <f t="shared" si="5"/>
        <v>3.5714285714285809E-2</v>
      </c>
      <c r="F87" s="96">
        <f t="shared" si="6"/>
        <v>0.24796577468333192</v>
      </c>
      <c r="G87" s="97">
        <f t="shared" si="7"/>
        <v>0.24796577468333192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248</v>
      </c>
      <c r="W87" s="112">
        <v>256</v>
      </c>
      <c r="X87" s="112">
        <v>279</v>
      </c>
      <c r="Y87" s="112">
        <v>311</v>
      </c>
      <c r="Z87" s="112">
        <v>336</v>
      </c>
    </row>
    <row r="88" spans="1:30" ht="15" customHeight="1" x14ac:dyDescent="0.25">
      <c r="A88" s="98" t="s">
        <v>5</v>
      </c>
      <c r="B88" s="49"/>
      <c r="C88" s="57" t="str">
        <f t="shared" si="3"/>
        <v>16,491</v>
      </c>
      <c r="D88" s="96">
        <f t="shared" si="4"/>
        <v>2.6709002614867305E-2</v>
      </c>
      <c r="E88" s="97">
        <f t="shared" si="5"/>
        <v>2.6709002614867305E-2</v>
      </c>
      <c r="F88" s="96">
        <f t="shared" si="6"/>
        <v>0.27847119931777664</v>
      </c>
      <c r="G88" s="97">
        <f t="shared" si="7"/>
        <v>0.27847119931777664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508</v>
      </c>
      <c r="W88" s="112">
        <v>573</v>
      </c>
      <c r="X88" s="112">
        <v>582</v>
      </c>
      <c r="Y88" s="112">
        <v>622</v>
      </c>
      <c r="Z88" s="112">
        <v>663</v>
      </c>
    </row>
    <row r="89" spans="1:30" ht="15" customHeight="1" x14ac:dyDescent="0.25">
      <c r="A89" s="49" t="s">
        <v>6</v>
      </c>
      <c r="B89" s="49"/>
      <c r="C89" s="57" t="str">
        <f t="shared" si="3"/>
        <v>21,420</v>
      </c>
      <c r="D89" s="96">
        <f t="shared" si="4"/>
        <v>3.2537960954446943E-2</v>
      </c>
      <c r="E89" s="97">
        <f t="shared" si="5"/>
        <v>3.2537960954446943E-2</v>
      </c>
      <c r="F89" s="96">
        <f t="shared" si="6"/>
        <v>0.21133291862240577</v>
      </c>
      <c r="G89" s="97">
        <f t="shared" si="7"/>
        <v>0.21133291862240577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602</v>
      </c>
      <c r="W89" s="112">
        <v>635</v>
      </c>
      <c r="X89" s="112">
        <v>654</v>
      </c>
      <c r="Y89" s="112">
        <v>661</v>
      </c>
      <c r="Z89" s="112">
        <v>701</v>
      </c>
    </row>
    <row r="90" spans="1:30" ht="15" customHeight="1" x14ac:dyDescent="0.25">
      <c r="A90" s="49" t="s">
        <v>95</v>
      </c>
      <c r="B90" s="49"/>
      <c r="C90" s="57" t="str">
        <f t="shared" si="3"/>
        <v>$39,770</v>
      </c>
      <c r="D90" s="96">
        <f t="shared" si="4"/>
        <v>5.4626782397659612E-2</v>
      </c>
      <c r="E90" s="97">
        <f t="shared" si="5"/>
        <v>5.4626782397659612E-2</v>
      </c>
      <c r="F90" s="96">
        <f t="shared" si="6"/>
        <v>0.1498667129268223</v>
      </c>
      <c r="G90" s="97">
        <f t="shared" si="7"/>
        <v>0.1498667129268223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965</v>
      </c>
      <c r="W90" s="112">
        <v>1006</v>
      </c>
      <c r="X90" s="112">
        <v>1036</v>
      </c>
      <c r="Y90" s="112">
        <v>1098</v>
      </c>
      <c r="Z90" s="112">
        <v>1116</v>
      </c>
    </row>
    <row r="91" spans="1:30" ht="15" customHeight="1" x14ac:dyDescent="0.25">
      <c r="A91" s="49" t="s">
        <v>7</v>
      </c>
      <c r="B91" s="49"/>
      <c r="C91" s="57" t="str">
        <f t="shared" si="3"/>
        <v>$1,215.9 mil</v>
      </c>
      <c r="D91" s="96">
        <f t="shared" si="4"/>
        <v>9.3597601195429148E-2</v>
      </c>
      <c r="E91" s="97">
        <f t="shared" si="5"/>
        <v>9.3597601195429148E-2</v>
      </c>
      <c r="F91" s="96">
        <f t="shared" si="6"/>
        <v>0.48953021941225239</v>
      </c>
      <c r="G91" s="97">
        <f t="shared" si="7"/>
        <v>0.48953021941225239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8816</v>
      </c>
      <c r="W91" s="112">
        <v>9440</v>
      </c>
      <c r="X91" s="112">
        <v>9868</v>
      </c>
      <c r="Y91" s="112">
        <v>10272</v>
      </c>
      <c r="Z91" s="112">
        <v>10593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765</v>
      </c>
      <c r="W93" s="112">
        <v>846</v>
      </c>
      <c r="X93" s="112">
        <v>941</v>
      </c>
      <c r="Y93" s="112">
        <v>1028</v>
      </c>
      <c r="Z93" s="112">
        <v>1081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1592</v>
      </c>
      <c r="W94" s="112">
        <v>1696</v>
      </c>
      <c r="X94" s="112">
        <v>1797</v>
      </c>
      <c r="Y94" s="112">
        <v>1983</v>
      </c>
      <c r="Z94" s="112">
        <v>2027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321</v>
      </c>
      <c r="W95" s="112">
        <v>333</v>
      </c>
      <c r="X95" s="112">
        <v>356</v>
      </c>
      <c r="Y95" s="112">
        <v>397</v>
      </c>
      <c r="Z95" s="112">
        <v>398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1434</v>
      </c>
      <c r="W96" s="112">
        <v>1528</v>
      </c>
      <c r="X96" s="112">
        <v>1582</v>
      </c>
      <c r="Y96" s="112">
        <v>1655</v>
      </c>
      <c r="Z96" s="112">
        <v>1751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1290</v>
      </c>
      <c r="W97" s="112">
        <v>1264</v>
      </c>
      <c r="X97" s="112">
        <v>1344</v>
      </c>
      <c r="Y97" s="112">
        <v>1473</v>
      </c>
      <c r="Z97" s="112">
        <v>1500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1035</v>
      </c>
      <c r="W98" s="112">
        <v>1083</v>
      </c>
      <c r="X98" s="112">
        <v>1129</v>
      </c>
      <c r="Y98" s="112">
        <v>1164</v>
      </c>
      <c r="Z98" s="112">
        <v>1190</v>
      </c>
    </row>
    <row r="99" spans="1:32" ht="15" customHeight="1" x14ac:dyDescent="0.25">
      <c r="S99" s="115" t="s">
        <v>195</v>
      </c>
      <c r="T99" s="115"/>
      <c r="U99" s="112"/>
      <c r="V99" s="112">
        <v>65</v>
      </c>
      <c r="W99" s="112">
        <v>64</v>
      </c>
      <c r="X99" s="112">
        <v>57</v>
      </c>
      <c r="Y99" s="112">
        <v>64</v>
      </c>
      <c r="Z99" s="112">
        <v>86</v>
      </c>
    </row>
    <row r="100" spans="1:32" ht="15" customHeight="1" x14ac:dyDescent="0.25">
      <c r="S100" s="115" t="s">
        <v>58</v>
      </c>
      <c r="T100" s="115"/>
      <c r="U100" s="112"/>
      <c r="V100" s="112">
        <v>625</v>
      </c>
      <c r="W100" s="112">
        <v>664</v>
      </c>
      <c r="X100" s="112">
        <v>684</v>
      </c>
      <c r="Y100" s="112">
        <v>704</v>
      </c>
      <c r="Z100" s="112">
        <v>695</v>
      </c>
    </row>
    <row r="101" spans="1:32" x14ac:dyDescent="0.25">
      <c r="A101" s="18"/>
      <c r="S101" s="118" t="s">
        <v>53</v>
      </c>
      <c r="T101" s="118"/>
      <c r="U101" s="112"/>
      <c r="V101" s="112">
        <v>8864</v>
      </c>
      <c r="W101" s="112">
        <v>9345</v>
      </c>
      <c r="X101" s="112">
        <v>9815</v>
      </c>
      <c r="Y101" s="112">
        <v>10457</v>
      </c>
      <c r="Z101" s="112">
        <v>10805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17832</v>
      </c>
      <c r="W104" s="112">
        <v>19682</v>
      </c>
      <c r="X104" s="112">
        <v>20122</v>
      </c>
      <c r="Y104" s="112">
        <v>22446</v>
      </c>
      <c r="Z104" s="112">
        <v>23219</v>
      </c>
      <c r="AB104" s="109" t="str">
        <f>TEXT(Z104,"###,###")</f>
        <v>23,219</v>
      </c>
      <c r="AD104" s="130">
        <f>Z104/($Z$4)*100</f>
        <v>73.952925438736187</v>
      </c>
      <c r="AF104" s="109"/>
    </row>
    <row r="105" spans="1:32" x14ac:dyDescent="0.25">
      <c r="S105" s="115" t="s">
        <v>17</v>
      </c>
      <c r="T105" s="115"/>
      <c r="U105" s="112"/>
      <c r="V105" s="112">
        <v>4624</v>
      </c>
      <c r="W105" s="112">
        <v>4612</v>
      </c>
      <c r="X105" s="112">
        <v>4564</v>
      </c>
      <c r="Y105" s="112">
        <v>5184</v>
      </c>
      <c r="Z105" s="112">
        <v>5373</v>
      </c>
      <c r="AB105" s="109" t="str">
        <f>TEXT(Z105,"###,###")</f>
        <v>5,373</v>
      </c>
      <c r="AD105" s="130">
        <f>Z105/($Z$4)*100</f>
        <v>17.113099977704877</v>
      </c>
      <c r="AF105" s="109"/>
    </row>
    <row r="106" spans="1:32" x14ac:dyDescent="0.25">
      <c r="S106" s="118" t="s">
        <v>53</v>
      </c>
      <c r="T106" s="118"/>
      <c r="U106" s="120"/>
      <c r="V106" s="120">
        <v>22456</v>
      </c>
      <c r="W106" s="120">
        <v>24294</v>
      </c>
      <c r="X106" s="120">
        <v>24686</v>
      </c>
      <c r="Y106" s="120">
        <v>27630</v>
      </c>
      <c r="Z106" s="120">
        <v>28592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5030</v>
      </c>
      <c r="W108" s="112">
        <v>5118</v>
      </c>
      <c r="X108" s="112">
        <v>5426</v>
      </c>
      <c r="Y108" s="112">
        <v>5872</v>
      </c>
      <c r="Z108" s="112">
        <v>5568</v>
      </c>
      <c r="AB108" s="109" t="str">
        <f>TEXT(Z108,"###,###")</f>
        <v>5,568</v>
      </c>
      <c r="AD108" s="130">
        <f>Z108/($Z$4)*100</f>
        <v>17.73417842469026</v>
      </c>
      <c r="AF108" s="109"/>
    </row>
    <row r="109" spans="1:32" x14ac:dyDescent="0.25">
      <c r="S109" s="115" t="s">
        <v>20</v>
      </c>
      <c r="T109" s="115"/>
      <c r="U109" s="112"/>
      <c r="V109" s="112">
        <v>3951</v>
      </c>
      <c r="W109" s="112">
        <v>4196</v>
      </c>
      <c r="X109" s="112">
        <v>4824</v>
      </c>
      <c r="Y109" s="112">
        <v>5235</v>
      </c>
      <c r="Z109" s="112">
        <v>5415</v>
      </c>
      <c r="AB109" s="109" t="str">
        <f>TEXT(Z109,"###,###")</f>
        <v>5,415</v>
      </c>
      <c r="AD109" s="130">
        <f>Z109/($Z$4)*100</f>
        <v>17.246870720132495</v>
      </c>
      <c r="AF109" s="109"/>
    </row>
    <row r="110" spans="1:32" x14ac:dyDescent="0.25">
      <c r="S110" s="115" t="s">
        <v>21</v>
      </c>
      <c r="T110" s="115"/>
      <c r="U110" s="112"/>
      <c r="V110" s="112">
        <v>5167</v>
      </c>
      <c r="W110" s="112">
        <v>5542</v>
      </c>
      <c r="X110" s="112">
        <v>5675</v>
      </c>
      <c r="Y110" s="112">
        <v>6595</v>
      </c>
      <c r="Z110" s="112">
        <v>7364</v>
      </c>
      <c r="AB110" s="109" t="str">
        <f>TEXT(Z110,"###,###")</f>
        <v>7,364</v>
      </c>
      <c r="AD110" s="130">
        <f>Z110/($Z$4)*100</f>
        <v>23.454470172309456</v>
      </c>
      <c r="AF110" s="109"/>
    </row>
    <row r="111" spans="1:32" x14ac:dyDescent="0.25">
      <c r="S111" s="115" t="s">
        <v>22</v>
      </c>
      <c r="T111" s="115"/>
      <c r="U111" s="112"/>
      <c r="V111" s="112">
        <v>7849</v>
      </c>
      <c r="W111" s="112">
        <v>8293</v>
      </c>
      <c r="X111" s="112">
        <v>8761</v>
      </c>
      <c r="Y111" s="112">
        <v>9931</v>
      </c>
      <c r="Z111" s="112">
        <v>10250</v>
      </c>
      <c r="AB111" s="109" t="str">
        <f>TEXT(Z111,"###,###")</f>
        <v>10,250</v>
      </c>
      <c r="AD111" s="130">
        <f>Z111/($Z$4)*100</f>
        <v>32.646431187693089</v>
      </c>
      <c r="AF111" s="109"/>
    </row>
    <row r="112" spans="1:32" x14ac:dyDescent="0.25">
      <c r="S112" s="118" t="s">
        <v>53</v>
      </c>
      <c r="T112" s="118"/>
      <c r="U112" s="112"/>
      <c r="V112" s="112">
        <v>24826</v>
      </c>
      <c r="W112" s="112">
        <v>26042</v>
      </c>
      <c r="X112" s="112">
        <v>27512</v>
      </c>
      <c r="Y112" s="112">
        <v>30441</v>
      </c>
      <c r="Z112" s="112">
        <v>31397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44.78</v>
      </c>
      <c r="W118" s="131">
        <v>44.81</v>
      </c>
      <c r="X118" s="131">
        <v>44.67</v>
      </c>
      <c r="Y118" s="131">
        <v>44.53</v>
      </c>
      <c r="Z118" s="131">
        <v>44.48</v>
      </c>
      <c r="AB118" s="109" t="str">
        <f>TEXT(Z118,"##.0")</f>
        <v>44.5</v>
      </c>
    </row>
    <row r="120" spans="19:32" x14ac:dyDescent="0.25">
      <c r="S120" s="101" t="s">
        <v>97</v>
      </c>
      <c r="T120" s="112"/>
      <c r="U120" s="112"/>
      <c r="V120" s="112">
        <v>13537</v>
      </c>
      <c r="W120" s="112">
        <v>14346</v>
      </c>
      <c r="X120" s="112">
        <v>15111</v>
      </c>
      <c r="Y120" s="112">
        <v>16011</v>
      </c>
      <c r="Z120" s="112">
        <v>16659</v>
      </c>
      <c r="AB120" s="109" t="str">
        <f>TEXT(Z120,"###,###")</f>
        <v>16,659</v>
      </c>
    </row>
    <row r="121" spans="19:32" x14ac:dyDescent="0.25">
      <c r="S121" s="101" t="s">
        <v>98</v>
      </c>
      <c r="T121" s="112"/>
      <c r="U121" s="112"/>
      <c r="V121" s="112">
        <v>2480</v>
      </c>
      <c r="W121" s="112">
        <v>2604</v>
      </c>
      <c r="X121" s="112">
        <v>2753</v>
      </c>
      <c r="Y121" s="112">
        <v>2708</v>
      </c>
      <c r="Z121" s="112">
        <v>2747</v>
      </c>
      <c r="AB121" s="109" t="str">
        <f>TEXT(Z121,"###,###")</f>
        <v>2,747</v>
      </c>
    </row>
    <row r="122" spans="19:32" x14ac:dyDescent="0.25">
      <c r="S122" s="101" t="s">
        <v>99</v>
      </c>
      <c r="T122" s="112"/>
      <c r="U122" s="112"/>
      <c r="V122" s="112">
        <v>1657</v>
      </c>
      <c r="W122" s="112">
        <v>1836</v>
      </c>
      <c r="X122" s="112">
        <v>1827</v>
      </c>
      <c r="Y122" s="112">
        <v>2022</v>
      </c>
      <c r="Z122" s="112">
        <v>2005</v>
      </c>
      <c r="AB122" s="109" t="str">
        <f>TEXT(Z122,"###,###")</f>
        <v>2,005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15194</v>
      </c>
      <c r="W124" s="112">
        <v>16182</v>
      </c>
      <c r="X124" s="112">
        <v>16938</v>
      </c>
      <c r="Y124" s="112">
        <v>18033</v>
      </c>
      <c r="Z124" s="112">
        <v>18664</v>
      </c>
      <c r="AB124" s="109" t="str">
        <f>TEXT(Z124,"###,###")</f>
        <v>18,664</v>
      </c>
      <c r="AD124" s="127">
        <f>Z124/$Z$7*100</f>
        <v>87.133520074696548</v>
      </c>
    </row>
    <row r="125" spans="19:32" x14ac:dyDescent="0.25">
      <c r="S125" s="101" t="s">
        <v>101</v>
      </c>
      <c r="T125" s="112"/>
      <c r="U125" s="112"/>
      <c r="V125" s="112">
        <v>4137</v>
      </c>
      <c r="W125" s="112">
        <v>4440</v>
      </c>
      <c r="X125" s="112">
        <v>4580</v>
      </c>
      <c r="Y125" s="112">
        <v>4730</v>
      </c>
      <c r="Z125" s="112">
        <v>4752</v>
      </c>
      <c r="AB125" s="109" t="str">
        <f>TEXT(Z125,"###,###")</f>
        <v>4,752</v>
      </c>
      <c r="AD125" s="127">
        <f>Z125/$Z$7*100</f>
        <v>22.184873949579831</v>
      </c>
    </row>
    <row r="127" spans="19:32" x14ac:dyDescent="0.25">
      <c r="S127" s="101" t="s">
        <v>102</v>
      </c>
      <c r="T127" s="112"/>
      <c r="U127" s="112"/>
      <c r="V127" s="112">
        <v>8816</v>
      </c>
      <c r="W127" s="112">
        <v>9444</v>
      </c>
      <c r="X127" s="112">
        <v>9868</v>
      </c>
      <c r="Y127" s="112">
        <v>10276</v>
      </c>
      <c r="Z127" s="112">
        <v>10594</v>
      </c>
      <c r="AB127" s="109" t="str">
        <f>TEXT(Z127,"###,###")</f>
        <v>10,594</v>
      </c>
      <c r="AD127" s="127">
        <f>Z127/$Z$7*100</f>
        <v>49.458450046685343</v>
      </c>
    </row>
    <row r="128" spans="19:32" x14ac:dyDescent="0.25">
      <c r="S128" s="101" t="s">
        <v>103</v>
      </c>
      <c r="T128" s="112"/>
      <c r="U128" s="112"/>
      <c r="V128" s="112">
        <v>8862</v>
      </c>
      <c r="W128" s="112">
        <v>9344</v>
      </c>
      <c r="X128" s="112">
        <v>9815</v>
      </c>
      <c r="Y128" s="112">
        <v>10462</v>
      </c>
      <c r="Z128" s="112">
        <v>10806</v>
      </c>
      <c r="AB128" s="109" t="str">
        <f>TEXT(Z128,"###,###")</f>
        <v>10,806</v>
      </c>
      <c r="AD128" s="127">
        <f>Z128/$Z$7*100</f>
        <v>50.448179271708682</v>
      </c>
    </row>
    <row r="130" spans="19:20" x14ac:dyDescent="0.25">
      <c r="S130" s="101" t="s">
        <v>278</v>
      </c>
      <c r="T130" s="127">
        <v>77.773109243697476</v>
      </c>
    </row>
    <row r="131" spans="19:20" x14ac:dyDescent="0.25">
      <c r="S131" s="101" t="s">
        <v>279</v>
      </c>
      <c r="T131" s="127">
        <v>12.824463118580764</v>
      </c>
    </row>
    <row r="132" spans="19:20" x14ac:dyDescent="0.25">
      <c r="S132" s="101" t="s">
        <v>280</v>
      </c>
      <c r="T132" s="127">
        <v>9.3604108309990668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3EA5C86-F208-45CB-BC14-AB9C4B0A4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1F43A5B-7D25-433E-9C7C-CF1C1AF101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74982CC-DFA4-4B01-9A43-2C5A711CC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332DA24-140A-47F8-B5E0-81D0D41F26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5F6A4-6850-41CB-8192-EBA538A8140C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8.59 Port Phillip,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120482</v>
      </c>
      <c r="W4" s="108">
        <v>117281</v>
      </c>
      <c r="X4" s="108">
        <v>106938</v>
      </c>
      <c r="Y4" s="108">
        <v>113070</v>
      </c>
      <c r="Z4" s="108">
        <v>124228</v>
      </c>
      <c r="AB4" s="109" t="str">
        <f>TEXT(Z4,"###,###")</f>
        <v>124,228</v>
      </c>
      <c r="AD4" s="110">
        <f>Z4/Y4-1</f>
        <v>9.8682232245511647E-2</v>
      </c>
      <c r="AF4" s="110">
        <f>Z4/V4-1</f>
        <v>3.109178134493118E-2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58927</v>
      </c>
      <c r="W5" s="108">
        <v>57204</v>
      </c>
      <c r="X5" s="108">
        <v>51959</v>
      </c>
      <c r="Y5" s="108">
        <v>54469</v>
      </c>
      <c r="Z5" s="108">
        <v>59320</v>
      </c>
      <c r="AB5" s="109" t="str">
        <f>TEXT(Z5,"###,###")</f>
        <v>59,320</v>
      </c>
      <c r="AD5" s="110">
        <f t="shared" ref="AD5:AD9" si="0">Z5/Y5-1</f>
        <v>8.9059832198131073E-2</v>
      </c>
      <c r="AF5" s="110">
        <f t="shared" ref="AF5:AF9" si="1">Z5/V5-1</f>
        <v>6.6692687562577291E-3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61558</v>
      </c>
      <c r="W6" s="108">
        <v>60081</v>
      </c>
      <c r="X6" s="108">
        <v>54946</v>
      </c>
      <c r="Y6" s="108">
        <v>58573</v>
      </c>
      <c r="Z6" s="108">
        <v>64863</v>
      </c>
      <c r="AB6" s="109" t="str">
        <f>TEXT(Z6,"###,###")</f>
        <v>64,863</v>
      </c>
      <c r="AD6" s="110">
        <f t="shared" si="0"/>
        <v>0.1073873627780717</v>
      </c>
      <c r="AF6" s="110">
        <f t="shared" si="1"/>
        <v>5.3689203677832253E-2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78207</v>
      </c>
      <c r="W7" s="108">
        <v>77764</v>
      </c>
      <c r="X7" s="108">
        <v>71250</v>
      </c>
      <c r="Y7" s="108">
        <v>71007</v>
      </c>
      <c r="Z7" s="108">
        <v>76518</v>
      </c>
      <c r="AB7" s="109" t="str">
        <f>TEXT(Z7,"###,###")</f>
        <v>76,518</v>
      </c>
      <c r="AD7" s="110">
        <f t="shared" si="0"/>
        <v>7.7612066415987169E-2</v>
      </c>
      <c r="AF7" s="110">
        <f t="shared" si="1"/>
        <v>-2.1596532279719249E-2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124,228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76,518</v>
      </c>
      <c r="P8" s="67"/>
      <c r="S8" s="107" t="s">
        <v>82</v>
      </c>
      <c r="T8" s="108"/>
      <c r="U8" s="108"/>
      <c r="V8" s="108">
        <v>51394</v>
      </c>
      <c r="W8" s="108">
        <v>51160.33</v>
      </c>
      <c r="X8" s="108">
        <v>57430.48</v>
      </c>
      <c r="Y8" s="108">
        <v>58910.27</v>
      </c>
      <c r="Z8" s="108">
        <v>56473</v>
      </c>
      <c r="AB8" s="109" t="str">
        <f>TEXT(Z8,"$###,###")</f>
        <v>$56,473</v>
      </c>
      <c r="AD8" s="110">
        <f t="shared" si="0"/>
        <v>-4.1372582403713221E-2</v>
      </c>
      <c r="AF8" s="110">
        <f t="shared" si="1"/>
        <v>9.8824765536833059E-2</v>
      </c>
    </row>
    <row r="9" spans="1:32" x14ac:dyDescent="0.25">
      <c r="A9" s="30" t="s">
        <v>14</v>
      </c>
      <c r="B9" s="71"/>
      <c r="C9" s="72"/>
      <c r="D9" s="73">
        <f>AD104</f>
        <v>81.350420195125096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49.073420633053658</v>
      </c>
      <c r="P9" s="74" t="s">
        <v>83</v>
      </c>
      <c r="S9" s="107" t="s">
        <v>7</v>
      </c>
      <c r="T9" s="108"/>
      <c r="U9" s="108"/>
      <c r="V9" s="108">
        <v>6383763460</v>
      </c>
      <c r="W9" s="108">
        <v>6513661515</v>
      </c>
      <c r="X9" s="108">
        <v>6496224702</v>
      </c>
      <c r="Y9" s="108">
        <v>6852119357</v>
      </c>
      <c r="Z9" s="108">
        <v>7263673793</v>
      </c>
      <c r="AB9" s="109" t="str">
        <f>TEXT(Z9/1000000,"$#,###.0")&amp;" mil"</f>
        <v>$7,263.7 mil</v>
      </c>
      <c r="AD9" s="110">
        <f t="shared" si="0"/>
        <v>6.0062356558276075E-2</v>
      </c>
      <c r="AF9" s="110">
        <f t="shared" si="1"/>
        <v>0.13783567303416344</v>
      </c>
    </row>
    <row r="10" spans="1:32" x14ac:dyDescent="0.25">
      <c r="A10" s="30" t="s">
        <v>17</v>
      </c>
      <c r="B10" s="71"/>
      <c r="C10" s="72"/>
      <c r="D10" s="73">
        <f>AD105</f>
        <v>12.605048781273142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50.880838495517402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84.229854413340661</v>
      </c>
      <c r="P11" s="74" t="s">
        <v>83</v>
      </c>
      <c r="S11" s="107" t="s">
        <v>29</v>
      </c>
      <c r="T11" s="112"/>
      <c r="U11" s="112"/>
      <c r="V11" s="112">
        <v>108711</v>
      </c>
      <c r="W11" s="112">
        <v>105434</v>
      </c>
      <c r="X11" s="112">
        <v>95321</v>
      </c>
      <c r="Y11" s="112">
        <v>101680</v>
      </c>
      <c r="Z11" s="112">
        <v>112155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6.0051229776000419</v>
      </c>
      <c r="P12" s="74" t="s">
        <v>83</v>
      </c>
      <c r="S12" s="107" t="s">
        <v>30</v>
      </c>
      <c r="T12" s="112"/>
      <c r="U12" s="112"/>
      <c r="V12" s="112">
        <v>11771</v>
      </c>
      <c r="W12" s="112">
        <v>11851</v>
      </c>
      <c r="X12" s="112">
        <v>11617</v>
      </c>
      <c r="Y12" s="112">
        <v>11391</v>
      </c>
      <c r="Z12" s="112">
        <v>12068</v>
      </c>
    </row>
    <row r="13" spans="1:32" ht="15" customHeight="1" x14ac:dyDescent="0.25">
      <c r="A13" s="30" t="s">
        <v>19</v>
      </c>
      <c r="B13" s="72"/>
      <c r="C13" s="72"/>
      <c r="D13" s="73">
        <f>AD108</f>
        <v>13.658756480020607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9.768943255181787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13.979940110120101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25.232636764658533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21.846576058546784</v>
      </c>
      <c r="P15" s="74" t="s">
        <v>83</v>
      </c>
      <c r="S15" s="115" t="s">
        <v>59</v>
      </c>
      <c r="T15" s="115"/>
      <c r="U15" s="116"/>
      <c r="V15" s="116">
        <v>1752</v>
      </c>
      <c r="W15" s="116">
        <v>1684</v>
      </c>
      <c r="X15" s="116">
        <v>975</v>
      </c>
      <c r="Y15" s="112">
        <v>572</v>
      </c>
      <c r="Z15" s="112">
        <v>1052</v>
      </c>
      <c r="AB15" s="117">
        <f t="shared" ref="AB15:AB34" si="2">IF(Z15="np",0,Z15/$Z$34)</f>
        <v>8.4687092463492774E-3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41.091380365135073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78.153423941453212</v>
      </c>
      <c r="P16" s="37" t="s">
        <v>83</v>
      </c>
      <c r="S16" s="115" t="s">
        <v>60</v>
      </c>
      <c r="T16" s="115"/>
      <c r="U16" s="116"/>
      <c r="V16" s="116">
        <v>217</v>
      </c>
      <c r="W16" s="116">
        <v>286</v>
      </c>
      <c r="X16" s="116">
        <v>262</v>
      </c>
      <c r="Y16" s="112">
        <v>204</v>
      </c>
      <c r="Z16" s="112">
        <v>214</v>
      </c>
      <c r="AB16" s="117">
        <f t="shared" si="2"/>
        <v>1.7227222231166782E-3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3954</v>
      </c>
      <c r="W17" s="116">
        <v>3599</v>
      </c>
      <c r="X17" s="116">
        <v>3444</v>
      </c>
      <c r="Y17" s="112">
        <v>3479</v>
      </c>
      <c r="Z17" s="112">
        <v>3556</v>
      </c>
      <c r="AB17" s="117">
        <f t="shared" si="2"/>
        <v>2.8626169277583682E-2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720</v>
      </c>
      <c r="W18" s="116">
        <v>730</v>
      </c>
      <c r="X18" s="116">
        <v>757</v>
      </c>
      <c r="Y18" s="112">
        <v>723</v>
      </c>
      <c r="Z18" s="112">
        <v>749</v>
      </c>
      <c r="AB18" s="117">
        <f t="shared" si="2"/>
        <v>6.0295277809083734E-3</v>
      </c>
    </row>
    <row r="19" spans="1:28" x14ac:dyDescent="0.25">
      <c r="A19" s="63" t="str">
        <f>$S$1&amp;" ("&amp;$V$2&amp;" to "&amp;$Z$2&amp;")"</f>
        <v>Port Phillip (2018-19 to 2022-23)</v>
      </c>
      <c r="B19" s="63"/>
      <c r="C19" s="63"/>
      <c r="D19" s="63"/>
      <c r="E19" s="63"/>
      <c r="F19" s="63"/>
      <c r="G19" s="63" t="str">
        <f>$S$1&amp;" ("&amp;$V$2&amp;" to "&amp;$Z$2&amp;")"</f>
        <v>Port Phillip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5305</v>
      </c>
      <c r="W19" s="116">
        <v>5067</v>
      </c>
      <c r="X19" s="116">
        <v>4841</v>
      </c>
      <c r="Y19" s="112">
        <v>5058</v>
      </c>
      <c r="Z19" s="112">
        <v>5575</v>
      </c>
      <c r="AB19" s="117">
        <f t="shared" si="2"/>
        <v>4.4879328943343372E-2</v>
      </c>
    </row>
    <row r="20" spans="1:28" x14ac:dyDescent="0.25">
      <c r="S20" s="115" t="s">
        <v>64</v>
      </c>
      <c r="T20" s="115"/>
      <c r="U20" s="116"/>
      <c r="V20" s="116">
        <v>4318</v>
      </c>
      <c r="W20" s="116">
        <v>3959</v>
      </c>
      <c r="X20" s="116">
        <v>3703</v>
      </c>
      <c r="Y20" s="112">
        <v>3634</v>
      </c>
      <c r="Z20" s="112">
        <v>3729</v>
      </c>
      <c r="AB20" s="117">
        <f t="shared" si="2"/>
        <v>3.0018837243000435E-2</v>
      </c>
    </row>
    <row r="21" spans="1:28" x14ac:dyDescent="0.25">
      <c r="S21" s="115" t="s">
        <v>65</v>
      </c>
      <c r="T21" s="115"/>
      <c r="U21" s="116"/>
      <c r="V21" s="116">
        <v>7528</v>
      </c>
      <c r="W21" s="116">
        <v>7609</v>
      </c>
      <c r="X21" s="116">
        <v>7388</v>
      </c>
      <c r="Y21" s="112">
        <v>8313</v>
      </c>
      <c r="Z21" s="112">
        <v>8853</v>
      </c>
      <c r="AB21" s="117">
        <f t="shared" si="2"/>
        <v>7.1267569351644633E-2</v>
      </c>
    </row>
    <row r="22" spans="1:28" x14ac:dyDescent="0.25">
      <c r="S22" s="115" t="s">
        <v>66</v>
      </c>
      <c r="T22" s="115"/>
      <c r="U22" s="116"/>
      <c r="V22" s="116">
        <v>11289</v>
      </c>
      <c r="W22" s="116">
        <v>11257</v>
      </c>
      <c r="X22" s="116">
        <v>9461</v>
      </c>
      <c r="Y22" s="112">
        <v>10943</v>
      </c>
      <c r="Z22" s="112">
        <v>14915</v>
      </c>
      <c r="AB22" s="117">
        <f t="shared" si="2"/>
        <v>0.1200672988681554</v>
      </c>
    </row>
    <row r="23" spans="1:28" x14ac:dyDescent="0.25">
      <c r="S23" s="115" t="s">
        <v>67</v>
      </c>
      <c r="T23" s="115"/>
      <c r="U23" s="116"/>
      <c r="V23" s="116">
        <v>2745</v>
      </c>
      <c r="W23" s="116">
        <v>2806</v>
      </c>
      <c r="X23" s="116">
        <v>2641</v>
      </c>
      <c r="Y23" s="112">
        <v>2806</v>
      </c>
      <c r="Z23" s="112">
        <v>3167</v>
      </c>
      <c r="AB23" s="117">
        <f t="shared" si="2"/>
        <v>2.549467888135757E-2</v>
      </c>
    </row>
    <row r="24" spans="1:28" x14ac:dyDescent="0.25">
      <c r="S24" s="115" t="s">
        <v>68</v>
      </c>
      <c r="T24" s="115"/>
      <c r="U24" s="116"/>
      <c r="V24" s="116">
        <v>4553</v>
      </c>
      <c r="W24" s="116">
        <v>4105</v>
      </c>
      <c r="X24" s="116">
        <v>3763</v>
      </c>
      <c r="Y24" s="112">
        <v>4028</v>
      </c>
      <c r="Z24" s="112">
        <v>4350</v>
      </c>
      <c r="AB24" s="117">
        <f t="shared" si="2"/>
        <v>3.5017951731577339E-2</v>
      </c>
    </row>
    <row r="25" spans="1:28" x14ac:dyDescent="0.25">
      <c r="S25" s="115" t="s">
        <v>69</v>
      </c>
      <c r="T25" s="115"/>
      <c r="U25" s="116"/>
      <c r="V25" s="116">
        <v>6381</v>
      </c>
      <c r="W25" s="116">
        <v>6258</v>
      </c>
      <c r="X25" s="116">
        <v>5907</v>
      </c>
      <c r="Y25" s="112">
        <v>6556</v>
      </c>
      <c r="Z25" s="112">
        <v>6527</v>
      </c>
      <c r="AB25" s="117">
        <f t="shared" si="2"/>
        <v>5.2543027805058685E-2</v>
      </c>
    </row>
    <row r="26" spans="1:28" x14ac:dyDescent="0.25">
      <c r="S26" s="115" t="s">
        <v>70</v>
      </c>
      <c r="T26" s="115"/>
      <c r="U26" s="116"/>
      <c r="V26" s="116">
        <v>2762</v>
      </c>
      <c r="W26" s="116">
        <v>2629</v>
      </c>
      <c r="X26" s="116">
        <v>2402</v>
      </c>
      <c r="Y26" s="112">
        <v>2499</v>
      </c>
      <c r="Z26" s="112">
        <v>2699</v>
      </c>
      <c r="AB26" s="117">
        <f t="shared" si="2"/>
        <v>2.1727230281270628E-2</v>
      </c>
    </row>
    <row r="27" spans="1:28" x14ac:dyDescent="0.25">
      <c r="S27" s="115" t="s">
        <v>71</v>
      </c>
      <c r="T27" s="115"/>
      <c r="U27" s="116"/>
      <c r="V27" s="116">
        <v>17770</v>
      </c>
      <c r="W27" s="116">
        <v>16922</v>
      </c>
      <c r="X27" s="116">
        <v>16252</v>
      </c>
      <c r="Y27" s="112">
        <v>16266</v>
      </c>
      <c r="Z27" s="112">
        <v>16597</v>
      </c>
      <c r="AB27" s="117">
        <f t="shared" si="2"/>
        <v>0.13360757353769864</v>
      </c>
    </row>
    <row r="28" spans="1:28" x14ac:dyDescent="0.25">
      <c r="S28" s="115" t="s">
        <v>72</v>
      </c>
      <c r="T28" s="115"/>
      <c r="U28" s="116"/>
      <c r="V28" s="116">
        <v>16112</v>
      </c>
      <c r="W28" s="116">
        <v>15951</v>
      </c>
      <c r="X28" s="116">
        <v>11881</v>
      </c>
      <c r="Y28" s="112">
        <v>12407</v>
      </c>
      <c r="Z28" s="112">
        <v>15042</v>
      </c>
      <c r="AB28" s="117">
        <f t="shared" si="2"/>
        <v>0.12108966205664053</v>
      </c>
    </row>
    <row r="29" spans="1:28" x14ac:dyDescent="0.25">
      <c r="S29" s="115" t="s">
        <v>73</v>
      </c>
      <c r="T29" s="115"/>
      <c r="U29" s="116"/>
      <c r="V29" s="116">
        <v>5772</v>
      </c>
      <c r="W29" s="116">
        <v>4285</v>
      </c>
      <c r="X29" s="116">
        <v>4536</v>
      </c>
      <c r="Y29" s="112">
        <v>5148</v>
      </c>
      <c r="Z29" s="112">
        <v>4942</v>
      </c>
      <c r="AB29" s="117">
        <f t="shared" si="2"/>
        <v>3.9783613208610388E-2</v>
      </c>
    </row>
    <row r="30" spans="1:28" x14ac:dyDescent="0.25">
      <c r="S30" s="115" t="s">
        <v>74</v>
      </c>
      <c r="T30" s="115"/>
      <c r="U30" s="116"/>
      <c r="V30" s="116">
        <v>7509</v>
      </c>
      <c r="W30" s="116">
        <v>8393</v>
      </c>
      <c r="X30" s="116">
        <v>7758</v>
      </c>
      <c r="Y30" s="112">
        <v>8375</v>
      </c>
      <c r="Z30" s="112">
        <v>9035</v>
      </c>
      <c r="AB30" s="117">
        <f t="shared" si="2"/>
        <v>7.2732688251678446E-2</v>
      </c>
    </row>
    <row r="31" spans="1:28" x14ac:dyDescent="0.25">
      <c r="S31" s="115" t="s">
        <v>75</v>
      </c>
      <c r="T31" s="115"/>
      <c r="U31" s="116"/>
      <c r="V31" s="116">
        <v>9980</v>
      </c>
      <c r="W31" s="116">
        <v>10547</v>
      </c>
      <c r="X31" s="116">
        <v>10852</v>
      </c>
      <c r="Y31" s="112">
        <v>11820</v>
      </c>
      <c r="Z31" s="112">
        <v>12724</v>
      </c>
      <c r="AB31" s="117">
        <f t="shared" si="2"/>
        <v>0.10242952134082529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4593</v>
      </c>
      <c r="W32" s="116">
        <v>4470</v>
      </c>
      <c r="X32" s="116">
        <v>4113</v>
      </c>
      <c r="Y32" s="112">
        <v>4544</v>
      </c>
      <c r="Z32" s="112">
        <v>4866</v>
      </c>
      <c r="AB32" s="117">
        <f t="shared" si="2"/>
        <v>3.9171805316288583E-2</v>
      </c>
    </row>
    <row r="33" spans="19:32" x14ac:dyDescent="0.25">
      <c r="S33" s="115" t="s">
        <v>77</v>
      </c>
      <c r="T33" s="115"/>
      <c r="U33" s="116"/>
      <c r="V33" s="116">
        <v>3759</v>
      </c>
      <c r="W33" s="116">
        <v>3837</v>
      </c>
      <c r="X33" s="116">
        <v>3655</v>
      </c>
      <c r="Y33" s="112">
        <v>3718</v>
      </c>
      <c r="Z33" s="112">
        <v>3730</v>
      </c>
      <c r="AB33" s="117">
        <f t="shared" si="2"/>
        <v>3.0026887346846776E-2</v>
      </c>
    </row>
    <row r="34" spans="19:32" x14ac:dyDescent="0.25">
      <c r="S34" s="118" t="s">
        <v>53</v>
      </c>
      <c r="T34" s="118"/>
      <c r="U34" s="119"/>
      <c r="V34" s="119">
        <v>120486</v>
      </c>
      <c r="W34" s="119">
        <v>117286</v>
      </c>
      <c r="X34" s="119">
        <v>106938</v>
      </c>
      <c r="Y34" s="120">
        <v>113068</v>
      </c>
      <c r="Z34" s="120">
        <v>124222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63492</v>
      </c>
      <c r="W37" s="112">
        <v>63246</v>
      </c>
      <c r="X37" s="112">
        <v>58516</v>
      </c>
      <c r="Y37" s="112">
        <v>56368</v>
      </c>
      <c r="Z37" s="112">
        <v>59803</v>
      </c>
      <c r="AB37" s="132">
        <f>Z37/Z40*100</f>
        <v>78.153423941453212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14712</v>
      </c>
      <c r="W38" s="112">
        <v>14519</v>
      </c>
      <c r="X38" s="112">
        <v>12739</v>
      </c>
      <c r="Y38" s="112">
        <v>14644</v>
      </c>
      <c r="Z38" s="112">
        <v>16717</v>
      </c>
      <c r="AB38" s="132">
        <f>Z38/Z40*100</f>
        <v>21.846576058546784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78204</v>
      </c>
      <c r="W40" s="112">
        <v>77765</v>
      </c>
      <c r="X40" s="112">
        <v>71255</v>
      </c>
      <c r="Y40" s="112">
        <v>71012</v>
      </c>
      <c r="Z40" s="112">
        <v>76520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27</v>
      </c>
      <c r="X44" s="112">
        <v>29</v>
      </c>
      <c r="Y44" s="112">
        <v>34</v>
      </c>
      <c r="Z44" s="112">
        <v>50</v>
      </c>
    </row>
    <row r="45" spans="19:32" x14ac:dyDescent="0.25">
      <c r="S45" s="115" t="s">
        <v>37</v>
      </c>
      <c r="T45" s="115"/>
      <c r="U45" s="112"/>
      <c r="V45" s="112">
        <v>300</v>
      </c>
      <c r="W45" s="112">
        <v>280</v>
      </c>
      <c r="X45" s="112">
        <v>333</v>
      </c>
      <c r="Y45" s="112">
        <v>573</v>
      </c>
      <c r="Z45" s="112">
        <v>557</v>
      </c>
    </row>
    <row r="46" spans="19:32" x14ac:dyDescent="0.25">
      <c r="S46" s="115" t="s">
        <v>38</v>
      </c>
      <c r="T46" s="115"/>
      <c r="U46" s="112"/>
      <c r="V46" s="112">
        <v>1516</v>
      </c>
      <c r="W46" s="112">
        <v>1396</v>
      </c>
      <c r="X46" s="112">
        <v>1250</v>
      </c>
      <c r="Y46" s="112">
        <v>1808</v>
      </c>
      <c r="Z46" s="112">
        <v>2103</v>
      </c>
    </row>
    <row r="47" spans="19:32" x14ac:dyDescent="0.25">
      <c r="S47" s="115" t="s">
        <v>39</v>
      </c>
      <c r="T47" s="115"/>
      <c r="U47" s="112"/>
      <c r="V47" s="112">
        <v>5961</v>
      </c>
      <c r="W47" s="112">
        <v>5241</v>
      </c>
      <c r="X47" s="112">
        <v>3663</v>
      </c>
      <c r="Y47" s="112">
        <v>4115</v>
      </c>
      <c r="Z47" s="112">
        <v>5600</v>
      </c>
    </row>
    <row r="48" spans="19:32" x14ac:dyDescent="0.25">
      <c r="S48" s="115" t="s">
        <v>40</v>
      </c>
      <c r="T48" s="115"/>
      <c r="U48" s="112"/>
      <c r="V48" s="112">
        <v>12216</v>
      </c>
      <c r="W48" s="112">
        <v>11566</v>
      </c>
      <c r="X48" s="112">
        <v>9063</v>
      </c>
      <c r="Y48" s="112">
        <v>8826</v>
      </c>
      <c r="Z48" s="112">
        <v>11195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10408</v>
      </c>
      <c r="W49" s="112">
        <v>10204</v>
      </c>
      <c r="X49" s="112">
        <v>9395</v>
      </c>
      <c r="Y49" s="112">
        <v>9389</v>
      </c>
      <c r="Z49" s="112">
        <v>10094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Port Phillip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7564</v>
      </c>
      <c r="W50" s="112">
        <v>7520</v>
      </c>
      <c r="X50" s="112">
        <v>7169</v>
      </c>
      <c r="Y50" s="112">
        <v>7392</v>
      </c>
      <c r="Z50" s="112">
        <v>7150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5149</v>
      </c>
      <c r="W51" s="112">
        <v>5070</v>
      </c>
      <c r="X51" s="112">
        <v>5112</v>
      </c>
      <c r="Y51" s="112">
        <v>5322</v>
      </c>
      <c r="Z51" s="112">
        <v>5334</v>
      </c>
    </row>
    <row r="52" spans="1:26" ht="15" customHeight="1" x14ac:dyDescent="0.25">
      <c r="S52" s="115" t="s">
        <v>44</v>
      </c>
      <c r="T52" s="115"/>
      <c r="U52" s="112"/>
      <c r="V52" s="112">
        <v>4661</v>
      </c>
      <c r="W52" s="112">
        <v>4444</v>
      </c>
      <c r="X52" s="112">
        <v>4304</v>
      </c>
      <c r="Y52" s="112">
        <v>4356</v>
      </c>
      <c r="Z52" s="112">
        <v>4210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3510</v>
      </c>
      <c r="W53" s="112">
        <v>3718</v>
      </c>
      <c r="X53" s="112">
        <v>3688</v>
      </c>
      <c r="Y53" s="112">
        <v>4057</v>
      </c>
      <c r="Z53" s="112">
        <v>4039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3031</v>
      </c>
      <c r="W54" s="112">
        <v>3048</v>
      </c>
      <c r="X54" s="112">
        <v>3119</v>
      </c>
      <c r="Y54" s="112">
        <v>3312</v>
      </c>
      <c r="Z54" s="112">
        <v>3426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2188</v>
      </c>
      <c r="W55" s="112">
        <v>2240</v>
      </c>
      <c r="X55" s="112">
        <v>2322</v>
      </c>
      <c r="Y55" s="112">
        <v>2663</v>
      </c>
      <c r="Z55" s="112">
        <v>2703</v>
      </c>
    </row>
    <row r="56" spans="1:26" ht="15" customHeight="1" x14ac:dyDescent="0.25">
      <c r="S56" s="115" t="s">
        <v>48</v>
      </c>
      <c r="T56" s="115"/>
      <c r="U56" s="112"/>
      <c r="V56" s="112">
        <v>1283</v>
      </c>
      <c r="W56" s="112">
        <v>1287</v>
      </c>
      <c r="X56" s="112">
        <v>1322</v>
      </c>
      <c r="Y56" s="112">
        <v>1399</v>
      </c>
      <c r="Z56" s="112">
        <v>1562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679</v>
      </c>
      <c r="W57" s="112">
        <v>746</v>
      </c>
      <c r="X57" s="112">
        <v>746</v>
      </c>
      <c r="Y57" s="112">
        <v>715</v>
      </c>
      <c r="Z57" s="112">
        <v>759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265</v>
      </c>
      <c r="W58" s="112">
        <v>260</v>
      </c>
      <c r="X58" s="112">
        <v>285</v>
      </c>
      <c r="Y58" s="112">
        <v>335</v>
      </c>
      <c r="Z58" s="112">
        <v>361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98</v>
      </c>
      <c r="W59" s="112">
        <v>105</v>
      </c>
      <c r="X59" s="112">
        <v>116</v>
      </c>
      <c r="Y59" s="112">
        <v>125</v>
      </c>
      <c r="Z59" s="112">
        <v>128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60</v>
      </c>
      <c r="W60" s="112">
        <v>43</v>
      </c>
      <c r="X60" s="112">
        <v>43</v>
      </c>
      <c r="Y60" s="112">
        <v>53</v>
      </c>
      <c r="Z60" s="112">
        <v>58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58921</v>
      </c>
      <c r="W61" s="112">
        <v>57201</v>
      </c>
      <c r="X61" s="112">
        <v>51959</v>
      </c>
      <c r="Y61" s="112">
        <v>54467</v>
      </c>
      <c r="Z61" s="112">
        <v>59319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34</v>
      </c>
      <c r="W63" s="112">
        <v>12</v>
      </c>
      <c r="X63" s="112">
        <v>24</v>
      </c>
      <c r="Y63" s="112">
        <v>24</v>
      </c>
      <c r="Z63" s="112">
        <v>26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359</v>
      </c>
      <c r="W64" s="112">
        <v>395</v>
      </c>
      <c r="X64" s="112">
        <v>421</v>
      </c>
      <c r="Y64" s="112">
        <v>673</v>
      </c>
      <c r="Z64" s="112">
        <v>653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Port Phillip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1786</v>
      </c>
      <c r="W65" s="112">
        <v>1553</v>
      </c>
      <c r="X65" s="112">
        <v>1493</v>
      </c>
      <c r="Y65" s="112">
        <v>2166</v>
      </c>
      <c r="Z65" s="112">
        <v>2519</v>
      </c>
    </row>
    <row r="66" spans="1:26" x14ac:dyDescent="0.25">
      <c r="S66" s="115" t="s">
        <v>39</v>
      </c>
      <c r="T66" s="115"/>
      <c r="U66" s="112"/>
      <c r="V66" s="112">
        <v>6583</v>
      </c>
      <c r="W66" s="112">
        <v>5724</v>
      </c>
      <c r="X66" s="112">
        <v>4210</v>
      </c>
      <c r="Y66" s="112">
        <v>4684</v>
      </c>
      <c r="Z66" s="112">
        <v>6405</v>
      </c>
    </row>
    <row r="67" spans="1:26" x14ac:dyDescent="0.25">
      <c r="S67" s="115" t="s">
        <v>40</v>
      </c>
      <c r="T67" s="115"/>
      <c r="U67" s="112"/>
      <c r="V67" s="112">
        <v>13498</v>
      </c>
      <c r="W67" s="112">
        <v>13327</v>
      </c>
      <c r="X67" s="112">
        <v>10497</v>
      </c>
      <c r="Y67" s="112">
        <v>10310</v>
      </c>
      <c r="Z67" s="112">
        <v>13297</v>
      </c>
    </row>
    <row r="68" spans="1:26" x14ac:dyDescent="0.25">
      <c r="S68" s="115" t="s">
        <v>41</v>
      </c>
      <c r="T68" s="115"/>
      <c r="U68" s="112"/>
      <c r="V68" s="112">
        <v>10549</v>
      </c>
      <c r="W68" s="112">
        <v>10485</v>
      </c>
      <c r="X68" s="112">
        <v>9777</v>
      </c>
      <c r="Y68" s="112">
        <v>10060</v>
      </c>
      <c r="Z68" s="112">
        <v>10684</v>
      </c>
    </row>
    <row r="69" spans="1:26" x14ac:dyDescent="0.25">
      <c r="S69" s="115" t="s">
        <v>42</v>
      </c>
      <c r="T69" s="115"/>
      <c r="U69" s="112"/>
      <c r="V69" s="112">
        <v>7365</v>
      </c>
      <c r="W69" s="112">
        <v>7213</v>
      </c>
      <c r="X69" s="112">
        <v>7153</v>
      </c>
      <c r="Y69" s="112">
        <v>7322</v>
      </c>
      <c r="Z69" s="112">
        <v>7406</v>
      </c>
    </row>
    <row r="70" spans="1:26" x14ac:dyDescent="0.25">
      <c r="S70" s="115" t="s">
        <v>43</v>
      </c>
      <c r="T70" s="115"/>
      <c r="U70" s="112"/>
      <c r="V70" s="112">
        <v>5125</v>
      </c>
      <c r="W70" s="112">
        <v>5103</v>
      </c>
      <c r="X70" s="112">
        <v>4958</v>
      </c>
      <c r="Y70" s="112">
        <v>5447</v>
      </c>
      <c r="Z70" s="112">
        <v>5546</v>
      </c>
    </row>
    <row r="71" spans="1:26" x14ac:dyDescent="0.25">
      <c r="S71" s="115" t="s">
        <v>44</v>
      </c>
      <c r="T71" s="115"/>
      <c r="U71" s="112"/>
      <c r="V71" s="112">
        <v>4936</v>
      </c>
      <c r="W71" s="112">
        <v>4709</v>
      </c>
      <c r="X71" s="112">
        <v>4553</v>
      </c>
      <c r="Y71" s="112">
        <v>4634</v>
      </c>
      <c r="Z71" s="112">
        <v>4663</v>
      </c>
    </row>
    <row r="72" spans="1:26" x14ac:dyDescent="0.25">
      <c r="S72" s="115" t="s">
        <v>45</v>
      </c>
      <c r="T72" s="115"/>
      <c r="U72" s="112"/>
      <c r="V72" s="112">
        <v>3886</v>
      </c>
      <c r="W72" s="112">
        <v>3982</v>
      </c>
      <c r="X72" s="112">
        <v>4154</v>
      </c>
      <c r="Y72" s="112">
        <v>4677</v>
      </c>
      <c r="Z72" s="112">
        <v>4602</v>
      </c>
    </row>
    <row r="73" spans="1:26" x14ac:dyDescent="0.25">
      <c r="S73" s="115" t="s">
        <v>46</v>
      </c>
      <c r="T73" s="115"/>
      <c r="U73" s="112"/>
      <c r="V73" s="112">
        <v>3274</v>
      </c>
      <c r="W73" s="112">
        <v>3291</v>
      </c>
      <c r="X73" s="112">
        <v>3272</v>
      </c>
      <c r="Y73" s="112">
        <v>3656</v>
      </c>
      <c r="Z73" s="112">
        <v>3731</v>
      </c>
    </row>
    <row r="74" spans="1:26" x14ac:dyDescent="0.25">
      <c r="S74" s="115" t="s">
        <v>47</v>
      </c>
      <c r="T74" s="115"/>
      <c r="U74" s="112"/>
      <c r="V74" s="112">
        <v>2216</v>
      </c>
      <c r="W74" s="112">
        <v>2312</v>
      </c>
      <c r="X74" s="112">
        <v>2411</v>
      </c>
      <c r="Y74" s="112">
        <v>2586</v>
      </c>
      <c r="Z74" s="112">
        <v>2784</v>
      </c>
    </row>
    <row r="75" spans="1:26" x14ac:dyDescent="0.25">
      <c r="S75" s="115" t="s">
        <v>48</v>
      </c>
      <c r="T75" s="115"/>
      <c r="U75" s="112"/>
      <c r="V75" s="112">
        <v>1088</v>
      </c>
      <c r="W75" s="112">
        <v>1115</v>
      </c>
      <c r="X75" s="112">
        <v>1157</v>
      </c>
      <c r="Y75" s="112">
        <v>1360</v>
      </c>
      <c r="Z75" s="112">
        <v>1505</v>
      </c>
    </row>
    <row r="76" spans="1:26" x14ac:dyDescent="0.25">
      <c r="S76" s="115" t="s">
        <v>49</v>
      </c>
      <c r="T76" s="115"/>
      <c r="U76" s="112"/>
      <c r="V76" s="112">
        <v>575</v>
      </c>
      <c r="W76" s="112">
        <v>551</v>
      </c>
      <c r="X76" s="112">
        <v>558</v>
      </c>
      <c r="Y76" s="112">
        <v>594</v>
      </c>
      <c r="Z76" s="112">
        <v>586</v>
      </c>
    </row>
    <row r="77" spans="1:26" x14ac:dyDescent="0.25">
      <c r="S77" s="115" t="s">
        <v>50</v>
      </c>
      <c r="T77" s="115"/>
      <c r="U77" s="112"/>
      <c r="V77" s="112">
        <v>169</v>
      </c>
      <c r="W77" s="112">
        <v>185</v>
      </c>
      <c r="X77" s="112">
        <v>196</v>
      </c>
      <c r="Y77" s="112">
        <v>238</v>
      </c>
      <c r="Z77" s="112">
        <v>306</v>
      </c>
    </row>
    <row r="78" spans="1:26" x14ac:dyDescent="0.25">
      <c r="S78" s="115" t="s">
        <v>51</v>
      </c>
      <c r="T78" s="115"/>
      <c r="U78" s="112"/>
      <c r="V78" s="112">
        <v>60</v>
      </c>
      <c r="W78" s="112">
        <v>61</v>
      </c>
      <c r="X78" s="112">
        <v>61</v>
      </c>
      <c r="Y78" s="112">
        <v>81</v>
      </c>
      <c r="Z78" s="112">
        <v>82</v>
      </c>
    </row>
    <row r="79" spans="1:26" x14ac:dyDescent="0.25">
      <c r="S79" s="115" t="s">
        <v>52</v>
      </c>
      <c r="T79" s="115"/>
      <c r="U79" s="112"/>
      <c r="V79" s="112">
        <v>56</v>
      </c>
      <c r="W79" s="112">
        <v>63</v>
      </c>
      <c r="X79" s="112">
        <v>51</v>
      </c>
      <c r="Y79" s="112">
        <v>44</v>
      </c>
      <c r="Z79" s="112">
        <v>57</v>
      </c>
    </row>
    <row r="80" spans="1:26" x14ac:dyDescent="0.25">
      <c r="S80" s="118" t="s">
        <v>53</v>
      </c>
      <c r="T80" s="118"/>
      <c r="U80" s="112"/>
      <c r="V80" s="112">
        <v>61560</v>
      </c>
      <c r="W80" s="112">
        <v>60080</v>
      </c>
      <c r="X80" s="112">
        <v>54946</v>
      </c>
      <c r="Y80" s="112">
        <v>58569</v>
      </c>
      <c r="Z80" s="112">
        <v>64859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Port Phillip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6717</v>
      </c>
      <c r="W83" s="112">
        <v>6881</v>
      </c>
      <c r="X83" s="112">
        <v>6527</v>
      </c>
      <c r="Y83" s="112">
        <v>6434</v>
      </c>
      <c r="Z83" s="112">
        <v>6481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10358</v>
      </c>
      <c r="W84" s="112">
        <v>10258</v>
      </c>
      <c r="X84" s="112">
        <v>9629</v>
      </c>
      <c r="Y84" s="112">
        <v>9398</v>
      </c>
      <c r="Z84" s="112">
        <v>9728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3632</v>
      </c>
      <c r="W85" s="112">
        <v>3472</v>
      </c>
      <c r="X85" s="112">
        <v>3206</v>
      </c>
      <c r="Y85" s="112">
        <v>3241</v>
      </c>
      <c r="Z85" s="112">
        <v>3438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124,228</v>
      </c>
      <c r="D86" s="96">
        <f t="shared" ref="D86:D91" si="4">AD4</f>
        <v>9.8682232245511647E-2</v>
      </c>
      <c r="E86" s="97">
        <f t="shared" ref="E86:E91" si="5">AD4</f>
        <v>9.8682232245511647E-2</v>
      </c>
      <c r="F86" s="96">
        <f t="shared" ref="F86:F91" si="6">AF4</f>
        <v>3.109178134493118E-2</v>
      </c>
      <c r="G86" s="97">
        <f t="shared" ref="G86:G91" si="7">AF4</f>
        <v>3.109178134493118E-2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2432</v>
      </c>
      <c r="W86" s="112">
        <v>2362</v>
      </c>
      <c r="X86" s="112">
        <v>2213</v>
      </c>
      <c r="Y86" s="112">
        <v>2326</v>
      </c>
      <c r="Z86" s="112">
        <v>2627</v>
      </c>
    </row>
    <row r="87" spans="1:30" ht="15" customHeight="1" x14ac:dyDescent="0.25">
      <c r="A87" s="98" t="s">
        <v>4</v>
      </c>
      <c r="B87" s="49"/>
      <c r="C87" s="57" t="str">
        <f t="shared" si="3"/>
        <v>59,320</v>
      </c>
      <c r="D87" s="96">
        <f t="shared" si="4"/>
        <v>8.9059832198131073E-2</v>
      </c>
      <c r="E87" s="97">
        <f t="shared" si="5"/>
        <v>8.9059832198131073E-2</v>
      </c>
      <c r="F87" s="96">
        <f t="shared" si="6"/>
        <v>6.6692687562577291E-3</v>
      </c>
      <c r="G87" s="97">
        <f t="shared" si="7"/>
        <v>6.6692687562577291E-3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2429</v>
      </c>
      <c r="W87" s="112">
        <v>2385</v>
      </c>
      <c r="X87" s="112">
        <v>2182</v>
      </c>
      <c r="Y87" s="112">
        <v>2249</v>
      </c>
      <c r="Z87" s="112">
        <v>2357</v>
      </c>
    </row>
    <row r="88" spans="1:30" ht="15" customHeight="1" x14ac:dyDescent="0.25">
      <c r="A88" s="98" t="s">
        <v>5</v>
      </c>
      <c r="B88" s="49"/>
      <c r="C88" s="57" t="str">
        <f t="shared" si="3"/>
        <v>64,863</v>
      </c>
      <c r="D88" s="96">
        <f t="shared" si="4"/>
        <v>0.1073873627780717</v>
      </c>
      <c r="E88" s="97">
        <f t="shared" si="5"/>
        <v>0.1073873627780717</v>
      </c>
      <c r="F88" s="96">
        <f t="shared" si="6"/>
        <v>5.3689203677832253E-2</v>
      </c>
      <c r="G88" s="97">
        <f t="shared" si="7"/>
        <v>5.3689203677832253E-2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1995</v>
      </c>
      <c r="W88" s="112">
        <v>1898</v>
      </c>
      <c r="X88" s="112">
        <v>1809</v>
      </c>
      <c r="Y88" s="112">
        <v>1870</v>
      </c>
      <c r="Z88" s="112">
        <v>1922</v>
      </c>
    </row>
    <row r="89" spans="1:30" ht="15" customHeight="1" x14ac:dyDescent="0.25">
      <c r="A89" s="49" t="s">
        <v>6</v>
      </c>
      <c r="B89" s="49"/>
      <c r="C89" s="57" t="str">
        <f t="shared" si="3"/>
        <v>76,518</v>
      </c>
      <c r="D89" s="96">
        <f t="shared" si="4"/>
        <v>7.7612066415987169E-2</v>
      </c>
      <c r="E89" s="97">
        <f t="shared" si="5"/>
        <v>7.7612066415987169E-2</v>
      </c>
      <c r="F89" s="96">
        <f t="shared" si="6"/>
        <v>-2.1596532279719249E-2</v>
      </c>
      <c r="G89" s="97">
        <f t="shared" si="7"/>
        <v>-2.1596532279719249E-2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780</v>
      </c>
      <c r="W89" s="112">
        <v>747</v>
      </c>
      <c r="X89" s="112">
        <v>719</v>
      </c>
      <c r="Y89" s="112">
        <v>771</v>
      </c>
      <c r="Z89" s="112">
        <v>874</v>
      </c>
    </row>
    <row r="90" spans="1:30" ht="15" customHeight="1" x14ac:dyDescent="0.25">
      <c r="A90" s="49" t="s">
        <v>95</v>
      </c>
      <c r="B90" s="49"/>
      <c r="C90" s="57" t="str">
        <f t="shared" si="3"/>
        <v>$56,473</v>
      </c>
      <c r="D90" s="96">
        <f t="shared" si="4"/>
        <v>-4.1372582403713221E-2</v>
      </c>
      <c r="E90" s="97">
        <f t="shared" si="5"/>
        <v>-4.1372582403713221E-2</v>
      </c>
      <c r="F90" s="96">
        <f t="shared" si="6"/>
        <v>9.8824765536833059E-2</v>
      </c>
      <c r="G90" s="97">
        <f t="shared" si="7"/>
        <v>9.8824765536833059E-2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2235</v>
      </c>
      <c r="W90" s="112">
        <v>2160</v>
      </c>
      <c r="X90" s="112">
        <v>1857</v>
      </c>
      <c r="Y90" s="112">
        <v>1907</v>
      </c>
      <c r="Z90" s="112">
        <v>2512</v>
      </c>
    </row>
    <row r="91" spans="1:30" ht="15" customHeight="1" x14ac:dyDescent="0.25">
      <c r="A91" s="49" t="s">
        <v>7</v>
      </c>
      <c r="B91" s="49"/>
      <c r="C91" s="57" t="str">
        <f t="shared" si="3"/>
        <v>$7,263.7 mil</v>
      </c>
      <c r="D91" s="96">
        <f t="shared" si="4"/>
        <v>6.0062356558276075E-2</v>
      </c>
      <c r="E91" s="97">
        <f t="shared" si="5"/>
        <v>6.0062356558276075E-2</v>
      </c>
      <c r="F91" s="96">
        <f t="shared" si="6"/>
        <v>0.13783567303416344</v>
      </c>
      <c r="G91" s="97">
        <f t="shared" si="7"/>
        <v>0.13783567303416344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39013</v>
      </c>
      <c r="W91" s="112">
        <v>38589</v>
      </c>
      <c r="X91" s="112">
        <v>35330</v>
      </c>
      <c r="Y91" s="112">
        <v>35013</v>
      </c>
      <c r="Z91" s="112">
        <v>37554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5702</v>
      </c>
      <c r="W93" s="112">
        <v>5667</v>
      </c>
      <c r="X93" s="112">
        <v>5525</v>
      </c>
      <c r="Y93" s="112">
        <v>5478</v>
      </c>
      <c r="Z93" s="112">
        <v>5655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11446</v>
      </c>
      <c r="W94" s="112">
        <v>11537</v>
      </c>
      <c r="X94" s="112">
        <v>11001</v>
      </c>
      <c r="Y94" s="112">
        <v>11087</v>
      </c>
      <c r="Z94" s="112">
        <v>11567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1037</v>
      </c>
      <c r="W95" s="112">
        <v>1047</v>
      </c>
      <c r="X95" s="112">
        <v>1013</v>
      </c>
      <c r="Y95" s="112">
        <v>1013</v>
      </c>
      <c r="Z95" s="112">
        <v>1138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3780</v>
      </c>
      <c r="W96" s="112">
        <v>3635</v>
      </c>
      <c r="X96" s="112">
        <v>3340</v>
      </c>
      <c r="Y96" s="112">
        <v>3475</v>
      </c>
      <c r="Z96" s="112">
        <v>4089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5853</v>
      </c>
      <c r="W97" s="112">
        <v>5615</v>
      </c>
      <c r="X97" s="112">
        <v>5270</v>
      </c>
      <c r="Y97" s="112">
        <v>5185</v>
      </c>
      <c r="Z97" s="112">
        <v>5366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2601</v>
      </c>
      <c r="W98" s="112">
        <v>2573</v>
      </c>
      <c r="X98" s="112">
        <v>2448</v>
      </c>
      <c r="Y98" s="112">
        <v>2531</v>
      </c>
      <c r="Z98" s="112">
        <v>2653</v>
      </c>
    </row>
    <row r="99" spans="1:32" ht="15" customHeight="1" x14ac:dyDescent="0.25">
      <c r="S99" s="115" t="s">
        <v>195</v>
      </c>
      <c r="T99" s="115"/>
      <c r="U99" s="112"/>
      <c r="V99" s="112">
        <v>108</v>
      </c>
      <c r="W99" s="112">
        <v>122</v>
      </c>
      <c r="X99" s="112">
        <v>128</v>
      </c>
      <c r="Y99" s="112">
        <v>131</v>
      </c>
      <c r="Z99" s="112">
        <v>217</v>
      </c>
    </row>
    <row r="100" spans="1:32" ht="15" customHeight="1" x14ac:dyDescent="0.25">
      <c r="S100" s="115" t="s">
        <v>58</v>
      </c>
      <c r="T100" s="115"/>
      <c r="U100" s="112"/>
      <c r="V100" s="112">
        <v>1019</v>
      </c>
      <c r="W100" s="112">
        <v>1037</v>
      </c>
      <c r="X100" s="112">
        <v>922</v>
      </c>
      <c r="Y100" s="112">
        <v>926</v>
      </c>
      <c r="Z100" s="112">
        <v>1258</v>
      </c>
    </row>
    <row r="101" spans="1:32" x14ac:dyDescent="0.25">
      <c r="A101" s="18"/>
      <c r="S101" s="118" t="s">
        <v>53</v>
      </c>
      <c r="T101" s="118"/>
      <c r="U101" s="112"/>
      <c r="V101" s="112">
        <v>39195</v>
      </c>
      <c r="W101" s="112">
        <v>39182</v>
      </c>
      <c r="X101" s="112">
        <v>35890</v>
      </c>
      <c r="Y101" s="112">
        <v>35969</v>
      </c>
      <c r="Z101" s="112">
        <v>38933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96284</v>
      </c>
      <c r="W104" s="112">
        <v>88584</v>
      </c>
      <c r="X104" s="112">
        <v>85254</v>
      </c>
      <c r="Y104" s="112">
        <v>90710</v>
      </c>
      <c r="Z104" s="112">
        <v>101060</v>
      </c>
      <c r="AB104" s="109" t="str">
        <f>TEXT(Z104,"###,###")</f>
        <v>101,060</v>
      </c>
      <c r="AD104" s="130">
        <f>Z104/($Z$4)*100</f>
        <v>81.350420195125096</v>
      </c>
      <c r="AF104" s="109"/>
    </row>
    <row r="105" spans="1:32" x14ac:dyDescent="0.25">
      <c r="S105" s="115" t="s">
        <v>17</v>
      </c>
      <c r="T105" s="115"/>
      <c r="U105" s="112"/>
      <c r="V105" s="112">
        <v>15409</v>
      </c>
      <c r="W105" s="112">
        <v>14785</v>
      </c>
      <c r="X105" s="112">
        <v>14440</v>
      </c>
      <c r="Y105" s="112">
        <v>15742</v>
      </c>
      <c r="Z105" s="112">
        <v>15659</v>
      </c>
      <c r="AB105" s="109" t="str">
        <f>TEXT(Z105,"###,###")</f>
        <v>15,659</v>
      </c>
      <c r="AD105" s="130">
        <f>Z105/($Z$4)*100</f>
        <v>12.605048781273142</v>
      </c>
      <c r="AF105" s="109"/>
    </row>
    <row r="106" spans="1:32" x14ac:dyDescent="0.25">
      <c r="S106" s="118" t="s">
        <v>53</v>
      </c>
      <c r="T106" s="118"/>
      <c r="U106" s="120"/>
      <c r="V106" s="120">
        <v>111693</v>
      </c>
      <c r="W106" s="120">
        <v>103369</v>
      </c>
      <c r="X106" s="120">
        <v>99694</v>
      </c>
      <c r="Y106" s="120">
        <v>106452</v>
      </c>
      <c r="Z106" s="120">
        <v>116719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18222</v>
      </c>
      <c r="W108" s="112">
        <v>17895</v>
      </c>
      <c r="X108" s="112">
        <v>15965</v>
      </c>
      <c r="Y108" s="112">
        <v>16860</v>
      </c>
      <c r="Z108" s="112">
        <v>16968</v>
      </c>
      <c r="AB108" s="109" t="str">
        <f>TEXT(Z108,"###,###")</f>
        <v>16,968</v>
      </c>
      <c r="AD108" s="130">
        <f>Z108/($Z$4)*100</f>
        <v>13.658756480020607</v>
      </c>
      <c r="AF108" s="109"/>
    </row>
    <row r="109" spans="1:32" x14ac:dyDescent="0.25">
      <c r="S109" s="115" t="s">
        <v>20</v>
      </c>
      <c r="T109" s="115"/>
      <c r="U109" s="112"/>
      <c r="V109" s="112">
        <v>15563</v>
      </c>
      <c r="W109" s="112">
        <v>15489</v>
      </c>
      <c r="X109" s="112">
        <v>15132</v>
      </c>
      <c r="Y109" s="112">
        <v>16157</v>
      </c>
      <c r="Z109" s="112">
        <v>17367</v>
      </c>
      <c r="AB109" s="109" t="str">
        <f>TEXT(Z109,"###,###")</f>
        <v>17,367</v>
      </c>
      <c r="AD109" s="130">
        <f>Z109/($Z$4)*100</f>
        <v>13.979940110120101</v>
      </c>
      <c r="AF109" s="109"/>
    </row>
    <row r="110" spans="1:32" x14ac:dyDescent="0.25">
      <c r="S110" s="115" t="s">
        <v>21</v>
      </c>
      <c r="T110" s="115"/>
      <c r="U110" s="112"/>
      <c r="V110" s="112">
        <v>30385</v>
      </c>
      <c r="W110" s="112">
        <v>28156</v>
      </c>
      <c r="X110" s="112">
        <v>24726</v>
      </c>
      <c r="Y110" s="112">
        <v>26775</v>
      </c>
      <c r="Z110" s="112">
        <v>31346</v>
      </c>
      <c r="AB110" s="109" t="str">
        <f>TEXT(Z110,"###,###")</f>
        <v>31,346</v>
      </c>
      <c r="AD110" s="130">
        <f>Z110/($Z$4)*100</f>
        <v>25.232636764658533</v>
      </c>
      <c r="AF110" s="109"/>
    </row>
    <row r="111" spans="1:32" x14ac:dyDescent="0.25">
      <c r="S111" s="115" t="s">
        <v>22</v>
      </c>
      <c r="T111" s="115"/>
      <c r="U111" s="112"/>
      <c r="V111" s="112">
        <v>48374</v>
      </c>
      <c r="W111" s="112">
        <v>47690</v>
      </c>
      <c r="X111" s="112">
        <v>43871</v>
      </c>
      <c r="Y111" s="112">
        <v>46662</v>
      </c>
      <c r="Z111" s="112">
        <v>51047</v>
      </c>
      <c r="AB111" s="109" t="str">
        <f>TEXT(Z111,"###,###")</f>
        <v>51,047</v>
      </c>
      <c r="AD111" s="130">
        <f>Z111/($Z$4)*100</f>
        <v>41.091380365135073</v>
      </c>
      <c r="AF111" s="109"/>
    </row>
    <row r="112" spans="1:32" x14ac:dyDescent="0.25">
      <c r="S112" s="118" t="s">
        <v>53</v>
      </c>
      <c r="T112" s="118"/>
      <c r="U112" s="112"/>
      <c r="V112" s="112">
        <v>120487</v>
      </c>
      <c r="W112" s="112">
        <v>117286</v>
      </c>
      <c r="X112" s="112">
        <v>106938</v>
      </c>
      <c r="Y112" s="112">
        <v>113070</v>
      </c>
      <c r="Z112" s="112">
        <v>124228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38.6</v>
      </c>
      <c r="W118" s="131">
        <v>39</v>
      </c>
      <c r="X118" s="131">
        <v>40.159999999999997</v>
      </c>
      <c r="Y118" s="131">
        <v>40.369999999999997</v>
      </c>
      <c r="Z118" s="131">
        <v>39.64</v>
      </c>
      <c r="AB118" s="109" t="str">
        <f>TEXT(Z118,"##.0")</f>
        <v>39.6</v>
      </c>
    </row>
    <row r="120" spans="19:32" x14ac:dyDescent="0.25">
      <c r="S120" s="101" t="s">
        <v>97</v>
      </c>
      <c r="T120" s="112"/>
      <c r="U120" s="112"/>
      <c r="V120" s="112">
        <v>66430</v>
      </c>
      <c r="W120" s="112">
        <v>65920</v>
      </c>
      <c r="X120" s="112">
        <v>59634</v>
      </c>
      <c r="Y120" s="112">
        <v>59614</v>
      </c>
      <c r="Z120" s="112">
        <v>64451</v>
      </c>
      <c r="AB120" s="109" t="str">
        <f>TEXT(Z120,"###,###")</f>
        <v>64,451</v>
      </c>
    </row>
    <row r="121" spans="19:32" x14ac:dyDescent="0.25">
      <c r="S121" s="101" t="s">
        <v>98</v>
      </c>
      <c r="T121" s="112"/>
      <c r="U121" s="112"/>
      <c r="V121" s="112">
        <v>4676</v>
      </c>
      <c r="W121" s="112">
        <v>4774</v>
      </c>
      <c r="X121" s="112">
        <v>4676</v>
      </c>
      <c r="Y121" s="112">
        <v>4407</v>
      </c>
      <c r="Z121" s="112">
        <v>4595</v>
      </c>
      <c r="AB121" s="109" t="str">
        <f>TEXT(Z121,"###,###")</f>
        <v>4,595</v>
      </c>
    </row>
    <row r="122" spans="19:32" x14ac:dyDescent="0.25">
      <c r="S122" s="101" t="s">
        <v>99</v>
      </c>
      <c r="T122" s="112"/>
      <c r="U122" s="112"/>
      <c r="V122" s="112">
        <v>7093</v>
      </c>
      <c r="W122" s="112">
        <v>7079</v>
      </c>
      <c r="X122" s="112">
        <v>6946</v>
      </c>
      <c r="Y122" s="112">
        <v>6983</v>
      </c>
      <c r="Z122" s="112">
        <v>7475</v>
      </c>
      <c r="AB122" s="109" t="str">
        <f>TEXT(Z122,"###,###")</f>
        <v>7,475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73523</v>
      </c>
      <c r="W124" s="112">
        <v>72999</v>
      </c>
      <c r="X124" s="112">
        <v>66580</v>
      </c>
      <c r="Y124" s="112">
        <v>66597</v>
      </c>
      <c r="Z124" s="112">
        <v>71926</v>
      </c>
      <c r="AB124" s="109" t="str">
        <f>TEXT(Z124,"###,###")</f>
        <v>71,926</v>
      </c>
      <c r="AD124" s="127">
        <f>Z124/$Z$7*100</f>
        <v>93.998797668522442</v>
      </c>
    </row>
    <row r="125" spans="19:32" x14ac:dyDescent="0.25">
      <c r="S125" s="101" t="s">
        <v>101</v>
      </c>
      <c r="T125" s="112"/>
      <c r="U125" s="112"/>
      <c r="V125" s="112">
        <v>11769</v>
      </c>
      <c r="W125" s="112">
        <v>11853</v>
      </c>
      <c r="X125" s="112">
        <v>11622</v>
      </c>
      <c r="Y125" s="112">
        <v>11390</v>
      </c>
      <c r="Z125" s="112">
        <v>12070</v>
      </c>
      <c r="AB125" s="109" t="str">
        <f>TEXT(Z125,"###,###")</f>
        <v>12,070</v>
      </c>
      <c r="AD125" s="127">
        <f>Z125/$Z$7*100</f>
        <v>15.774066232781831</v>
      </c>
    </row>
    <row r="127" spans="19:32" x14ac:dyDescent="0.25">
      <c r="S127" s="101" t="s">
        <v>102</v>
      </c>
      <c r="T127" s="112"/>
      <c r="U127" s="112"/>
      <c r="V127" s="112">
        <v>39007</v>
      </c>
      <c r="W127" s="112">
        <v>38586</v>
      </c>
      <c r="X127" s="112">
        <v>35330</v>
      </c>
      <c r="Y127" s="112">
        <v>35014</v>
      </c>
      <c r="Z127" s="112">
        <v>37550</v>
      </c>
      <c r="AB127" s="109" t="str">
        <f>TEXT(Z127,"###,###")</f>
        <v>37,550</v>
      </c>
      <c r="AD127" s="127">
        <f>Z127/$Z$7*100</f>
        <v>49.073420633053658</v>
      </c>
    </row>
    <row r="128" spans="19:32" x14ac:dyDescent="0.25">
      <c r="S128" s="101" t="s">
        <v>103</v>
      </c>
      <c r="T128" s="112"/>
      <c r="U128" s="112"/>
      <c r="V128" s="112">
        <v>39196</v>
      </c>
      <c r="W128" s="112">
        <v>39182</v>
      </c>
      <c r="X128" s="112">
        <v>35887</v>
      </c>
      <c r="Y128" s="112">
        <v>35968</v>
      </c>
      <c r="Z128" s="112">
        <v>38933</v>
      </c>
      <c r="AB128" s="109" t="str">
        <f>TEXT(Z128,"###,###")</f>
        <v>38,933</v>
      </c>
      <c r="AD128" s="127">
        <f>Z128/$Z$7*100</f>
        <v>50.880838495517402</v>
      </c>
    </row>
    <row r="130" spans="19:20" x14ac:dyDescent="0.25">
      <c r="S130" s="101" t="s">
        <v>278</v>
      </c>
      <c r="T130" s="127">
        <v>84.229854413340661</v>
      </c>
    </row>
    <row r="131" spans="19:20" x14ac:dyDescent="0.25">
      <c r="S131" s="101" t="s">
        <v>279</v>
      </c>
      <c r="T131" s="127">
        <v>6.0051229776000419</v>
      </c>
    </row>
    <row r="132" spans="19:20" x14ac:dyDescent="0.25">
      <c r="S132" s="101" t="s">
        <v>280</v>
      </c>
      <c r="T132" s="127">
        <v>9.768943255181787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D25D8-4CC1-4900-A536-B3FBA1B48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E62D8D9-C3D4-45B3-9E82-6F069D1734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0B0BAAE-E6CB-4050-8897-E8C73B9B16B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371C567-ADA6-4E2E-904F-3594005FFD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0E4E7-E0CB-4732-9FA9-AF732D27149A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168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168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8.60 Pyrenees,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5117</v>
      </c>
      <c r="W4" s="108">
        <v>5368</v>
      </c>
      <c r="X4" s="108">
        <v>5631</v>
      </c>
      <c r="Y4" s="108">
        <v>5940</v>
      </c>
      <c r="Z4" s="108">
        <v>5945</v>
      </c>
      <c r="AB4" s="109" t="str">
        <f>TEXT(Z4,"###,###")</f>
        <v>5,945</v>
      </c>
      <c r="AD4" s="110">
        <f>Z4/Y4-1</f>
        <v>8.4175084175086567E-4</v>
      </c>
      <c r="AF4" s="110">
        <f>Z4/V4-1</f>
        <v>0.16181356263435598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2649</v>
      </c>
      <c r="W5" s="108">
        <v>2826</v>
      </c>
      <c r="X5" s="108">
        <v>2911</v>
      </c>
      <c r="Y5" s="108">
        <v>3037</v>
      </c>
      <c r="Z5" s="108">
        <v>3040</v>
      </c>
      <c r="AB5" s="109" t="str">
        <f>TEXT(Z5,"###,###")</f>
        <v>3,040</v>
      </c>
      <c r="AD5" s="110">
        <f t="shared" ref="AD5:AD9" si="0">Z5/Y5-1</f>
        <v>9.8781692459670722E-4</v>
      </c>
      <c r="AF5" s="110">
        <f t="shared" ref="AF5:AF9" si="1">Z5/V5-1</f>
        <v>0.14760286900717245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2464</v>
      </c>
      <c r="W6" s="108">
        <v>2544</v>
      </c>
      <c r="X6" s="108">
        <v>2717</v>
      </c>
      <c r="Y6" s="108">
        <v>2898</v>
      </c>
      <c r="Z6" s="108">
        <v>2908</v>
      </c>
      <c r="AB6" s="109" t="str">
        <f>TEXT(Z6,"###,###")</f>
        <v>2,908</v>
      </c>
      <c r="AD6" s="110">
        <f t="shared" si="0"/>
        <v>3.4506556245685882E-3</v>
      </c>
      <c r="AF6" s="110">
        <f t="shared" si="1"/>
        <v>0.18019480519480524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3404</v>
      </c>
      <c r="W7" s="108">
        <v>3667</v>
      </c>
      <c r="X7" s="108">
        <v>3759</v>
      </c>
      <c r="Y7" s="108">
        <v>3886</v>
      </c>
      <c r="Z7" s="108">
        <v>3902</v>
      </c>
      <c r="AB7" s="109" t="str">
        <f>TEXT(Z7,"###,###")</f>
        <v>3,902</v>
      </c>
      <c r="AD7" s="110">
        <f t="shared" si="0"/>
        <v>4.1173443129181031E-3</v>
      </c>
      <c r="AF7" s="110">
        <f t="shared" si="1"/>
        <v>0.14629847238542881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5,945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3,902</v>
      </c>
      <c r="P8" s="67"/>
      <c r="S8" s="107" t="s">
        <v>82</v>
      </c>
      <c r="T8" s="108"/>
      <c r="U8" s="108"/>
      <c r="V8" s="108">
        <v>35968</v>
      </c>
      <c r="W8" s="108">
        <v>36266.639999999999</v>
      </c>
      <c r="X8" s="108">
        <v>37254</v>
      </c>
      <c r="Y8" s="108">
        <v>37636</v>
      </c>
      <c r="Z8" s="108">
        <v>40732</v>
      </c>
      <c r="AB8" s="109" t="str">
        <f>TEXT(Z8,"$###,###")</f>
        <v>$40,732</v>
      </c>
      <c r="AD8" s="110">
        <f t="shared" si="0"/>
        <v>8.2261664363906917E-2</v>
      </c>
      <c r="AF8" s="110">
        <f t="shared" si="1"/>
        <v>0.13245106761565828</v>
      </c>
    </row>
    <row r="9" spans="1:32" x14ac:dyDescent="0.25">
      <c r="A9" s="30" t="s">
        <v>14</v>
      </c>
      <c r="B9" s="71"/>
      <c r="C9" s="72"/>
      <c r="D9" s="73">
        <f>AD104</f>
        <v>70.883095037846928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52.767811378780117</v>
      </c>
      <c r="P9" s="74" t="s">
        <v>83</v>
      </c>
      <c r="S9" s="107" t="s">
        <v>7</v>
      </c>
      <c r="T9" s="108"/>
      <c r="U9" s="108"/>
      <c r="V9" s="108">
        <v>155596888</v>
      </c>
      <c r="W9" s="108">
        <v>169590858</v>
      </c>
      <c r="X9" s="108">
        <v>183337226</v>
      </c>
      <c r="Y9" s="108">
        <v>192949545</v>
      </c>
      <c r="Z9" s="108">
        <v>199769167</v>
      </c>
      <c r="AB9" s="109" t="str">
        <f>TEXT(Z9/1000000,"$#,###.0")&amp;" mil"</f>
        <v>$199.8 mil</v>
      </c>
      <c r="AD9" s="110">
        <f t="shared" si="0"/>
        <v>3.5344068834160858E-2</v>
      </c>
      <c r="AF9" s="110">
        <f t="shared" si="1"/>
        <v>0.2838892189154838</v>
      </c>
    </row>
    <row r="10" spans="1:32" x14ac:dyDescent="0.25">
      <c r="A10" s="30" t="s">
        <v>17</v>
      </c>
      <c r="B10" s="71"/>
      <c r="C10" s="72"/>
      <c r="D10" s="73">
        <f>AD105</f>
        <v>16.450798990748527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47.309072270630445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73.782675550999485</v>
      </c>
      <c r="P11" s="74" t="s">
        <v>83</v>
      </c>
      <c r="S11" s="107" t="s">
        <v>29</v>
      </c>
      <c r="T11" s="112"/>
      <c r="U11" s="112"/>
      <c r="V11" s="112">
        <v>4168</v>
      </c>
      <c r="W11" s="112">
        <v>4363</v>
      </c>
      <c r="X11" s="112">
        <v>4588</v>
      </c>
      <c r="Y11" s="112">
        <v>4888</v>
      </c>
      <c r="Z11" s="112">
        <v>4916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15.299846232701178</v>
      </c>
      <c r="P12" s="74" t="s">
        <v>83</v>
      </c>
      <c r="S12" s="107" t="s">
        <v>30</v>
      </c>
      <c r="T12" s="112"/>
      <c r="U12" s="112"/>
      <c r="V12" s="112">
        <v>948</v>
      </c>
      <c r="W12" s="112">
        <v>1009</v>
      </c>
      <c r="X12" s="112">
        <v>1043</v>
      </c>
      <c r="Y12" s="112">
        <v>1048</v>
      </c>
      <c r="Z12" s="112">
        <v>1030</v>
      </c>
    </row>
    <row r="13" spans="1:32" ht="15" customHeight="1" x14ac:dyDescent="0.25">
      <c r="A13" s="30" t="s">
        <v>19</v>
      </c>
      <c r="B13" s="72"/>
      <c r="C13" s="72"/>
      <c r="D13" s="73">
        <f>AD108</f>
        <v>18.36837678721615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11.071245515120451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18.351555929352397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22.943650126156435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18.344862925954395</v>
      </c>
      <c r="P15" s="74" t="s">
        <v>83</v>
      </c>
      <c r="S15" s="115" t="s">
        <v>59</v>
      </c>
      <c r="T15" s="115"/>
      <c r="U15" s="116"/>
      <c r="V15" s="116">
        <v>713</v>
      </c>
      <c r="W15" s="116">
        <v>780</v>
      </c>
      <c r="X15" s="116">
        <v>842</v>
      </c>
      <c r="Y15" s="112">
        <v>760</v>
      </c>
      <c r="Z15" s="112">
        <v>799</v>
      </c>
      <c r="AB15" s="117">
        <f t="shared" ref="AB15:AB34" si="2">IF(Z15="np",0,Z15/$Z$34)</f>
        <v>0.13439865433137091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27.619848612279224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81.655137074045598</v>
      </c>
      <c r="P16" s="37" t="s">
        <v>83</v>
      </c>
      <c r="S16" s="115" t="s">
        <v>60</v>
      </c>
      <c r="T16" s="115"/>
      <c r="U16" s="116"/>
      <c r="V16" s="116">
        <v>28</v>
      </c>
      <c r="W16" s="116">
        <v>27</v>
      </c>
      <c r="X16" s="116">
        <v>41</v>
      </c>
      <c r="Y16" s="112">
        <v>41</v>
      </c>
      <c r="Z16" s="112">
        <v>34</v>
      </c>
      <c r="AB16" s="117">
        <f t="shared" si="2"/>
        <v>5.7190916736753576E-3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353</v>
      </c>
      <c r="W17" s="116">
        <v>354</v>
      </c>
      <c r="X17" s="116">
        <v>353</v>
      </c>
      <c r="Y17" s="112">
        <v>384</v>
      </c>
      <c r="Z17" s="112">
        <v>395</v>
      </c>
      <c r="AB17" s="117">
        <f t="shared" si="2"/>
        <v>6.6442388561816654E-2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33</v>
      </c>
      <c r="W18" s="116">
        <v>36</v>
      </c>
      <c r="X18" s="116">
        <v>34</v>
      </c>
      <c r="Y18" s="112">
        <v>40</v>
      </c>
      <c r="Z18" s="112">
        <v>38</v>
      </c>
      <c r="AB18" s="117">
        <f t="shared" si="2"/>
        <v>6.3919259882253996E-3</v>
      </c>
    </row>
    <row r="19" spans="1:28" x14ac:dyDescent="0.25">
      <c r="A19" s="63" t="str">
        <f>$S$1&amp;" ("&amp;$V$2&amp;" to "&amp;$Z$2&amp;")"</f>
        <v>Pyrenees (2018-19 to 2022-23)</v>
      </c>
      <c r="B19" s="63"/>
      <c r="C19" s="63"/>
      <c r="D19" s="63"/>
      <c r="E19" s="63"/>
      <c r="F19" s="63"/>
      <c r="G19" s="63" t="str">
        <f>$S$1&amp;" ("&amp;$V$2&amp;" to "&amp;$Z$2&amp;")"</f>
        <v>Pyrenees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324</v>
      </c>
      <c r="W19" s="116">
        <v>330</v>
      </c>
      <c r="X19" s="116">
        <v>371</v>
      </c>
      <c r="Y19" s="112">
        <v>413</v>
      </c>
      <c r="Z19" s="112">
        <v>422</v>
      </c>
      <c r="AB19" s="117">
        <f t="shared" si="2"/>
        <v>7.0984020185029431E-2</v>
      </c>
    </row>
    <row r="20" spans="1:28" x14ac:dyDescent="0.25">
      <c r="S20" s="115" t="s">
        <v>64</v>
      </c>
      <c r="T20" s="115"/>
      <c r="U20" s="116"/>
      <c r="V20" s="116">
        <v>129</v>
      </c>
      <c r="W20" s="116">
        <v>129</v>
      </c>
      <c r="X20" s="116">
        <v>142</v>
      </c>
      <c r="Y20" s="112">
        <v>152</v>
      </c>
      <c r="Z20" s="112">
        <v>146</v>
      </c>
      <c r="AB20" s="117">
        <f t="shared" si="2"/>
        <v>2.4558452481076534E-2</v>
      </c>
    </row>
    <row r="21" spans="1:28" x14ac:dyDescent="0.25">
      <c r="S21" s="115" t="s">
        <v>65</v>
      </c>
      <c r="T21" s="115"/>
      <c r="U21" s="116"/>
      <c r="V21" s="116">
        <v>340</v>
      </c>
      <c r="W21" s="116">
        <v>377</v>
      </c>
      <c r="X21" s="116">
        <v>354</v>
      </c>
      <c r="Y21" s="112">
        <v>400</v>
      </c>
      <c r="Z21" s="112">
        <v>418</v>
      </c>
      <c r="AB21" s="117">
        <f t="shared" si="2"/>
        <v>7.0311185870479395E-2</v>
      </c>
    </row>
    <row r="22" spans="1:28" x14ac:dyDescent="0.25">
      <c r="S22" s="115" t="s">
        <v>66</v>
      </c>
      <c r="T22" s="115"/>
      <c r="U22" s="116"/>
      <c r="V22" s="116">
        <v>209</v>
      </c>
      <c r="W22" s="116">
        <v>273</v>
      </c>
      <c r="X22" s="116">
        <v>331</v>
      </c>
      <c r="Y22" s="112">
        <v>343</v>
      </c>
      <c r="Z22" s="112">
        <v>389</v>
      </c>
      <c r="AB22" s="117">
        <f t="shared" si="2"/>
        <v>6.5433137089991586E-2</v>
      </c>
    </row>
    <row r="23" spans="1:28" x14ac:dyDescent="0.25">
      <c r="S23" s="115" t="s">
        <v>67</v>
      </c>
      <c r="T23" s="115"/>
      <c r="U23" s="116"/>
      <c r="V23" s="116">
        <v>229</v>
      </c>
      <c r="W23" s="116">
        <v>251</v>
      </c>
      <c r="X23" s="116">
        <v>247</v>
      </c>
      <c r="Y23" s="112">
        <v>269</v>
      </c>
      <c r="Z23" s="112">
        <v>263</v>
      </c>
      <c r="AB23" s="117">
        <f t="shared" si="2"/>
        <v>4.4238856181665266E-2</v>
      </c>
    </row>
    <row r="24" spans="1:28" x14ac:dyDescent="0.25">
      <c r="S24" s="115" t="s">
        <v>68</v>
      </c>
      <c r="T24" s="115"/>
      <c r="U24" s="116"/>
      <c r="V24" s="116">
        <v>27</v>
      </c>
      <c r="W24" s="116">
        <v>36</v>
      </c>
      <c r="X24" s="116">
        <v>44</v>
      </c>
      <c r="Y24" s="112">
        <v>30</v>
      </c>
      <c r="Z24" s="112">
        <v>41</v>
      </c>
      <c r="AB24" s="117">
        <f t="shared" si="2"/>
        <v>6.8965517241379309E-3</v>
      </c>
    </row>
    <row r="25" spans="1:28" x14ac:dyDescent="0.25">
      <c r="S25" s="115" t="s">
        <v>69</v>
      </c>
      <c r="T25" s="115"/>
      <c r="U25" s="116"/>
      <c r="V25" s="116">
        <v>137</v>
      </c>
      <c r="W25" s="116">
        <v>140</v>
      </c>
      <c r="X25" s="116">
        <v>147</v>
      </c>
      <c r="Y25" s="112">
        <v>168</v>
      </c>
      <c r="Z25" s="112">
        <v>157</v>
      </c>
      <c r="AB25" s="117">
        <f t="shared" si="2"/>
        <v>2.640874684608915E-2</v>
      </c>
    </row>
    <row r="26" spans="1:28" x14ac:dyDescent="0.25">
      <c r="S26" s="115" t="s">
        <v>70</v>
      </c>
      <c r="T26" s="115"/>
      <c r="U26" s="116"/>
      <c r="V26" s="116">
        <v>71</v>
      </c>
      <c r="W26" s="116">
        <v>78</v>
      </c>
      <c r="X26" s="116">
        <v>82</v>
      </c>
      <c r="Y26" s="112">
        <v>97</v>
      </c>
      <c r="Z26" s="112">
        <v>99</v>
      </c>
      <c r="AB26" s="117">
        <f t="shared" si="2"/>
        <v>1.6652649285113542E-2</v>
      </c>
    </row>
    <row r="27" spans="1:28" x14ac:dyDescent="0.25">
      <c r="S27" s="115" t="s">
        <v>71</v>
      </c>
      <c r="T27" s="115"/>
      <c r="U27" s="116"/>
      <c r="V27" s="116">
        <v>145</v>
      </c>
      <c r="W27" s="116">
        <v>165</v>
      </c>
      <c r="X27" s="116">
        <v>177</v>
      </c>
      <c r="Y27" s="112">
        <v>211</v>
      </c>
      <c r="Z27" s="112">
        <v>205</v>
      </c>
      <c r="AB27" s="117">
        <f t="shared" si="2"/>
        <v>3.4482758620689655E-2</v>
      </c>
    </row>
    <row r="28" spans="1:28" x14ac:dyDescent="0.25">
      <c r="S28" s="115" t="s">
        <v>72</v>
      </c>
      <c r="T28" s="115"/>
      <c r="U28" s="116"/>
      <c r="V28" s="116">
        <v>279</v>
      </c>
      <c r="W28" s="116">
        <v>277</v>
      </c>
      <c r="X28" s="116">
        <v>307</v>
      </c>
      <c r="Y28" s="112">
        <v>324</v>
      </c>
      <c r="Z28" s="112">
        <v>312</v>
      </c>
      <c r="AB28" s="117">
        <f t="shared" si="2"/>
        <v>5.2481076534903283E-2</v>
      </c>
    </row>
    <row r="29" spans="1:28" x14ac:dyDescent="0.25">
      <c r="S29" s="115" t="s">
        <v>73</v>
      </c>
      <c r="T29" s="115"/>
      <c r="U29" s="116"/>
      <c r="V29" s="116">
        <v>477</v>
      </c>
      <c r="W29" s="116">
        <v>351</v>
      </c>
      <c r="X29" s="116">
        <v>369</v>
      </c>
      <c r="Y29" s="112">
        <v>413</v>
      </c>
      <c r="Z29" s="112">
        <v>418</v>
      </c>
      <c r="AB29" s="117">
        <f t="shared" si="2"/>
        <v>7.0311185870479395E-2</v>
      </c>
    </row>
    <row r="30" spans="1:28" x14ac:dyDescent="0.25">
      <c r="S30" s="115" t="s">
        <v>74</v>
      </c>
      <c r="T30" s="115"/>
      <c r="U30" s="116"/>
      <c r="V30" s="116">
        <v>236</v>
      </c>
      <c r="W30" s="116">
        <v>340</v>
      </c>
      <c r="X30" s="116">
        <v>325</v>
      </c>
      <c r="Y30" s="112">
        <v>372</v>
      </c>
      <c r="Z30" s="112">
        <v>393</v>
      </c>
      <c r="AB30" s="117">
        <f t="shared" si="2"/>
        <v>6.6105971404541636E-2</v>
      </c>
    </row>
    <row r="31" spans="1:28" x14ac:dyDescent="0.25">
      <c r="S31" s="115" t="s">
        <v>75</v>
      </c>
      <c r="T31" s="115"/>
      <c r="U31" s="116"/>
      <c r="V31" s="116">
        <v>541</v>
      </c>
      <c r="W31" s="116">
        <v>583</v>
      </c>
      <c r="X31" s="116">
        <v>628</v>
      </c>
      <c r="Y31" s="112">
        <v>677</v>
      </c>
      <c r="Z31" s="112">
        <v>702</v>
      </c>
      <c r="AB31" s="117">
        <f t="shared" si="2"/>
        <v>0.11808242220353238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103</v>
      </c>
      <c r="W32" s="116">
        <v>110</v>
      </c>
      <c r="X32" s="116">
        <v>108</v>
      </c>
      <c r="Y32" s="112">
        <v>147</v>
      </c>
      <c r="Z32" s="112">
        <v>146</v>
      </c>
      <c r="AB32" s="117">
        <f t="shared" si="2"/>
        <v>2.4558452481076534E-2</v>
      </c>
    </row>
    <row r="33" spans="19:32" x14ac:dyDescent="0.25">
      <c r="S33" s="115" t="s">
        <v>77</v>
      </c>
      <c r="T33" s="115"/>
      <c r="U33" s="116"/>
      <c r="V33" s="116">
        <v>139</v>
      </c>
      <c r="W33" s="116">
        <v>134</v>
      </c>
      <c r="X33" s="116">
        <v>147</v>
      </c>
      <c r="Y33" s="112">
        <v>157</v>
      </c>
      <c r="Z33" s="112">
        <v>142</v>
      </c>
      <c r="AB33" s="117">
        <f t="shared" si="2"/>
        <v>2.3885618166526491E-2</v>
      </c>
    </row>
    <row r="34" spans="19:32" x14ac:dyDescent="0.25">
      <c r="S34" s="118" t="s">
        <v>53</v>
      </c>
      <c r="T34" s="118"/>
      <c r="U34" s="119"/>
      <c r="V34" s="119">
        <v>5120</v>
      </c>
      <c r="W34" s="119">
        <v>5373</v>
      </c>
      <c r="X34" s="119">
        <v>5631</v>
      </c>
      <c r="Y34" s="120">
        <v>5938</v>
      </c>
      <c r="Z34" s="120">
        <v>5945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2848</v>
      </c>
      <c r="W37" s="112">
        <v>3066</v>
      </c>
      <c r="X37" s="112">
        <v>3157</v>
      </c>
      <c r="Y37" s="112">
        <v>3192</v>
      </c>
      <c r="Z37" s="112">
        <v>3187</v>
      </c>
      <c r="AB37" s="132">
        <f>Z37/Z40*100</f>
        <v>81.655137074045598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554</v>
      </c>
      <c r="W38" s="112">
        <v>601</v>
      </c>
      <c r="X38" s="112">
        <v>609</v>
      </c>
      <c r="Y38" s="112">
        <v>689</v>
      </c>
      <c r="Z38" s="112">
        <v>716</v>
      </c>
      <c r="AB38" s="132">
        <f>Z38/Z40*100</f>
        <v>18.344862925954395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3402</v>
      </c>
      <c r="W40" s="112">
        <v>3667</v>
      </c>
      <c r="X40" s="112">
        <v>3766</v>
      </c>
      <c r="Y40" s="112">
        <v>3881</v>
      </c>
      <c r="Z40" s="112">
        <v>3903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</v>
      </c>
      <c r="W44" s="112">
        <v>7</v>
      </c>
      <c r="X44" s="112">
        <v>6</v>
      </c>
      <c r="Y44" s="112">
        <v>5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52</v>
      </c>
      <c r="W45" s="112">
        <v>71</v>
      </c>
      <c r="X45" s="112">
        <v>84</v>
      </c>
      <c r="Y45" s="112">
        <v>114</v>
      </c>
      <c r="Z45" s="112">
        <v>109</v>
      </c>
    </row>
    <row r="46" spans="19:32" x14ac:dyDescent="0.25">
      <c r="S46" s="115" t="s">
        <v>38</v>
      </c>
      <c r="T46" s="115"/>
      <c r="U46" s="112"/>
      <c r="V46" s="112">
        <v>170</v>
      </c>
      <c r="W46" s="112">
        <v>172</v>
      </c>
      <c r="X46" s="112">
        <v>167</v>
      </c>
      <c r="Y46" s="112">
        <v>178</v>
      </c>
      <c r="Z46" s="112">
        <v>196</v>
      </c>
    </row>
    <row r="47" spans="19:32" x14ac:dyDescent="0.25">
      <c r="S47" s="115" t="s">
        <v>39</v>
      </c>
      <c r="T47" s="115"/>
      <c r="U47" s="112"/>
      <c r="V47" s="112">
        <v>202</v>
      </c>
      <c r="W47" s="112">
        <v>221</v>
      </c>
      <c r="X47" s="112">
        <v>262</v>
      </c>
      <c r="Y47" s="112">
        <v>223</v>
      </c>
      <c r="Z47" s="112">
        <v>251</v>
      </c>
    </row>
    <row r="48" spans="19:32" x14ac:dyDescent="0.25">
      <c r="S48" s="115" t="s">
        <v>40</v>
      </c>
      <c r="T48" s="115"/>
      <c r="U48" s="112"/>
      <c r="V48" s="112">
        <v>227</v>
      </c>
      <c r="W48" s="112">
        <v>252</v>
      </c>
      <c r="X48" s="112">
        <v>245</v>
      </c>
      <c r="Y48" s="112">
        <v>288</v>
      </c>
      <c r="Z48" s="112">
        <v>279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162</v>
      </c>
      <c r="W49" s="112">
        <v>207</v>
      </c>
      <c r="X49" s="112">
        <v>221</v>
      </c>
      <c r="Y49" s="112">
        <v>221</v>
      </c>
      <c r="Z49" s="112">
        <v>230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Pyrenees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179</v>
      </c>
      <c r="W50" s="112">
        <v>172</v>
      </c>
      <c r="X50" s="112">
        <v>202</v>
      </c>
      <c r="Y50" s="112">
        <v>230</v>
      </c>
      <c r="Z50" s="112">
        <v>224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233</v>
      </c>
      <c r="W51" s="112">
        <v>240</v>
      </c>
      <c r="X51" s="112">
        <v>212</v>
      </c>
      <c r="Y51" s="112">
        <v>194</v>
      </c>
      <c r="Z51" s="112">
        <v>204</v>
      </c>
    </row>
    <row r="52" spans="1:26" ht="15" customHeight="1" x14ac:dyDescent="0.25">
      <c r="S52" s="115" t="s">
        <v>44</v>
      </c>
      <c r="T52" s="115"/>
      <c r="U52" s="112"/>
      <c r="V52" s="112">
        <v>277</v>
      </c>
      <c r="W52" s="112">
        <v>307</v>
      </c>
      <c r="X52" s="112">
        <v>300</v>
      </c>
      <c r="Y52" s="112">
        <v>272</v>
      </c>
      <c r="Z52" s="112">
        <v>246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271</v>
      </c>
      <c r="W53" s="112">
        <v>278</v>
      </c>
      <c r="X53" s="112">
        <v>295</v>
      </c>
      <c r="Y53" s="112">
        <v>323</v>
      </c>
      <c r="Z53" s="112">
        <v>311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288</v>
      </c>
      <c r="W54" s="112">
        <v>291</v>
      </c>
      <c r="X54" s="112">
        <v>280</v>
      </c>
      <c r="Y54" s="112">
        <v>305</v>
      </c>
      <c r="Z54" s="112">
        <v>283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264</v>
      </c>
      <c r="W55" s="112">
        <v>289</v>
      </c>
      <c r="X55" s="112">
        <v>284</v>
      </c>
      <c r="Y55" s="112">
        <v>296</v>
      </c>
      <c r="Z55" s="112">
        <v>294</v>
      </c>
    </row>
    <row r="56" spans="1:26" ht="15" customHeight="1" x14ac:dyDescent="0.25">
      <c r="S56" s="115" t="s">
        <v>48</v>
      </c>
      <c r="T56" s="115"/>
      <c r="U56" s="112"/>
      <c r="V56" s="112">
        <v>182</v>
      </c>
      <c r="W56" s="112">
        <v>169</v>
      </c>
      <c r="X56" s="112">
        <v>194</v>
      </c>
      <c r="Y56" s="112">
        <v>219</v>
      </c>
      <c r="Z56" s="112">
        <v>213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83</v>
      </c>
      <c r="W57" s="112">
        <v>88</v>
      </c>
      <c r="X57" s="112">
        <v>95</v>
      </c>
      <c r="Y57" s="112">
        <v>84</v>
      </c>
      <c r="Z57" s="112">
        <v>107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35</v>
      </c>
      <c r="W58" s="112">
        <v>36</v>
      </c>
      <c r="X58" s="112">
        <v>43</v>
      </c>
      <c r="Y58" s="112">
        <v>44</v>
      </c>
      <c r="Z58" s="112">
        <v>46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14</v>
      </c>
      <c r="W59" s="112">
        <v>19</v>
      </c>
      <c r="X59" s="112">
        <v>13</v>
      </c>
      <c r="Y59" s="112">
        <v>22</v>
      </c>
      <c r="Z59" s="112">
        <v>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</v>
      </c>
      <c r="W60" s="112">
        <v>5</v>
      </c>
      <c r="X60" s="112">
        <v>8</v>
      </c>
      <c r="Y60" s="112">
        <v>7</v>
      </c>
      <c r="Z60" s="112">
        <v>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2651</v>
      </c>
      <c r="W61" s="112">
        <v>2824</v>
      </c>
      <c r="X61" s="112">
        <v>2911</v>
      </c>
      <c r="Y61" s="112">
        <v>3032</v>
      </c>
      <c r="Z61" s="112">
        <v>3034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5</v>
      </c>
      <c r="X63" s="112">
        <v>10</v>
      </c>
      <c r="Y63" s="112">
        <v>8</v>
      </c>
      <c r="Z63" s="112">
        <v>4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60</v>
      </c>
      <c r="W64" s="112">
        <v>55</v>
      </c>
      <c r="X64" s="112">
        <v>81</v>
      </c>
      <c r="Y64" s="112">
        <v>92</v>
      </c>
      <c r="Z64" s="112">
        <v>89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Pyrenees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155</v>
      </c>
      <c r="W65" s="112">
        <v>161</v>
      </c>
      <c r="X65" s="112">
        <v>163</v>
      </c>
      <c r="Y65" s="112">
        <v>185</v>
      </c>
      <c r="Z65" s="112">
        <v>197</v>
      </c>
    </row>
    <row r="66" spans="1:26" x14ac:dyDescent="0.25">
      <c r="S66" s="115" t="s">
        <v>39</v>
      </c>
      <c r="T66" s="115"/>
      <c r="U66" s="112"/>
      <c r="V66" s="112">
        <v>212</v>
      </c>
      <c r="W66" s="112">
        <v>208</v>
      </c>
      <c r="X66" s="112">
        <v>237</v>
      </c>
      <c r="Y66" s="112">
        <v>215</v>
      </c>
      <c r="Z66" s="112">
        <v>218</v>
      </c>
    </row>
    <row r="67" spans="1:26" x14ac:dyDescent="0.25">
      <c r="S67" s="115" t="s">
        <v>40</v>
      </c>
      <c r="T67" s="115"/>
      <c r="U67" s="112"/>
      <c r="V67" s="112">
        <v>195</v>
      </c>
      <c r="W67" s="112">
        <v>234</v>
      </c>
      <c r="X67" s="112">
        <v>231</v>
      </c>
      <c r="Y67" s="112">
        <v>265</v>
      </c>
      <c r="Z67" s="112">
        <v>235</v>
      </c>
    </row>
    <row r="68" spans="1:26" x14ac:dyDescent="0.25">
      <c r="S68" s="115" t="s">
        <v>41</v>
      </c>
      <c r="T68" s="115"/>
      <c r="U68" s="112"/>
      <c r="V68" s="112">
        <v>183</v>
      </c>
      <c r="W68" s="112">
        <v>175</v>
      </c>
      <c r="X68" s="112">
        <v>200</v>
      </c>
      <c r="Y68" s="112">
        <v>228</v>
      </c>
      <c r="Z68" s="112">
        <v>248</v>
      </c>
    </row>
    <row r="69" spans="1:26" x14ac:dyDescent="0.25">
      <c r="S69" s="115" t="s">
        <v>42</v>
      </c>
      <c r="T69" s="115"/>
      <c r="U69" s="112"/>
      <c r="V69" s="112">
        <v>178</v>
      </c>
      <c r="W69" s="112">
        <v>188</v>
      </c>
      <c r="X69" s="112">
        <v>227</v>
      </c>
      <c r="Y69" s="112">
        <v>229</v>
      </c>
      <c r="Z69" s="112">
        <v>247</v>
      </c>
    </row>
    <row r="70" spans="1:26" x14ac:dyDescent="0.25">
      <c r="S70" s="115" t="s">
        <v>43</v>
      </c>
      <c r="T70" s="115"/>
      <c r="U70" s="112"/>
      <c r="V70" s="112">
        <v>231</v>
      </c>
      <c r="W70" s="112">
        <v>227</v>
      </c>
      <c r="X70" s="112">
        <v>221</v>
      </c>
      <c r="Y70" s="112">
        <v>263</v>
      </c>
      <c r="Z70" s="112">
        <v>257</v>
      </c>
    </row>
    <row r="71" spans="1:26" x14ac:dyDescent="0.25">
      <c r="S71" s="115" t="s">
        <v>44</v>
      </c>
      <c r="T71" s="115"/>
      <c r="U71" s="112"/>
      <c r="V71" s="112">
        <v>261</v>
      </c>
      <c r="W71" s="112">
        <v>264</v>
      </c>
      <c r="X71" s="112">
        <v>273</v>
      </c>
      <c r="Y71" s="112">
        <v>283</v>
      </c>
      <c r="Z71" s="112">
        <v>242</v>
      </c>
    </row>
    <row r="72" spans="1:26" x14ac:dyDescent="0.25">
      <c r="S72" s="115" t="s">
        <v>45</v>
      </c>
      <c r="T72" s="115"/>
      <c r="U72" s="112"/>
      <c r="V72" s="112">
        <v>254</v>
      </c>
      <c r="W72" s="112">
        <v>249</v>
      </c>
      <c r="X72" s="112">
        <v>308</v>
      </c>
      <c r="Y72" s="112">
        <v>326</v>
      </c>
      <c r="Z72" s="112">
        <v>339</v>
      </c>
    </row>
    <row r="73" spans="1:26" x14ac:dyDescent="0.25">
      <c r="S73" s="115" t="s">
        <v>46</v>
      </c>
      <c r="T73" s="115"/>
      <c r="U73" s="112"/>
      <c r="V73" s="112">
        <v>264</v>
      </c>
      <c r="W73" s="112">
        <v>288</v>
      </c>
      <c r="X73" s="112">
        <v>257</v>
      </c>
      <c r="Y73" s="112">
        <v>279</v>
      </c>
      <c r="Z73" s="112">
        <v>282</v>
      </c>
    </row>
    <row r="74" spans="1:26" x14ac:dyDescent="0.25">
      <c r="S74" s="115" t="s">
        <v>47</v>
      </c>
      <c r="T74" s="115"/>
      <c r="U74" s="112"/>
      <c r="V74" s="112">
        <v>238</v>
      </c>
      <c r="W74" s="112">
        <v>225</v>
      </c>
      <c r="X74" s="112">
        <v>244</v>
      </c>
      <c r="Y74" s="112">
        <v>241</v>
      </c>
      <c r="Z74" s="112">
        <v>254</v>
      </c>
    </row>
    <row r="75" spans="1:26" x14ac:dyDescent="0.25">
      <c r="S75" s="115" t="s">
        <v>48</v>
      </c>
      <c r="T75" s="115"/>
      <c r="U75" s="112"/>
      <c r="V75" s="112">
        <v>127</v>
      </c>
      <c r="W75" s="112">
        <v>150</v>
      </c>
      <c r="X75" s="112">
        <v>140</v>
      </c>
      <c r="Y75" s="112">
        <v>163</v>
      </c>
      <c r="Z75" s="112">
        <v>148</v>
      </c>
    </row>
    <row r="76" spans="1:26" x14ac:dyDescent="0.25">
      <c r="S76" s="115" t="s">
        <v>49</v>
      </c>
      <c r="T76" s="115"/>
      <c r="U76" s="112"/>
      <c r="V76" s="112">
        <v>53</v>
      </c>
      <c r="W76" s="112">
        <v>55</v>
      </c>
      <c r="X76" s="112">
        <v>72</v>
      </c>
      <c r="Y76" s="112">
        <v>64</v>
      </c>
      <c r="Z76" s="112">
        <v>84</v>
      </c>
    </row>
    <row r="77" spans="1:26" x14ac:dyDescent="0.25">
      <c r="S77" s="115" t="s">
        <v>50</v>
      </c>
      <c r="T77" s="115"/>
      <c r="U77" s="112"/>
      <c r="V77" s="112">
        <v>22</v>
      </c>
      <c r="W77" s="112">
        <v>31</v>
      </c>
      <c r="X77" s="112">
        <v>32</v>
      </c>
      <c r="Y77" s="112">
        <v>47</v>
      </c>
      <c r="Z77" s="112">
        <v>33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5</v>
      </c>
      <c r="X78" s="112">
        <v>8</v>
      </c>
      <c r="Y78" s="112">
        <v>8</v>
      </c>
      <c r="Z78" s="112">
        <v>14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17</v>
      </c>
      <c r="X79" s="112">
        <v>13</v>
      </c>
      <c r="Y79" s="112">
        <v>11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2466</v>
      </c>
      <c r="W80" s="112">
        <v>2546</v>
      </c>
      <c r="X80" s="112">
        <v>2717</v>
      </c>
      <c r="Y80" s="112">
        <v>2901</v>
      </c>
      <c r="Z80" s="112">
        <v>2907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Pyrenees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165</v>
      </c>
      <c r="W83" s="112">
        <v>185</v>
      </c>
      <c r="X83" s="112">
        <v>192</v>
      </c>
      <c r="Y83" s="112">
        <v>193</v>
      </c>
      <c r="Z83" s="112">
        <v>218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107</v>
      </c>
      <c r="W84" s="112">
        <v>110</v>
      </c>
      <c r="X84" s="112">
        <v>126</v>
      </c>
      <c r="Y84" s="112">
        <v>120</v>
      </c>
      <c r="Z84" s="112">
        <v>130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309</v>
      </c>
      <c r="W85" s="112">
        <v>328</v>
      </c>
      <c r="X85" s="112">
        <v>332</v>
      </c>
      <c r="Y85" s="112">
        <v>346</v>
      </c>
      <c r="Z85" s="112">
        <v>340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5,945</v>
      </c>
      <c r="D86" s="96">
        <f t="shared" ref="D86:D91" si="4">AD4</f>
        <v>8.4175084175086567E-4</v>
      </c>
      <c r="E86" s="97">
        <f t="shared" ref="E86:E91" si="5">AD4</f>
        <v>8.4175084175086567E-4</v>
      </c>
      <c r="F86" s="96">
        <f t="shared" ref="F86:F91" si="6">AF4</f>
        <v>0.16181356263435598</v>
      </c>
      <c r="G86" s="97">
        <f t="shared" ref="G86:G91" si="7">AF4</f>
        <v>0.16181356263435598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101</v>
      </c>
      <c r="W86" s="112">
        <v>104</v>
      </c>
      <c r="X86" s="112">
        <v>109</v>
      </c>
      <c r="Y86" s="112">
        <v>116</v>
      </c>
      <c r="Z86" s="112">
        <v>105</v>
      </c>
    </row>
    <row r="87" spans="1:30" ht="15" customHeight="1" x14ac:dyDescent="0.25">
      <c r="A87" s="98" t="s">
        <v>4</v>
      </c>
      <c r="B87" s="49"/>
      <c r="C87" s="57" t="str">
        <f t="shared" si="3"/>
        <v>3,040</v>
      </c>
      <c r="D87" s="96">
        <f t="shared" si="4"/>
        <v>9.8781692459670722E-4</v>
      </c>
      <c r="E87" s="97">
        <f t="shared" si="5"/>
        <v>9.8781692459670722E-4</v>
      </c>
      <c r="F87" s="96">
        <f t="shared" si="6"/>
        <v>0.14760286900717245</v>
      </c>
      <c r="G87" s="97">
        <f t="shared" si="7"/>
        <v>0.14760286900717245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40</v>
      </c>
      <c r="W87" s="112">
        <v>38</v>
      </c>
      <c r="X87" s="112">
        <v>37</v>
      </c>
      <c r="Y87" s="112">
        <v>41</v>
      </c>
      <c r="Z87" s="112">
        <v>37</v>
      </c>
    </row>
    <row r="88" spans="1:30" ht="15" customHeight="1" x14ac:dyDescent="0.25">
      <c r="A88" s="98" t="s">
        <v>5</v>
      </c>
      <c r="B88" s="49"/>
      <c r="C88" s="57" t="str">
        <f t="shared" si="3"/>
        <v>2,908</v>
      </c>
      <c r="D88" s="96">
        <f t="shared" si="4"/>
        <v>3.4506556245685882E-3</v>
      </c>
      <c r="E88" s="97">
        <f t="shared" si="5"/>
        <v>3.4506556245685882E-3</v>
      </c>
      <c r="F88" s="96">
        <f t="shared" si="6"/>
        <v>0.18019480519480524</v>
      </c>
      <c r="G88" s="97">
        <f t="shared" si="7"/>
        <v>0.18019480519480524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53</v>
      </c>
      <c r="W88" s="112">
        <v>60</v>
      </c>
      <c r="X88" s="112">
        <v>67</v>
      </c>
      <c r="Y88" s="112">
        <v>70</v>
      </c>
      <c r="Z88" s="112">
        <v>72</v>
      </c>
    </row>
    <row r="89" spans="1:30" ht="15" customHeight="1" x14ac:dyDescent="0.25">
      <c r="A89" s="49" t="s">
        <v>6</v>
      </c>
      <c r="B89" s="49"/>
      <c r="C89" s="57" t="str">
        <f t="shared" si="3"/>
        <v>3,902</v>
      </c>
      <c r="D89" s="96">
        <f t="shared" si="4"/>
        <v>4.1173443129181031E-3</v>
      </c>
      <c r="E89" s="97">
        <f t="shared" si="5"/>
        <v>4.1173443129181031E-3</v>
      </c>
      <c r="F89" s="96">
        <f t="shared" si="6"/>
        <v>0.14629847238542881</v>
      </c>
      <c r="G89" s="97">
        <f t="shared" si="7"/>
        <v>0.14629847238542881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223</v>
      </c>
      <c r="W89" s="112">
        <v>242</v>
      </c>
      <c r="X89" s="112">
        <v>259</v>
      </c>
      <c r="Y89" s="112">
        <v>258</v>
      </c>
      <c r="Z89" s="112">
        <v>301</v>
      </c>
    </row>
    <row r="90" spans="1:30" ht="15" customHeight="1" x14ac:dyDescent="0.25">
      <c r="A90" s="49" t="s">
        <v>95</v>
      </c>
      <c r="B90" s="49"/>
      <c r="C90" s="57" t="str">
        <f t="shared" si="3"/>
        <v>$40,732</v>
      </c>
      <c r="D90" s="96">
        <f t="shared" si="4"/>
        <v>8.2261664363906917E-2</v>
      </c>
      <c r="E90" s="97">
        <f t="shared" si="5"/>
        <v>8.2261664363906917E-2</v>
      </c>
      <c r="F90" s="96">
        <f t="shared" si="6"/>
        <v>0.13245106761565828</v>
      </c>
      <c r="G90" s="97">
        <f t="shared" si="7"/>
        <v>0.13245106761565828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327</v>
      </c>
      <c r="W90" s="112">
        <v>328</v>
      </c>
      <c r="X90" s="112">
        <v>328</v>
      </c>
      <c r="Y90" s="112">
        <v>351</v>
      </c>
      <c r="Z90" s="112">
        <v>280</v>
      </c>
    </row>
    <row r="91" spans="1:30" ht="15" customHeight="1" x14ac:dyDescent="0.25">
      <c r="A91" s="49" t="s">
        <v>7</v>
      </c>
      <c r="B91" s="49"/>
      <c r="C91" s="57" t="str">
        <f t="shared" si="3"/>
        <v>$199.8 mil</v>
      </c>
      <c r="D91" s="96">
        <f t="shared" si="4"/>
        <v>3.5344068834160858E-2</v>
      </c>
      <c r="E91" s="97">
        <f t="shared" si="5"/>
        <v>3.5344068834160858E-2</v>
      </c>
      <c r="F91" s="96">
        <f t="shared" si="6"/>
        <v>0.2838892189154838</v>
      </c>
      <c r="G91" s="97">
        <f t="shared" si="7"/>
        <v>0.2838892189154838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1794</v>
      </c>
      <c r="W91" s="112">
        <v>1942</v>
      </c>
      <c r="X91" s="112">
        <v>1966</v>
      </c>
      <c r="Y91" s="112">
        <v>2044</v>
      </c>
      <c r="Z91" s="112">
        <v>2055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112</v>
      </c>
      <c r="W93" s="112">
        <v>123</v>
      </c>
      <c r="X93" s="112">
        <v>133</v>
      </c>
      <c r="Y93" s="112">
        <v>138</v>
      </c>
      <c r="Z93" s="112">
        <v>150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285</v>
      </c>
      <c r="W94" s="112">
        <v>293</v>
      </c>
      <c r="X94" s="112">
        <v>308</v>
      </c>
      <c r="Y94" s="112">
        <v>329</v>
      </c>
      <c r="Z94" s="112">
        <v>325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77</v>
      </c>
      <c r="W95" s="112">
        <v>79</v>
      </c>
      <c r="X95" s="112">
        <v>81</v>
      </c>
      <c r="Y95" s="112">
        <v>85</v>
      </c>
      <c r="Z95" s="112">
        <v>79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257</v>
      </c>
      <c r="W96" s="112">
        <v>284</v>
      </c>
      <c r="X96" s="112">
        <v>294</v>
      </c>
      <c r="Y96" s="112">
        <v>306</v>
      </c>
      <c r="Z96" s="112">
        <v>327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234</v>
      </c>
      <c r="W97" s="112">
        <v>244</v>
      </c>
      <c r="X97" s="112">
        <v>248</v>
      </c>
      <c r="Y97" s="112">
        <v>245</v>
      </c>
      <c r="Z97" s="112">
        <v>247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136</v>
      </c>
      <c r="W98" s="112">
        <v>137</v>
      </c>
      <c r="X98" s="112">
        <v>138</v>
      </c>
      <c r="Y98" s="112">
        <v>139</v>
      </c>
      <c r="Z98" s="112">
        <v>144</v>
      </c>
    </row>
    <row r="99" spans="1:32" ht="15" customHeight="1" x14ac:dyDescent="0.25">
      <c r="S99" s="115" t="s">
        <v>195</v>
      </c>
      <c r="T99" s="115"/>
      <c r="U99" s="112"/>
      <c r="V99" s="112">
        <v>14</v>
      </c>
      <c r="W99" s="112">
        <v>17</v>
      </c>
      <c r="X99" s="112">
        <v>19</v>
      </c>
      <c r="Y99" s="112">
        <v>21</v>
      </c>
      <c r="Z99" s="112">
        <v>25</v>
      </c>
    </row>
    <row r="100" spans="1:32" ht="15" customHeight="1" x14ac:dyDescent="0.25">
      <c r="S100" s="115" t="s">
        <v>58</v>
      </c>
      <c r="T100" s="115"/>
      <c r="U100" s="112"/>
      <c r="V100" s="112">
        <v>165</v>
      </c>
      <c r="W100" s="112">
        <v>177</v>
      </c>
      <c r="X100" s="112">
        <v>172</v>
      </c>
      <c r="Y100" s="112">
        <v>189</v>
      </c>
      <c r="Z100" s="112">
        <v>159</v>
      </c>
    </row>
    <row r="101" spans="1:32" x14ac:dyDescent="0.25">
      <c r="A101" s="18"/>
      <c r="S101" s="118" t="s">
        <v>53</v>
      </c>
      <c r="T101" s="118"/>
      <c r="U101" s="112"/>
      <c r="V101" s="112">
        <v>1611</v>
      </c>
      <c r="W101" s="112">
        <v>1722</v>
      </c>
      <c r="X101" s="112">
        <v>1795</v>
      </c>
      <c r="Y101" s="112">
        <v>1837</v>
      </c>
      <c r="Z101" s="112">
        <v>1845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3376</v>
      </c>
      <c r="W104" s="112">
        <v>3703</v>
      </c>
      <c r="X104" s="112">
        <v>3836</v>
      </c>
      <c r="Y104" s="112">
        <v>4088</v>
      </c>
      <c r="Z104" s="112">
        <v>4214</v>
      </c>
      <c r="AB104" s="109" t="str">
        <f>TEXT(Z104,"###,###")</f>
        <v>4,214</v>
      </c>
      <c r="AD104" s="130">
        <f>Z104/($Z$4)*100</f>
        <v>70.883095037846928</v>
      </c>
      <c r="AF104" s="109"/>
    </row>
    <row r="105" spans="1:32" x14ac:dyDescent="0.25">
      <c r="S105" s="115" t="s">
        <v>17</v>
      </c>
      <c r="T105" s="115"/>
      <c r="U105" s="112"/>
      <c r="V105" s="112">
        <v>962</v>
      </c>
      <c r="W105" s="112">
        <v>921</v>
      </c>
      <c r="X105" s="112">
        <v>906</v>
      </c>
      <c r="Y105" s="112">
        <v>1001</v>
      </c>
      <c r="Z105" s="112">
        <v>978</v>
      </c>
      <c r="AB105" s="109" t="str">
        <f>TEXT(Z105,"###,###")</f>
        <v>978</v>
      </c>
      <c r="AD105" s="130">
        <f>Z105/($Z$4)*100</f>
        <v>16.450798990748527</v>
      </c>
      <c r="AF105" s="109"/>
    </row>
    <row r="106" spans="1:32" x14ac:dyDescent="0.25">
      <c r="S106" s="118" t="s">
        <v>53</v>
      </c>
      <c r="T106" s="118"/>
      <c r="U106" s="120"/>
      <c r="V106" s="120">
        <v>4338</v>
      </c>
      <c r="W106" s="120">
        <v>4624</v>
      </c>
      <c r="X106" s="120">
        <v>4742</v>
      </c>
      <c r="Y106" s="120">
        <v>5089</v>
      </c>
      <c r="Z106" s="120">
        <v>5192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950</v>
      </c>
      <c r="W108" s="112">
        <v>1043</v>
      </c>
      <c r="X108" s="112">
        <v>1103</v>
      </c>
      <c r="Y108" s="112">
        <v>1133</v>
      </c>
      <c r="Z108" s="112">
        <v>1092</v>
      </c>
      <c r="AB108" s="109" t="str">
        <f>TEXT(Z108,"###,###")</f>
        <v>1,092</v>
      </c>
      <c r="AD108" s="130">
        <f>Z108/($Z$4)*100</f>
        <v>18.36837678721615</v>
      </c>
      <c r="AF108" s="109"/>
    </row>
    <row r="109" spans="1:32" x14ac:dyDescent="0.25">
      <c r="S109" s="115" t="s">
        <v>20</v>
      </c>
      <c r="T109" s="115"/>
      <c r="U109" s="112"/>
      <c r="V109" s="112">
        <v>840</v>
      </c>
      <c r="W109" s="112">
        <v>897</v>
      </c>
      <c r="X109" s="112">
        <v>952</v>
      </c>
      <c r="Y109" s="112">
        <v>936</v>
      </c>
      <c r="Z109" s="112">
        <v>1091</v>
      </c>
      <c r="AB109" s="109" t="str">
        <f>TEXT(Z109,"###,###")</f>
        <v>1,091</v>
      </c>
      <c r="AD109" s="130">
        <f>Z109/($Z$4)*100</f>
        <v>18.351555929352397</v>
      </c>
      <c r="AF109" s="109"/>
    </row>
    <row r="110" spans="1:32" x14ac:dyDescent="0.25">
      <c r="S110" s="115" t="s">
        <v>21</v>
      </c>
      <c r="T110" s="115"/>
      <c r="U110" s="112"/>
      <c r="V110" s="112">
        <v>1160</v>
      </c>
      <c r="W110" s="112">
        <v>1170</v>
      </c>
      <c r="X110" s="112">
        <v>1294</v>
      </c>
      <c r="Y110" s="112">
        <v>1382</v>
      </c>
      <c r="Z110" s="112">
        <v>1364</v>
      </c>
      <c r="AB110" s="109" t="str">
        <f>TEXT(Z110,"###,###")</f>
        <v>1,364</v>
      </c>
      <c r="AD110" s="130">
        <f>Z110/($Z$4)*100</f>
        <v>22.943650126156435</v>
      </c>
      <c r="AF110" s="109"/>
    </row>
    <row r="111" spans="1:32" x14ac:dyDescent="0.25">
      <c r="S111" s="115" t="s">
        <v>22</v>
      </c>
      <c r="T111" s="115"/>
      <c r="U111" s="112"/>
      <c r="V111" s="112">
        <v>1295</v>
      </c>
      <c r="W111" s="112">
        <v>1366</v>
      </c>
      <c r="X111" s="112">
        <v>1393</v>
      </c>
      <c r="Y111" s="112">
        <v>1640</v>
      </c>
      <c r="Z111" s="112">
        <v>1642</v>
      </c>
      <c r="AB111" s="109" t="str">
        <f>TEXT(Z111,"###,###")</f>
        <v>1,642</v>
      </c>
      <c r="AD111" s="130">
        <f>Z111/($Z$4)*100</f>
        <v>27.619848612279224</v>
      </c>
      <c r="AF111" s="109"/>
    </row>
    <row r="112" spans="1:32" x14ac:dyDescent="0.25">
      <c r="S112" s="118" t="s">
        <v>53</v>
      </c>
      <c r="T112" s="118"/>
      <c r="U112" s="112"/>
      <c r="V112" s="112">
        <v>5114</v>
      </c>
      <c r="W112" s="112">
        <v>5372</v>
      </c>
      <c r="X112" s="112">
        <v>5631</v>
      </c>
      <c r="Y112" s="112">
        <v>5936</v>
      </c>
      <c r="Z112" s="112">
        <v>5946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45.65</v>
      </c>
      <c r="W118" s="131">
        <v>45.58</v>
      </c>
      <c r="X118" s="131">
        <v>45.51</v>
      </c>
      <c r="Y118" s="131">
        <v>45.67</v>
      </c>
      <c r="Z118" s="131">
        <v>45.73</v>
      </c>
      <c r="AB118" s="109" t="str">
        <f>TEXT(Z118,"##.0")</f>
        <v>45.7</v>
      </c>
    </row>
    <row r="120" spans="19:32" x14ac:dyDescent="0.25">
      <c r="S120" s="101" t="s">
        <v>97</v>
      </c>
      <c r="T120" s="112"/>
      <c r="U120" s="112"/>
      <c r="V120" s="112">
        <v>2454</v>
      </c>
      <c r="W120" s="112">
        <v>2662</v>
      </c>
      <c r="X120" s="112">
        <v>2720</v>
      </c>
      <c r="Y120" s="112">
        <v>2832</v>
      </c>
      <c r="Z120" s="112">
        <v>2879</v>
      </c>
      <c r="AB120" s="109" t="str">
        <f>TEXT(Z120,"###,###")</f>
        <v>2,879</v>
      </c>
    </row>
    <row r="121" spans="19:32" x14ac:dyDescent="0.25">
      <c r="S121" s="101" t="s">
        <v>98</v>
      </c>
      <c r="T121" s="112"/>
      <c r="U121" s="112"/>
      <c r="V121" s="112">
        <v>512</v>
      </c>
      <c r="W121" s="112">
        <v>558</v>
      </c>
      <c r="X121" s="112">
        <v>584</v>
      </c>
      <c r="Y121" s="112">
        <v>581</v>
      </c>
      <c r="Z121" s="112">
        <v>597</v>
      </c>
      <c r="AB121" s="109" t="str">
        <f>TEXT(Z121,"###,###")</f>
        <v>597</v>
      </c>
    </row>
    <row r="122" spans="19:32" x14ac:dyDescent="0.25">
      <c r="S122" s="101" t="s">
        <v>99</v>
      </c>
      <c r="T122" s="112"/>
      <c r="U122" s="112"/>
      <c r="V122" s="112">
        <v>438</v>
      </c>
      <c r="W122" s="112">
        <v>451</v>
      </c>
      <c r="X122" s="112">
        <v>455</v>
      </c>
      <c r="Y122" s="112">
        <v>474</v>
      </c>
      <c r="Z122" s="112">
        <v>432</v>
      </c>
      <c r="AB122" s="109" t="str">
        <f>TEXT(Z122,"###,###")</f>
        <v>432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2892</v>
      </c>
      <c r="W124" s="112">
        <v>3113</v>
      </c>
      <c r="X124" s="112">
        <v>3175</v>
      </c>
      <c r="Y124" s="112">
        <v>3306</v>
      </c>
      <c r="Z124" s="112">
        <v>3311</v>
      </c>
      <c r="AB124" s="109" t="str">
        <f>TEXT(Z124,"###,###")</f>
        <v>3,311</v>
      </c>
      <c r="AD124" s="127">
        <f>Z124/$Z$7*100</f>
        <v>84.853921066119938</v>
      </c>
    </row>
    <row r="125" spans="19:32" x14ac:dyDescent="0.25">
      <c r="S125" s="101" t="s">
        <v>101</v>
      </c>
      <c r="T125" s="112"/>
      <c r="U125" s="112"/>
      <c r="V125" s="112">
        <v>950</v>
      </c>
      <c r="W125" s="112">
        <v>1009</v>
      </c>
      <c r="X125" s="112">
        <v>1039</v>
      </c>
      <c r="Y125" s="112">
        <v>1055</v>
      </c>
      <c r="Z125" s="112">
        <v>1029</v>
      </c>
      <c r="AB125" s="109" t="str">
        <f>TEXT(Z125,"###,###")</f>
        <v>1,029</v>
      </c>
      <c r="AD125" s="127">
        <f>Z125/$Z$7*100</f>
        <v>26.37109174782163</v>
      </c>
    </row>
    <row r="127" spans="19:32" x14ac:dyDescent="0.25">
      <c r="S127" s="101" t="s">
        <v>102</v>
      </c>
      <c r="T127" s="112"/>
      <c r="U127" s="112"/>
      <c r="V127" s="112">
        <v>1793</v>
      </c>
      <c r="W127" s="112">
        <v>1943</v>
      </c>
      <c r="X127" s="112">
        <v>1964</v>
      </c>
      <c r="Y127" s="112">
        <v>2043</v>
      </c>
      <c r="Z127" s="112">
        <v>2059</v>
      </c>
      <c r="AB127" s="109" t="str">
        <f>TEXT(Z127,"###,###")</f>
        <v>2,059</v>
      </c>
      <c r="AD127" s="127">
        <f>Z127/$Z$7*100</f>
        <v>52.767811378780117</v>
      </c>
    </row>
    <row r="128" spans="19:32" x14ac:dyDescent="0.25">
      <c r="S128" s="101" t="s">
        <v>103</v>
      </c>
      <c r="T128" s="112"/>
      <c r="U128" s="112"/>
      <c r="V128" s="112">
        <v>1613</v>
      </c>
      <c r="W128" s="112">
        <v>1726</v>
      </c>
      <c r="X128" s="112">
        <v>1795</v>
      </c>
      <c r="Y128" s="112">
        <v>1838</v>
      </c>
      <c r="Z128" s="112">
        <v>1846</v>
      </c>
      <c r="AB128" s="109" t="str">
        <f>TEXT(Z128,"###,###")</f>
        <v>1,846</v>
      </c>
      <c r="AD128" s="127">
        <f>Z128/$Z$7*100</f>
        <v>47.309072270630445</v>
      </c>
    </row>
    <row r="130" spans="19:20" x14ac:dyDescent="0.25">
      <c r="S130" s="101" t="s">
        <v>278</v>
      </c>
      <c r="T130" s="127">
        <v>73.782675550999485</v>
      </c>
    </row>
    <row r="131" spans="19:20" x14ac:dyDescent="0.25">
      <c r="S131" s="101" t="s">
        <v>279</v>
      </c>
      <c r="T131" s="127">
        <v>15.299846232701178</v>
      </c>
    </row>
    <row r="132" spans="19:20" x14ac:dyDescent="0.25">
      <c r="S132" s="101" t="s">
        <v>280</v>
      </c>
      <c r="T132" s="127">
        <v>11.071245515120451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BC3C12-76CF-4E9A-B381-E18915015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4D19F-D0E8-4C41-80A2-A077FFAC79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BE6D474-3F98-4E7E-A381-AFB413DD37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E40B274-AB01-41D9-AE4B-081DE9DA1C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5168-1F01-4CE1-8078-B273C78609FA}">
  <sheetPr codeName="Sheet125">
    <tabColor theme="4" tint="-0.249977111117893"/>
  </sheetPr>
  <dimension ref="A1:AI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style="101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5" width="9.140625" style="10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196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196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8.61 Queenscliffe,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2102</v>
      </c>
      <c r="W4" s="108">
        <v>2106</v>
      </c>
      <c r="X4" s="108">
        <v>2186</v>
      </c>
      <c r="Y4" s="108">
        <v>2285</v>
      </c>
      <c r="Z4" s="108">
        <v>2221</v>
      </c>
      <c r="AB4" s="109" t="str">
        <f>TEXT(Z4,"###,###")</f>
        <v>2,221</v>
      </c>
      <c r="AD4" s="110">
        <f>Z4/Y4-1</f>
        <v>-2.8008752735229736E-2</v>
      </c>
      <c r="AF4" s="110">
        <f>Z4/V4-1</f>
        <v>5.6612749762131376E-2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1012</v>
      </c>
      <c r="W5" s="108">
        <v>1033</v>
      </c>
      <c r="X5" s="108">
        <v>1073</v>
      </c>
      <c r="Y5" s="108">
        <v>1071</v>
      </c>
      <c r="Z5" s="108">
        <v>1017</v>
      </c>
      <c r="AB5" s="109" t="str">
        <f>TEXT(Z5,"###,###")</f>
        <v>1,017</v>
      </c>
      <c r="AD5" s="110">
        <f t="shared" ref="AD5:AD9" si="0">Z5/Y5-1</f>
        <v>-5.0420168067226934E-2</v>
      </c>
      <c r="AF5" s="110">
        <f t="shared" ref="AF5:AF9" si="1">Z5/V5-1</f>
        <v>4.9407114624506754E-3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1084</v>
      </c>
      <c r="W6" s="108">
        <v>1071</v>
      </c>
      <c r="X6" s="108">
        <v>1112</v>
      </c>
      <c r="Y6" s="108">
        <v>1211</v>
      </c>
      <c r="Z6" s="108">
        <v>1209</v>
      </c>
      <c r="AB6" s="109" t="str">
        <f>TEXT(Z6,"###,###")</f>
        <v>1,209</v>
      </c>
      <c r="AD6" s="110">
        <f t="shared" si="0"/>
        <v>-1.6515276630884035E-3</v>
      </c>
      <c r="AF6" s="110">
        <f t="shared" si="1"/>
        <v>0.1153136531365313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1500</v>
      </c>
      <c r="W7" s="108">
        <v>1519</v>
      </c>
      <c r="X7" s="108">
        <v>1547</v>
      </c>
      <c r="Y7" s="108">
        <v>1607</v>
      </c>
      <c r="Z7" s="108">
        <v>1541</v>
      </c>
      <c r="AB7" s="109" t="str">
        <f>TEXT(Z7,"###,###")</f>
        <v>1,541</v>
      </c>
      <c r="AD7" s="110">
        <f t="shared" si="0"/>
        <v>-4.1070317361543207E-2</v>
      </c>
      <c r="AF7" s="110">
        <f t="shared" si="1"/>
        <v>2.7333333333333432E-2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2,221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1,541</v>
      </c>
      <c r="P8" s="67"/>
      <c r="S8" s="107" t="s">
        <v>82</v>
      </c>
      <c r="T8" s="108"/>
      <c r="U8" s="108"/>
      <c r="V8" s="108">
        <v>34253</v>
      </c>
      <c r="W8" s="108">
        <v>37005.61</v>
      </c>
      <c r="X8" s="108">
        <v>41462</v>
      </c>
      <c r="Y8" s="108">
        <v>40701.769999999997</v>
      </c>
      <c r="Z8" s="108">
        <v>39796.769999999997</v>
      </c>
      <c r="AB8" s="109" t="str">
        <f>TEXT(Z8,"$###,###")</f>
        <v>$39,797</v>
      </c>
      <c r="AD8" s="110">
        <f t="shared" si="0"/>
        <v>-2.2234905263333715E-2</v>
      </c>
      <c r="AF8" s="110">
        <f t="shared" si="1"/>
        <v>0.16184772136747139</v>
      </c>
    </row>
    <row r="9" spans="1:32" x14ac:dyDescent="0.25">
      <c r="A9" s="30" t="s">
        <v>14</v>
      </c>
      <c r="B9" s="71"/>
      <c r="C9" s="72"/>
      <c r="D9" s="73">
        <f>AD104</f>
        <v>69.608284556506078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48.215444516547699</v>
      </c>
      <c r="P9" s="74" t="s">
        <v>83</v>
      </c>
      <c r="S9" s="107" t="s">
        <v>7</v>
      </c>
      <c r="T9" s="108"/>
      <c r="U9" s="108"/>
      <c r="V9" s="108">
        <v>85054325</v>
      </c>
      <c r="W9" s="108">
        <v>90991443</v>
      </c>
      <c r="X9" s="108">
        <v>100161941</v>
      </c>
      <c r="Y9" s="108">
        <v>103402521</v>
      </c>
      <c r="Z9" s="108">
        <v>104771116</v>
      </c>
      <c r="AB9" s="109" t="str">
        <f>TEXT(Z9/1000000,"$#,###.0")&amp;" mil"</f>
        <v>$104.8 mil</v>
      </c>
      <c r="AD9" s="110">
        <f t="shared" si="0"/>
        <v>1.3235605735376632E-2</v>
      </c>
      <c r="AF9" s="110">
        <f t="shared" si="1"/>
        <v>0.23181409058269531</v>
      </c>
    </row>
    <row r="10" spans="1:32" x14ac:dyDescent="0.25">
      <c r="A10" s="30" t="s">
        <v>17</v>
      </c>
      <c r="B10" s="71"/>
      <c r="C10" s="72"/>
      <c r="D10" s="73">
        <f>AD105</f>
        <v>22.287257991895544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51.395197923426352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77.936404931862427</v>
      </c>
      <c r="P11" s="74" t="s">
        <v>83</v>
      </c>
      <c r="S11" s="107" t="s">
        <v>29</v>
      </c>
      <c r="T11" s="112"/>
      <c r="U11" s="112"/>
      <c r="V11" s="112">
        <v>1761</v>
      </c>
      <c r="W11" s="112">
        <v>1768</v>
      </c>
      <c r="X11" s="112">
        <v>1845</v>
      </c>
      <c r="Y11" s="112">
        <v>1935</v>
      </c>
      <c r="Z11" s="112">
        <v>1884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13.36794289422453</v>
      </c>
      <c r="P12" s="74" t="s">
        <v>83</v>
      </c>
      <c r="S12" s="107" t="s">
        <v>30</v>
      </c>
      <c r="T12" s="112"/>
      <c r="U12" s="112"/>
      <c r="V12" s="112">
        <v>341</v>
      </c>
      <c r="W12" s="112">
        <v>339</v>
      </c>
      <c r="X12" s="112">
        <v>341</v>
      </c>
      <c r="Y12" s="112">
        <v>349</v>
      </c>
      <c r="Z12" s="112">
        <v>337</v>
      </c>
    </row>
    <row r="13" spans="1:32" ht="15" customHeight="1" x14ac:dyDescent="0.25">
      <c r="A13" s="30" t="s">
        <v>19</v>
      </c>
      <c r="B13" s="72"/>
      <c r="C13" s="72"/>
      <c r="D13" s="73">
        <f>AD108</f>
        <v>18.730301665916254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8.1765087605451008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16.29896443043674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49.3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24.088248536695183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18.867924528301888</v>
      </c>
      <c r="P15" s="74" t="s">
        <v>83</v>
      </c>
      <c r="S15" s="115" t="s">
        <v>59</v>
      </c>
      <c r="T15" s="115"/>
      <c r="U15" s="116"/>
      <c r="V15" s="116">
        <v>41</v>
      </c>
      <c r="W15" s="116">
        <v>37</v>
      </c>
      <c r="X15" s="116">
        <v>55</v>
      </c>
      <c r="Y15" s="112">
        <v>60</v>
      </c>
      <c r="Z15" s="112">
        <v>52</v>
      </c>
      <c r="AB15" s="117">
        <f t="shared" ref="AB15:AB34" si="2">IF(Z15="np",0,Z15/$Z$34)</f>
        <v>2.3381294964028777E-2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32.913102206213416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81.132075471698116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4</v>
      </c>
      <c r="X16" s="116">
        <v>2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48</v>
      </c>
      <c r="W17" s="116">
        <v>61</v>
      </c>
      <c r="X17" s="116">
        <v>58</v>
      </c>
      <c r="Y17" s="112">
        <v>51</v>
      </c>
      <c r="Z17" s="112">
        <v>54</v>
      </c>
      <c r="AB17" s="117">
        <f t="shared" si="2"/>
        <v>2.4280575539568347E-2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</v>
      </c>
      <c r="W18" s="116">
        <v>5</v>
      </c>
      <c r="X18" s="116">
        <v>7</v>
      </c>
      <c r="Y18" s="112">
        <v>11</v>
      </c>
      <c r="Z18" s="112">
        <v>8</v>
      </c>
      <c r="AB18" s="117">
        <f t="shared" si="2"/>
        <v>3.5971223021582736E-3</v>
      </c>
    </row>
    <row r="19" spans="1:28" x14ac:dyDescent="0.25">
      <c r="A19" s="63" t="str">
        <f>$S$1&amp;" ("&amp;$V$2&amp;" to "&amp;$Z$2&amp;")"</f>
        <v>Queenscliffe (2018-19 to 2022-23)</v>
      </c>
      <c r="B19" s="63"/>
      <c r="C19" s="63"/>
      <c r="D19" s="63"/>
      <c r="E19" s="63"/>
      <c r="F19" s="63"/>
      <c r="G19" s="63" t="str">
        <f>$S$1&amp;" ("&amp;$V$2&amp;" to "&amp;$Z$2&amp;")"</f>
        <v>Queenscliffe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144</v>
      </c>
      <c r="W19" s="116">
        <v>141</v>
      </c>
      <c r="X19" s="116">
        <v>148</v>
      </c>
      <c r="Y19" s="112">
        <v>153</v>
      </c>
      <c r="Z19" s="112">
        <v>152</v>
      </c>
      <c r="AB19" s="117">
        <f t="shared" si="2"/>
        <v>6.83453237410072E-2</v>
      </c>
    </row>
    <row r="20" spans="1:28" x14ac:dyDescent="0.25">
      <c r="S20" s="115" t="s">
        <v>64</v>
      </c>
      <c r="T20" s="115"/>
      <c r="U20" s="116"/>
      <c r="V20" s="116">
        <v>32</v>
      </c>
      <c r="W20" s="116">
        <v>26</v>
      </c>
      <c r="X20" s="116">
        <v>33</v>
      </c>
      <c r="Y20" s="112">
        <v>35</v>
      </c>
      <c r="Z20" s="112">
        <v>34</v>
      </c>
      <c r="AB20" s="117">
        <f t="shared" si="2"/>
        <v>1.5287769784172662E-2</v>
      </c>
    </row>
    <row r="21" spans="1:28" x14ac:dyDescent="0.25">
      <c r="S21" s="115" t="s">
        <v>65</v>
      </c>
      <c r="T21" s="115"/>
      <c r="U21" s="116"/>
      <c r="V21" s="116">
        <v>132</v>
      </c>
      <c r="W21" s="116">
        <v>137</v>
      </c>
      <c r="X21" s="116">
        <v>144</v>
      </c>
      <c r="Y21" s="112">
        <v>163</v>
      </c>
      <c r="Z21" s="112">
        <v>155</v>
      </c>
      <c r="AB21" s="117">
        <f t="shared" si="2"/>
        <v>6.9694244604316544E-2</v>
      </c>
    </row>
    <row r="22" spans="1:28" x14ac:dyDescent="0.25">
      <c r="S22" s="115" t="s">
        <v>66</v>
      </c>
      <c r="T22" s="115"/>
      <c r="U22" s="116"/>
      <c r="V22" s="116">
        <v>200</v>
      </c>
      <c r="W22" s="116">
        <v>209</v>
      </c>
      <c r="X22" s="116">
        <v>211</v>
      </c>
      <c r="Y22" s="112">
        <v>221</v>
      </c>
      <c r="Z22" s="112">
        <v>213</v>
      </c>
      <c r="AB22" s="117">
        <f t="shared" si="2"/>
        <v>9.577338129496403E-2</v>
      </c>
    </row>
    <row r="23" spans="1:28" x14ac:dyDescent="0.25">
      <c r="S23" s="115" t="s">
        <v>67</v>
      </c>
      <c r="T23" s="115"/>
      <c r="U23" s="116"/>
      <c r="V23" s="116">
        <v>85</v>
      </c>
      <c r="W23" s="116">
        <v>78</v>
      </c>
      <c r="X23" s="116">
        <v>79</v>
      </c>
      <c r="Y23" s="112">
        <v>81</v>
      </c>
      <c r="Z23" s="112">
        <v>74</v>
      </c>
      <c r="AB23" s="117">
        <f t="shared" si="2"/>
        <v>3.327338129496403E-2</v>
      </c>
    </row>
    <row r="24" spans="1:28" x14ac:dyDescent="0.25">
      <c r="S24" s="115" t="s">
        <v>68</v>
      </c>
      <c r="T24" s="115"/>
      <c r="U24" s="116"/>
      <c r="V24" s="116">
        <v>28</v>
      </c>
      <c r="W24" s="116">
        <v>23</v>
      </c>
      <c r="X24" s="116">
        <v>39</v>
      </c>
      <c r="Y24" s="112">
        <v>39</v>
      </c>
      <c r="Z24" s="112">
        <v>38</v>
      </c>
      <c r="AB24" s="117">
        <f t="shared" si="2"/>
        <v>1.70863309352518E-2</v>
      </c>
    </row>
    <row r="25" spans="1:28" x14ac:dyDescent="0.25">
      <c r="S25" s="115" t="s">
        <v>69</v>
      </c>
      <c r="T25" s="115"/>
      <c r="U25" s="116"/>
      <c r="V25" s="116">
        <v>106</v>
      </c>
      <c r="W25" s="116">
        <v>108</v>
      </c>
      <c r="X25" s="116">
        <v>107</v>
      </c>
      <c r="Y25" s="112">
        <v>111</v>
      </c>
      <c r="Z25" s="112">
        <v>86</v>
      </c>
      <c r="AB25" s="117">
        <f t="shared" si="2"/>
        <v>3.8669064748201441E-2</v>
      </c>
    </row>
    <row r="26" spans="1:28" x14ac:dyDescent="0.25">
      <c r="S26" s="115" t="s">
        <v>70</v>
      </c>
      <c r="T26" s="115"/>
      <c r="U26" s="116"/>
      <c r="V26" s="116">
        <v>56</v>
      </c>
      <c r="W26" s="116">
        <v>57</v>
      </c>
      <c r="X26" s="116">
        <v>61</v>
      </c>
      <c r="Y26" s="112">
        <v>64</v>
      </c>
      <c r="Z26" s="112">
        <v>60</v>
      </c>
      <c r="AB26" s="117">
        <f t="shared" si="2"/>
        <v>2.6978417266187049E-2</v>
      </c>
    </row>
    <row r="27" spans="1:28" x14ac:dyDescent="0.25">
      <c r="S27" s="115" t="s">
        <v>71</v>
      </c>
      <c r="T27" s="115"/>
      <c r="U27" s="116"/>
      <c r="V27" s="116">
        <v>190</v>
      </c>
      <c r="W27" s="116">
        <v>203</v>
      </c>
      <c r="X27" s="116">
        <v>236</v>
      </c>
      <c r="Y27" s="112">
        <v>229</v>
      </c>
      <c r="Z27" s="112">
        <v>231</v>
      </c>
      <c r="AB27" s="117">
        <f t="shared" si="2"/>
        <v>0.10386690647482015</v>
      </c>
    </row>
    <row r="28" spans="1:28" x14ac:dyDescent="0.25">
      <c r="S28" s="115" t="s">
        <v>72</v>
      </c>
      <c r="T28" s="115"/>
      <c r="U28" s="116"/>
      <c r="V28" s="116">
        <v>116</v>
      </c>
      <c r="W28" s="116">
        <v>118</v>
      </c>
      <c r="X28" s="116">
        <v>105</v>
      </c>
      <c r="Y28" s="112">
        <v>132</v>
      </c>
      <c r="Z28" s="112">
        <v>126</v>
      </c>
      <c r="AB28" s="117">
        <f t="shared" si="2"/>
        <v>5.6654676258992807E-2</v>
      </c>
    </row>
    <row r="29" spans="1:28" x14ac:dyDescent="0.25">
      <c r="S29" s="115" t="s">
        <v>73</v>
      </c>
      <c r="T29" s="115"/>
      <c r="U29" s="116"/>
      <c r="V29" s="116">
        <v>194</v>
      </c>
      <c r="W29" s="116">
        <v>129</v>
      </c>
      <c r="X29" s="116">
        <v>151</v>
      </c>
      <c r="Y29" s="112">
        <v>150</v>
      </c>
      <c r="Z29" s="112">
        <v>157</v>
      </c>
      <c r="AB29" s="117">
        <f t="shared" si="2"/>
        <v>7.059352517985612E-2</v>
      </c>
    </row>
    <row r="30" spans="1:28" x14ac:dyDescent="0.25">
      <c r="S30" s="115" t="s">
        <v>74</v>
      </c>
      <c r="T30" s="115"/>
      <c r="U30" s="116"/>
      <c r="V30" s="116">
        <v>187</v>
      </c>
      <c r="W30" s="116">
        <v>249</v>
      </c>
      <c r="X30" s="116">
        <v>228</v>
      </c>
      <c r="Y30" s="112">
        <v>231</v>
      </c>
      <c r="Z30" s="112">
        <v>252</v>
      </c>
      <c r="AB30" s="117">
        <f t="shared" si="2"/>
        <v>0.11330935251798561</v>
      </c>
    </row>
    <row r="31" spans="1:28" x14ac:dyDescent="0.25">
      <c r="S31" s="115" t="s">
        <v>75</v>
      </c>
      <c r="T31" s="115"/>
      <c r="U31" s="116"/>
      <c r="V31" s="116">
        <v>270</v>
      </c>
      <c r="W31" s="116">
        <v>305</v>
      </c>
      <c r="X31" s="116">
        <v>307</v>
      </c>
      <c r="Y31" s="112">
        <v>315</v>
      </c>
      <c r="Z31" s="112">
        <v>306</v>
      </c>
      <c r="AB31" s="117">
        <f t="shared" si="2"/>
        <v>0.13758992805755396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67</v>
      </c>
      <c r="W32" s="116">
        <v>54</v>
      </c>
      <c r="X32" s="116">
        <v>65</v>
      </c>
      <c r="Y32" s="112">
        <v>84</v>
      </c>
      <c r="Z32" s="112">
        <v>96</v>
      </c>
      <c r="AB32" s="117">
        <f t="shared" si="2"/>
        <v>4.3165467625899283E-2</v>
      </c>
    </row>
    <row r="33" spans="19:32" x14ac:dyDescent="0.25">
      <c r="S33" s="115" t="s">
        <v>77</v>
      </c>
      <c r="T33" s="115"/>
      <c r="U33" s="116"/>
      <c r="V33" s="116">
        <v>67</v>
      </c>
      <c r="W33" s="116">
        <v>57</v>
      </c>
      <c r="X33" s="116">
        <v>53</v>
      </c>
      <c r="Y33" s="112">
        <v>54</v>
      </c>
      <c r="Z33" s="112">
        <v>58</v>
      </c>
      <c r="AB33" s="117">
        <f t="shared" si="2"/>
        <v>2.6079136690647483E-2</v>
      </c>
    </row>
    <row r="34" spans="19:32" x14ac:dyDescent="0.25">
      <c r="S34" s="118" t="s">
        <v>53</v>
      </c>
      <c r="T34" s="118"/>
      <c r="U34" s="119"/>
      <c r="V34" s="119">
        <v>2104</v>
      </c>
      <c r="W34" s="119">
        <v>2109</v>
      </c>
      <c r="X34" s="119">
        <v>2186</v>
      </c>
      <c r="Y34" s="120">
        <v>2288</v>
      </c>
      <c r="Z34" s="120">
        <v>2224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1252</v>
      </c>
      <c r="W37" s="112">
        <v>1255</v>
      </c>
      <c r="X37" s="112">
        <v>1279</v>
      </c>
      <c r="Y37" s="112">
        <v>1315</v>
      </c>
      <c r="Z37" s="112">
        <v>1247</v>
      </c>
      <c r="AB37" s="132">
        <f>Z37/Z40*100</f>
        <v>81.132075471698116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248</v>
      </c>
      <c r="W38" s="112">
        <v>265</v>
      </c>
      <c r="X38" s="112">
        <v>265</v>
      </c>
      <c r="Y38" s="112">
        <v>294</v>
      </c>
      <c r="Z38" s="112">
        <v>290</v>
      </c>
      <c r="AB38" s="132">
        <f>Z38/Z40*100</f>
        <v>18.867924528301888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1500</v>
      </c>
      <c r="W40" s="112">
        <v>1520</v>
      </c>
      <c r="X40" s="112">
        <v>1544</v>
      </c>
      <c r="Y40" s="112">
        <v>1609</v>
      </c>
      <c r="Z40" s="112">
        <v>1537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</v>
      </c>
      <c r="Y44" s="112">
        <v>0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14</v>
      </c>
      <c r="W45" s="112">
        <v>23</v>
      </c>
      <c r="X45" s="112">
        <v>26</v>
      </c>
      <c r="Y45" s="112">
        <v>46</v>
      </c>
      <c r="Z45" s="112">
        <v>27</v>
      </c>
    </row>
    <row r="46" spans="19:32" x14ac:dyDescent="0.25">
      <c r="S46" s="115" t="s">
        <v>38</v>
      </c>
      <c r="T46" s="115"/>
      <c r="U46" s="112"/>
      <c r="V46" s="112">
        <v>61</v>
      </c>
      <c r="W46" s="112">
        <v>47</v>
      </c>
      <c r="X46" s="112">
        <v>44</v>
      </c>
      <c r="Y46" s="112">
        <v>58</v>
      </c>
      <c r="Z46" s="112">
        <v>66</v>
      </c>
    </row>
    <row r="47" spans="19:32" x14ac:dyDescent="0.25">
      <c r="S47" s="115" t="s">
        <v>39</v>
      </c>
      <c r="T47" s="115"/>
      <c r="U47" s="112"/>
      <c r="V47" s="112">
        <v>100</v>
      </c>
      <c r="W47" s="112">
        <v>113</v>
      </c>
      <c r="X47" s="112">
        <v>102</v>
      </c>
      <c r="Y47" s="112">
        <v>96</v>
      </c>
      <c r="Z47" s="112">
        <v>77</v>
      </c>
    </row>
    <row r="48" spans="19:32" x14ac:dyDescent="0.25">
      <c r="S48" s="115" t="s">
        <v>40</v>
      </c>
      <c r="T48" s="115"/>
      <c r="U48" s="112"/>
      <c r="V48" s="112">
        <v>72</v>
      </c>
      <c r="W48" s="112">
        <v>68</v>
      </c>
      <c r="X48" s="112">
        <v>112</v>
      </c>
      <c r="Y48" s="112">
        <v>94</v>
      </c>
      <c r="Z48" s="112">
        <v>97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80</v>
      </c>
      <c r="W49" s="112">
        <v>89</v>
      </c>
      <c r="X49" s="112">
        <v>82</v>
      </c>
      <c r="Y49" s="112">
        <v>50</v>
      </c>
      <c r="Z49" s="112">
        <v>64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Queenscliffe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61</v>
      </c>
      <c r="W50" s="112">
        <v>68</v>
      </c>
      <c r="X50" s="112">
        <v>77</v>
      </c>
      <c r="Y50" s="112">
        <v>104</v>
      </c>
      <c r="Z50" s="112">
        <v>74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63</v>
      </c>
      <c r="W51" s="112">
        <v>63</v>
      </c>
      <c r="X51" s="112">
        <v>69</v>
      </c>
      <c r="Y51" s="112">
        <v>61</v>
      </c>
      <c r="Z51" s="112">
        <v>74</v>
      </c>
    </row>
    <row r="52" spans="1:26" ht="15" customHeight="1" x14ac:dyDescent="0.25">
      <c r="S52" s="115" t="s">
        <v>44</v>
      </c>
      <c r="T52" s="115"/>
      <c r="U52" s="112"/>
      <c r="V52" s="112">
        <v>80</v>
      </c>
      <c r="W52" s="112">
        <v>79</v>
      </c>
      <c r="X52" s="112">
        <v>65</v>
      </c>
      <c r="Y52" s="112">
        <v>64</v>
      </c>
      <c r="Z52" s="112">
        <v>62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77</v>
      </c>
      <c r="W53" s="112">
        <v>77</v>
      </c>
      <c r="X53" s="112">
        <v>73</v>
      </c>
      <c r="Y53" s="112">
        <v>84</v>
      </c>
      <c r="Z53" s="112">
        <v>57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93</v>
      </c>
      <c r="W54" s="112">
        <v>87</v>
      </c>
      <c r="X54" s="112">
        <v>94</v>
      </c>
      <c r="Y54" s="112">
        <v>80</v>
      </c>
      <c r="Z54" s="112">
        <v>88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131</v>
      </c>
      <c r="W55" s="112">
        <v>131</v>
      </c>
      <c r="X55" s="112">
        <v>109</v>
      </c>
      <c r="Y55" s="112">
        <v>113</v>
      </c>
      <c r="Z55" s="112">
        <v>104</v>
      </c>
    </row>
    <row r="56" spans="1:26" ht="15" customHeight="1" x14ac:dyDescent="0.25">
      <c r="S56" s="115" t="s">
        <v>48</v>
      </c>
      <c r="T56" s="115"/>
      <c r="U56" s="112"/>
      <c r="V56" s="112">
        <v>88</v>
      </c>
      <c r="W56" s="112">
        <v>102</v>
      </c>
      <c r="X56" s="112">
        <v>116</v>
      </c>
      <c r="Y56" s="112">
        <v>115</v>
      </c>
      <c r="Z56" s="112">
        <v>99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47</v>
      </c>
      <c r="W57" s="112">
        <v>55</v>
      </c>
      <c r="X57" s="112">
        <v>59</v>
      </c>
      <c r="Y57" s="112">
        <v>59</v>
      </c>
      <c r="Z57" s="112">
        <v>60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19</v>
      </c>
      <c r="W58" s="112">
        <v>17</v>
      </c>
      <c r="X58" s="112">
        <v>19</v>
      </c>
      <c r="Y58" s="112">
        <v>30</v>
      </c>
      <c r="Z58" s="112">
        <v>34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20</v>
      </c>
      <c r="W59" s="112">
        <v>12</v>
      </c>
      <c r="X59" s="112">
        <v>17</v>
      </c>
      <c r="Y59" s="112">
        <v>17</v>
      </c>
      <c r="Z59" s="112">
        <v>10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</v>
      </c>
      <c r="W60" s="112">
        <v>11</v>
      </c>
      <c r="X60" s="112">
        <v>8</v>
      </c>
      <c r="Y60" s="112">
        <v>14</v>
      </c>
      <c r="Z60" s="112">
        <v>13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1015</v>
      </c>
      <c r="W61" s="112">
        <v>1035</v>
      </c>
      <c r="X61" s="112">
        <v>1073</v>
      </c>
      <c r="Y61" s="112">
        <v>1075</v>
      </c>
      <c r="Z61" s="112">
        <v>1013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0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</v>
      </c>
      <c r="W64" s="112">
        <v>11</v>
      </c>
      <c r="X64" s="112">
        <v>19</v>
      </c>
      <c r="Y64" s="112">
        <v>28</v>
      </c>
      <c r="Z64" s="112">
        <v>39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Queenscliffe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70</v>
      </c>
      <c r="W65" s="112">
        <v>74</v>
      </c>
      <c r="X65" s="112">
        <v>67</v>
      </c>
      <c r="Y65" s="112">
        <v>60</v>
      </c>
      <c r="Z65" s="112">
        <v>54</v>
      </c>
    </row>
    <row r="66" spans="1:26" x14ac:dyDescent="0.25">
      <c r="S66" s="115" t="s">
        <v>39</v>
      </c>
      <c r="T66" s="115"/>
      <c r="U66" s="112"/>
      <c r="V66" s="112">
        <v>81</v>
      </c>
      <c r="W66" s="112">
        <v>74</v>
      </c>
      <c r="X66" s="112">
        <v>96</v>
      </c>
      <c r="Y66" s="112">
        <v>99</v>
      </c>
      <c r="Z66" s="112">
        <v>104</v>
      </c>
    </row>
    <row r="67" spans="1:26" x14ac:dyDescent="0.25">
      <c r="S67" s="115" t="s">
        <v>40</v>
      </c>
      <c r="T67" s="115"/>
      <c r="U67" s="112"/>
      <c r="V67" s="112">
        <v>72</v>
      </c>
      <c r="W67" s="112">
        <v>66</v>
      </c>
      <c r="X67" s="112">
        <v>64</v>
      </c>
      <c r="Y67" s="112">
        <v>84</v>
      </c>
      <c r="Z67" s="112">
        <v>64</v>
      </c>
    </row>
    <row r="68" spans="1:26" x14ac:dyDescent="0.25">
      <c r="S68" s="115" t="s">
        <v>41</v>
      </c>
      <c r="T68" s="115"/>
      <c r="U68" s="112"/>
      <c r="V68" s="112">
        <v>65</v>
      </c>
      <c r="W68" s="112">
        <v>81</v>
      </c>
      <c r="X68" s="112">
        <v>87</v>
      </c>
      <c r="Y68" s="112">
        <v>77</v>
      </c>
      <c r="Z68" s="112">
        <v>64</v>
      </c>
    </row>
    <row r="69" spans="1:26" x14ac:dyDescent="0.25">
      <c r="S69" s="115" t="s">
        <v>42</v>
      </c>
      <c r="T69" s="115"/>
      <c r="U69" s="112"/>
      <c r="V69" s="112">
        <v>55</v>
      </c>
      <c r="W69" s="112">
        <v>65</v>
      </c>
      <c r="X69" s="112">
        <v>75</v>
      </c>
      <c r="Y69" s="112">
        <v>95</v>
      </c>
      <c r="Z69" s="112">
        <v>87</v>
      </c>
    </row>
    <row r="70" spans="1:26" x14ac:dyDescent="0.25">
      <c r="S70" s="115" t="s">
        <v>43</v>
      </c>
      <c r="T70" s="115"/>
      <c r="U70" s="112"/>
      <c r="V70" s="112">
        <v>90</v>
      </c>
      <c r="W70" s="112">
        <v>79</v>
      </c>
      <c r="X70" s="112">
        <v>74</v>
      </c>
      <c r="Y70" s="112">
        <v>86</v>
      </c>
      <c r="Z70" s="112">
        <v>92</v>
      </c>
    </row>
    <row r="71" spans="1:26" x14ac:dyDescent="0.25">
      <c r="S71" s="115" t="s">
        <v>44</v>
      </c>
      <c r="T71" s="115"/>
      <c r="U71" s="112"/>
      <c r="V71" s="112">
        <v>90</v>
      </c>
      <c r="W71" s="112">
        <v>99</v>
      </c>
      <c r="X71" s="112">
        <v>89</v>
      </c>
      <c r="Y71" s="112">
        <v>87</v>
      </c>
      <c r="Z71" s="112">
        <v>86</v>
      </c>
    </row>
    <row r="72" spans="1:26" x14ac:dyDescent="0.25">
      <c r="S72" s="115" t="s">
        <v>45</v>
      </c>
      <c r="T72" s="115"/>
      <c r="U72" s="112"/>
      <c r="V72" s="112">
        <v>119</v>
      </c>
      <c r="W72" s="112">
        <v>96</v>
      </c>
      <c r="X72" s="112">
        <v>114</v>
      </c>
      <c r="Y72" s="112">
        <v>128</v>
      </c>
      <c r="Z72" s="112">
        <v>139</v>
      </c>
    </row>
    <row r="73" spans="1:26" x14ac:dyDescent="0.25">
      <c r="S73" s="115" t="s">
        <v>46</v>
      </c>
      <c r="T73" s="115"/>
      <c r="U73" s="112"/>
      <c r="V73" s="112">
        <v>136</v>
      </c>
      <c r="W73" s="112">
        <v>142</v>
      </c>
      <c r="X73" s="112">
        <v>156</v>
      </c>
      <c r="Y73" s="112">
        <v>157</v>
      </c>
      <c r="Z73" s="112">
        <v>140</v>
      </c>
    </row>
    <row r="74" spans="1:26" x14ac:dyDescent="0.25">
      <c r="S74" s="115" t="s">
        <v>47</v>
      </c>
      <c r="T74" s="115"/>
      <c r="U74" s="112"/>
      <c r="V74" s="112">
        <v>140</v>
      </c>
      <c r="W74" s="112">
        <v>124</v>
      </c>
      <c r="X74" s="112">
        <v>116</v>
      </c>
      <c r="Y74" s="112">
        <v>115</v>
      </c>
      <c r="Z74" s="112">
        <v>127</v>
      </c>
    </row>
    <row r="75" spans="1:26" x14ac:dyDescent="0.25">
      <c r="S75" s="115" t="s">
        <v>48</v>
      </c>
      <c r="T75" s="115"/>
      <c r="U75" s="112"/>
      <c r="V75" s="112">
        <v>83</v>
      </c>
      <c r="W75" s="112">
        <v>83</v>
      </c>
      <c r="X75" s="112">
        <v>83</v>
      </c>
      <c r="Y75" s="112">
        <v>117</v>
      </c>
      <c r="Z75" s="112">
        <v>108</v>
      </c>
    </row>
    <row r="76" spans="1:26" x14ac:dyDescent="0.25">
      <c r="S76" s="115" t="s">
        <v>49</v>
      </c>
      <c r="T76" s="115"/>
      <c r="U76" s="112"/>
      <c r="V76" s="112">
        <v>34</v>
      </c>
      <c r="W76" s="112">
        <v>37</v>
      </c>
      <c r="X76" s="112">
        <v>34</v>
      </c>
      <c r="Y76" s="112">
        <v>37</v>
      </c>
      <c r="Z76" s="112">
        <v>47</v>
      </c>
    </row>
    <row r="77" spans="1:26" x14ac:dyDescent="0.25">
      <c r="S77" s="115" t="s">
        <v>50</v>
      </c>
      <c r="T77" s="115"/>
      <c r="U77" s="112"/>
      <c r="V77" s="112">
        <v>27</v>
      </c>
      <c r="W77" s="112">
        <v>23</v>
      </c>
      <c r="X77" s="112">
        <v>21</v>
      </c>
      <c r="Y77" s="112">
        <v>19</v>
      </c>
      <c r="Z77" s="112">
        <v>25</v>
      </c>
    </row>
    <row r="78" spans="1:26" x14ac:dyDescent="0.25">
      <c r="S78" s="115" t="s">
        <v>51</v>
      </c>
      <c r="T78" s="115"/>
      <c r="U78" s="112"/>
      <c r="V78" s="112">
        <v>9</v>
      </c>
      <c r="W78" s="112">
        <v>12</v>
      </c>
      <c r="X78" s="112">
        <v>14</v>
      </c>
      <c r="Y78" s="112">
        <v>17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4</v>
      </c>
      <c r="X79" s="112">
        <v>2</v>
      </c>
      <c r="Y79" s="112">
        <v>8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1087</v>
      </c>
      <c r="W80" s="112">
        <v>1072</v>
      </c>
      <c r="X80" s="112">
        <v>1112</v>
      </c>
      <c r="Y80" s="112">
        <v>1211</v>
      </c>
      <c r="Z80" s="112">
        <v>1206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Queenscliffe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103</v>
      </c>
      <c r="W83" s="112">
        <v>106</v>
      </c>
      <c r="X83" s="112">
        <v>118</v>
      </c>
      <c r="Y83" s="112">
        <v>105</v>
      </c>
      <c r="Z83" s="112">
        <v>107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156</v>
      </c>
      <c r="W84" s="112">
        <v>154</v>
      </c>
      <c r="X84" s="112">
        <v>175</v>
      </c>
      <c r="Y84" s="112">
        <v>171</v>
      </c>
      <c r="Z84" s="112">
        <v>165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85</v>
      </c>
      <c r="W85" s="112">
        <v>88</v>
      </c>
      <c r="X85" s="112">
        <v>93</v>
      </c>
      <c r="Y85" s="112">
        <v>97</v>
      </c>
      <c r="Z85" s="112">
        <v>89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2,221</v>
      </c>
      <c r="D86" s="96">
        <f t="shared" ref="D86:D91" si="4">AD4</f>
        <v>-2.8008752735229736E-2</v>
      </c>
      <c r="E86" s="97">
        <f t="shared" ref="E86:E91" si="5">AD4</f>
        <v>-2.8008752735229736E-2</v>
      </c>
      <c r="F86" s="96">
        <f t="shared" ref="F86:F91" si="6">AF4</f>
        <v>5.6612749762131376E-2</v>
      </c>
      <c r="G86" s="97">
        <f t="shared" ref="G86:G91" si="7">AF4</f>
        <v>5.6612749762131376E-2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51</v>
      </c>
      <c r="W86" s="112">
        <v>63</v>
      </c>
      <c r="X86" s="112">
        <v>56</v>
      </c>
      <c r="Y86" s="112">
        <v>59</v>
      </c>
      <c r="Z86" s="112">
        <v>49</v>
      </c>
    </row>
    <row r="87" spans="1:30" ht="15" customHeight="1" x14ac:dyDescent="0.25">
      <c r="A87" s="98" t="s">
        <v>4</v>
      </c>
      <c r="B87" s="49"/>
      <c r="C87" s="57" t="str">
        <f t="shared" si="3"/>
        <v>1,017</v>
      </c>
      <c r="D87" s="96">
        <f t="shared" si="4"/>
        <v>-5.0420168067226934E-2</v>
      </c>
      <c r="E87" s="97">
        <f t="shared" si="5"/>
        <v>-5.0420168067226934E-2</v>
      </c>
      <c r="F87" s="96">
        <f t="shared" si="6"/>
        <v>4.9407114624506754E-3</v>
      </c>
      <c r="G87" s="97">
        <f t="shared" si="7"/>
        <v>4.9407114624506754E-3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34</v>
      </c>
      <c r="W87" s="112">
        <v>37</v>
      </c>
      <c r="X87" s="112">
        <v>40</v>
      </c>
      <c r="Y87" s="112">
        <v>31</v>
      </c>
      <c r="Z87" s="112">
        <v>33</v>
      </c>
    </row>
    <row r="88" spans="1:30" ht="15" customHeight="1" x14ac:dyDescent="0.25">
      <c r="A88" s="98" t="s">
        <v>5</v>
      </c>
      <c r="B88" s="49"/>
      <c r="C88" s="57" t="str">
        <f t="shared" si="3"/>
        <v>1,209</v>
      </c>
      <c r="D88" s="96">
        <f t="shared" si="4"/>
        <v>-1.6515276630884035E-3</v>
      </c>
      <c r="E88" s="97">
        <f t="shared" si="5"/>
        <v>-1.6515276630884035E-3</v>
      </c>
      <c r="F88" s="96">
        <f t="shared" si="6"/>
        <v>0.1153136531365313</v>
      </c>
      <c r="G88" s="97">
        <f t="shared" si="7"/>
        <v>0.1153136531365313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39</v>
      </c>
      <c r="W88" s="112">
        <v>37</v>
      </c>
      <c r="X88" s="112">
        <v>43</v>
      </c>
      <c r="Y88" s="112">
        <v>50</v>
      </c>
      <c r="Z88" s="112">
        <v>46</v>
      </c>
    </row>
    <row r="89" spans="1:30" ht="15" customHeight="1" x14ac:dyDescent="0.25">
      <c r="A89" s="49" t="s">
        <v>6</v>
      </c>
      <c r="B89" s="49"/>
      <c r="C89" s="57" t="str">
        <f t="shared" si="3"/>
        <v>1,541</v>
      </c>
      <c r="D89" s="96">
        <f t="shared" si="4"/>
        <v>-4.1070317361543207E-2</v>
      </c>
      <c r="E89" s="97">
        <f t="shared" si="5"/>
        <v>-4.1070317361543207E-2</v>
      </c>
      <c r="F89" s="96">
        <f t="shared" si="6"/>
        <v>2.7333333333333432E-2</v>
      </c>
      <c r="G89" s="97">
        <f t="shared" si="7"/>
        <v>2.7333333333333432E-2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26</v>
      </c>
      <c r="W89" s="112">
        <v>23</v>
      </c>
      <c r="X89" s="112">
        <v>22</v>
      </c>
      <c r="Y89" s="112">
        <v>20</v>
      </c>
      <c r="Z89" s="112">
        <v>22</v>
      </c>
    </row>
    <row r="90" spans="1:30" ht="15" customHeight="1" x14ac:dyDescent="0.25">
      <c r="A90" s="49" t="s">
        <v>95</v>
      </c>
      <c r="B90" s="49"/>
      <c r="C90" s="57" t="str">
        <f t="shared" si="3"/>
        <v>$39,797</v>
      </c>
      <c r="D90" s="96">
        <f t="shared" si="4"/>
        <v>-2.2234905263333715E-2</v>
      </c>
      <c r="E90" s="97">
        <f t="shared" si="5"/>
        <v>-2.2234905263333715E-2</v>
      </c>
      <c r="F90" s="96">
        <f t="shared" si="6"/>
        <v>0.16184772136747139</v>
      </c>
      <c r="G90" s="97">
        <f t="shared" si="7"/>
        <v>0.16184772136747139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51</v>
      </c>
      <c r="W90" s="112">
        <v>49</v>
      </c>
      <c r="X90" s="112">
        <v>46</v>
      </c>
      <c r="Y90" s="112">
        <v>44</v>
      </c>
      <c r="Z90" s="112">
        <v>44</v>
      </c>
    </row>
    <row r="91" spans="1:30" ht="15" customHeight="1" x14ac:dyDescent="0.25">
      <c r="A91" s="49" t="s">
        <v>7</v>
      </c>
      <c r="B91" s="49"/>
      <c r="C91" s="57" t="str">
        <f t="shared" si="3"/>
        <v>$104.8 mil</v>
      </c>
      <c r="D91" s="96">
        <f t="shared" si="4"/>
        <v>1.3235605735376632E-2</v>
      </c>
      <c r="E91" s="97">
        <f t="shared" si="5"/>
        <v>1.3235605735376632E-2</v>
      </c>
      <c r="F91" s="96">
        <f t="shared" si="6"/>
        <v>0.23181409058269531</v>
      </c>
      <c r="G91" s="97">
        <f t="shared" si="7"/>
        <v>0.23181409058269531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744</v>
      </c>
      <c r="W91" s="112">
        <v>752</v>
      </c>
      <c r="X91" s="112">
        <v>768</v>
      </c>
      <c r="Y91" s="112">
        <v>787</v>
      </c>
      <c r="Z91" s="112">
        <v>744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82</v>
      </c>
      <c r="W93" s="112">
        <v>90</v>
      </c>
      <c r="X93" s="112">
        <v>89</v>
      </c>
      <c r="Y93" s="112">
        <v>100</v>
      </c>
      <c r="Z93" s="112">
        <v>96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220</v>
      </c>
      <c r="W94" s="112">
        <v>219</v>
      </c>
      <c r="X94" s="112">
        <v>227</v>
      </c>
      <c r="Y94" s="112">
        <v>232</v>
      </c>
      <c r="Z94" s="112">
        <v>220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22</v>
      </c>
      <c r="W95" s="112">
        <v>21</v>
      </c>
      <c r="X95" s="112">
        <v>20</v>
      </c>
      <c r="Y95" s="112">
        <v>24</v>
      </c>
      <c r="Z95" s="112">
        <v>18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86</v>
      </c>
      <c r="W96" s="112">
        <v>88</v>
      </c>
      <c r="X96" s="112">
        <v>87</v>
      </c>
      <c r="Y96" s="112">
        <v>87</v>
      </c>
      <c r="Z96" s="112">
        <v>99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122</v>
      </c>
      <c r="W97" s="112">
        <v>115</v>
      </c>
      <c r="X97" s="112">
        <v>110</v>
      </c>
      <c r="Y97" s="112">
        <v>123</v>
      </c>
      <c r="Z97" s="112">
        <v>115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44</v>
      </c>
      <c r="W98" s="112">
        <v>51</v>
      </c>
      <c r="X98" s="112">
        <v>52</v>
      </c>
      <c r="Y98" s="112">
        <v>54</v>
      </c>
      <c r="Z98" s="112">
        <v>46</v>
      </c>
    </row>
    <row r="99" spans="1:32" ht="15" customHeight="1" x14ac:dyDescent="0.25">
      <c r="S99" s="115" t="s">
        <v>195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5</v>
      </c>
    </row>
    <row r="100" spans="1:32" ht="15" customHeight="1" x14ac:dyDescent="0.25">
      <c r="S100" s="115" t="s">
        <v>58</v>
      </c>
      <c r="T100" s="115"/>
      <c r="U100" s="112"/>
      <c r="V100" s="112">
        <v>25</v>
      </c>
      <c r="W100" s="112">
        <v>29</v>
      </c>
      <c r="X100" s="112">
        <v>29</v>
      </c>
      <c r="Y100" s="112">
        <v>29</v>
      </c>
      <c r="Z100" s="112">
        <v>27</v>
      </c>
    </row>
    <row r="101" spans="1:32" x14ac:dyDescent="0.25">
      <c r="A101" s="18"/>
      <c r="S101" s="118" t="s">
        <v>53</v>
      </c>
      <c r="T101" s="118"/>
      <c r="U101" s="112"/>
      <c r="V101" s="112">
        <v>759</v>
      </c>
      <c r="W101" s="112">
        <v>771</v>
      </c>
      <c r="X101" s="112">
        <v>772</v>
      </c>
      <c r="Y101" s="112">
        <v>811</v>
      </c>
      <c r="Z101" s="112">
        <v>794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1417</v>
      </c>
      <c r="W104" s="112">
        <v>1497</v>
      </c>
      <c r="X104" s="112">
        <v>1500</v>
      </c>
      <c r="Y104" s="112">
        <v>1583</v>
      </c>
      <c r="Z104" s="112">
        <v>1546</v>
      </c>
      <c r="AB104" s="109" t="str">
        <f>TEXT(Z104,"###,###")</f>
        <v>1,546</v>
      </c>
      <c r="AD104" s="130">
        <f>Z104/($Z$4)*100</f>
        <v>69.608284556506078</v>
      </c>
      <c r="AF104" s="109"/>
    </row>
    <row r="105" spans="1:32" x14ac:dyDescent="0.25">
      <c r="S105" s="115" t="s">
        <v>17</v>
      </c>
      <c r="T105" s="115"/>
      <c r="U105" s="112"/>
      <c r="V105" s="112">
        <v>476</v>
      </c>
      <c r="W105" s="112">
        <v>450</v>
      </c>
      <c r="X105" s="112">
        <v>486</v>
      </c>
      <c r="Y105" s="112">
        <v>495</v>
      </c>
      <c r="Z105" s="112">
        <v>495</v>
      </c>
      <c r="AB105" s="109" t="str">
        <f>TEXT(Z105,"###,###")</f>
        <v>495</v>
      </c>
      <c r="AD105" s="130">
        <f>Z105/($Z$4)*100</f>
        <v>22.287257991895544</v>
      </c>
      <c r="AF105" s="109"/>
    </row>
    <row r="106" spans="1:32" x14ac:dyDescent="0.25">
      <c r="S106" s="118" t="s">
        <v>53</v>
      </c>
      <c r="T106" s="118"/>
      <c r="U106" s="120"/>
      <c r="V106" s="120">
        <v>1893</v>
      </c>
      <c r="W106" s="120">
        <v>1947</v>
      </c>
      <c r="X106" s="120">
        <v>1986</v>
      </c>
      <c r="Y106" s="120">
        <v>2078</v>
      </c>
      <c r="Z106" s="120">
        <v>2041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473</v>
      </c>
      <c r="W108" s="112">
        <v>450</v>
      </c>
      <c r="X108" s="112">
        <v>480</v>
      </c>
      <c r="Y108" s="112">
        <v>446</v>
      </c>
      <c r="Z108" s="112">
        <v>416</v>
      </c>
      <c r="AB108" s="109" t="str">
        <f>TEXT(Z108,"###,###")</f>
        <v>416</v>
      </c>
      <c r="AD108" s="130">
        <f>Z108/($Z$4)*100</f>
        <v>18.730301665916254</v>
      </c>
      <c r="AF108" s="109"/>
    </row>
    <row r="109" spans="1:32" x14ac:dyDescent="0.25">
      <c r="S109" s="115" t="s">
        <v>20</v>
      </c>
      <c r="T109" s="115"/>
      <c r="U109" s="112"/>
      <c r="V109" s="112">
        <v>291</v>
      </c>
      <c r="W109" s="112">
        <v>327</v>
      </c>
      <c r="X109" s="112">
        <v>367</v>
      </c>
      <c r="Y109" s="112">
        <v>373</v>
      </c>
      <c r="Z109" s="112">
        <v>362</v>
      </c>
      <c r="AB109" s="109" t="str">
        <f>TEXT(Z109,"###,###")</f>
        <v>362</v>
      </c>
      <c r="AD109" s="130">
        <f>Z109/($Z$4)*100</f>
        <v>16.29896443043674</v>
      </c>
      <c r="AF109" s="109"/>
    </row>
    <row r="110" spans="1:32" x14ac:dyDescent="0.25">
      <c r="S110" s="115" t="s">
        <v>21</v>
      </c>
      <c r="T110" s="115"/>
      <c r="U110" s="112"/>
      <c r="V110" s="112">
        <v>452</v>
      </c>
      <c r="W110" s="112">
        <v>447</v>
      </c>
      <c r="X110" s="112">
        <v>461</v>
      </c>
      <c r="Y110" s="112">
        <v>483</v>
      </c>
      <c r="Z110" s="112">
        <v>535</v>
      </c>
      <c r="AB110" s="109" t="str">
        <f>TEXT(Z110,"###,###")</f>
        <v>535</v>
      </c>
      <c r="AD110" s="130">
        <f>Z110/($Z$4)*100</f>
        <v>24.088248536695183</v>
      </c>
      <c r="AF110" s="109"/>
    </row>
    <row r="111" spans="1:32" x14ac:dyDescent="0.25">
      <c r="S111" s="115" t="s">
        <v>22</v>
      </c>
      <c r="T111" s="115"/>
      <c r="U111" s="112"/>
      <c r="V111" s="112">
        <v>672</v>
      </c>
      <c r="W111" s="112">
        <v>673</v>
      </c>
      <c r="X111" s="112">
        <v>678</v>
      </c>
      <c r="Y111" s="112">
        <v>778</v>
      </c>
      <c r="Z111" s="112">
        <v>731</v>
      </c>
      <c r="AB111" s="109" t="str">
        <f>TEXT(Z111,"###,###")</f>
        <v>731</v>
      </c>
      <c r="AD111" s="130">
        <f>Z111/($Z$4)*100</f>
        <v>32.913102206213416</v>
      </c>
      <c r="AF111" s="109"/>
    </row>
    <row r="112" spans="1:32" x14ac:dyDescent="0.25">
      <c r="S112" s="118" t="s">
        <v>53</v>
      </c>
      <c r="T112" s="118"/>
      <c r="U112" s="112"/>
      <c r="V112" s="112">
        <v>2101</v>
      </c>
      <c r="W112" s="112">
        <v>2109</v>
      </c>
      <c r="X112" s="112">
        <v>2186</v>
      </c>
      <c r="Y112" s="112">
        <v>2289</v>
      </c>
      <c r="Z112" s="112">
        <v>2225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48.81</v>
      </c>
      <c r="W118" s="131">
        <v>48.58</v>
      </c>
      <c r="X118" s="131">
        <v>48.2</v>
      </c>
      <c r="Y118" s="131">
        <v>48.7</v>
      </c>
      <c r="Z118" s="131">
        <v>49.33</v>
      </c>
      <c r="AB118" s="109" t="str">
        <f>TEXT(Z118,"##.0")</f>
        <v>49.3</v>
      </c>
    </row>
    <row r="120" spans="19:32" x14ac:dyDescent="0.25">
      <c r="S120" s="101" t="s">
        <v>97</v>
      </c>
      <c r="T120" s="112"/>
      <c r="U120" s="112"/>
      <c r="V120" s="112">
        <v>1162</v>
      </c>
      <c r="W120" s="112">
        <v>1186</v>
      </c>
      <c r="X120" s="112">
        <v>1205</v>
      </c>
      <c r="Y120" s="112">
        <v>1256</v>
      </c>
      <c r="Z120" s="112">
        <v>1201</v>
      </c>
      <c r="AB120" s="109" t="str">
        <f>TEXT(Z120,"###,###")</f>
        <v>1,201</v>
      </c>
    </row>
    <row r="121" spans="19:32" x14ac:dyDescent="0.25">
      <c r="S121" s="101" t="s">
        <v>98</v>
      </c>
      <c r="T121" s="112"/>
      <c r="U121" s="112"/>
      <c r="V121" s="112">
        <v>198</v>
      </c>
      <c r="W121" s="112">
        <v>192</v>
      </c>
      <c r="X121" s="112">
        <v>200</v>
      </c>
      <c r="Y121" s="112">
        <v>218</v>
      </c>
      <c r="Z121" s="112">
        <v>206</v>
      </c>
      <c r="AB121" s="109" t="str">
        <f>TEXT(Z121,"###,###")</f>
        <v>206</v>
      </c>
    </row>
    <row r="122" spans="19:32" x14ac:dyDescent="0.25">
      <c r="S122" s="101" t="s">
        <v>99</v>
      </c>
      <c r="T122" s="112"/>
      <c r="U122" s="112"/>
      <c r="V122" s="112">
        <v>139</v>
      </c>
      <c r="W122" s="112">
        <v>146</v>
      </c>
      <c r="X122" s="112">
        <v>138</v>
      </c>
      <c r="Y122" s="112">
        <v>133</v>
      </c>
      <c r="Z122" s="112">
        <v>126</v>
      </c>
      <c r="AB122" s="109" t="str">
        <f>TEXT(Z122,"###,###")</f>
        <v>126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1301</v>
      </c>
      <c r="W124" s="112">
        <v>1332</v>
      </c>
      <c r="X124" s="112">
        <v>1343</v>
      </c>
      <c r="Y124" s="112">
        <v>1389</v>
      </c>
      <c r="Z124" s="112">
        <v>1327</v>
      </c>
      <c r="AB124" s="109" t="str">
        <f>TEXT(Z124,"###,###")</f>
        <v>1,327</v>
      </c>
      <c r="AD124" s="127">
        <f>Z124/$Z$7*100</f>
        <v>86.112913692407517</v>
      </c>
    </row>
    <row r="125" spans="19:32" x14ac:dyDescent="0.25">
      <c r="S125" s="101" t="s">
        <v>101</v>
      </c>
      <c r="T125" s="112"/>
      <c r="U125" s="112"/>
      <c r="V125" s="112">
        <v>337</v>
      </c>
      <c r="W125" s="112">
        <v>338</v>
      </c>
      <c r="X125" s="112">
        <v>338</v>
      </c>
      <c r="Y125" s="112">
        <v>351</v>
      </c>
      <c r="Z125" s="112">
        <v>332</v>
      </c>
      <c r="AB125" s="109" t="str">
        <f>TEXT(Z125,"###,###")</f>
        <v>332</v>
      </c>
      <c r="AD125" s="127">
        <f>Z125/$Z$7*100</f>
        <v>21.544451654769631</v>
      </c>
    </row>
    <row r="127" spans="19:32" x14ac:dyDescent="0.25">
      <c r="S127" s="101" t="s">
        <v>102</v>
      </c>
      <c r="T127" s="112"/>
      <c r="U127" s="112"/>
      <c r="V127" s="112">
        <v>739</v>
      </c>
      <c r="W127" s="112">
        <v>747</v>
      </c>
      <c r="X127" s="112">
        <v>767</v>
      </c>
      <c r="Y127" s="112">
        <v>790</v>
      </c>
      <c r="Z127" s="112">
        <v>743</v>
      </c>
      <c r="AB127" s="109" t="str">
        <f>TEXT(Z127,"###,###")</f>
        <v>743</v>
      </c>
      <c r="AD127" s="127">
        <f>Z127/$Z$7*100</f>
        <v>48.215444516547699</v>
      </c>
    </row>
    <row r="128" spans="19:32" x14ac:dyDescent="0.25">
      <c r="S128" s="101" t="s">
        <v>103</v>
      </c>
      <c r="T128" s="112"/>
      <c r="U128" s="112"/>
      <c r="V128" s="112">
        <v>760</v>
      </c>
      <c r="W128" s="112">
        <v>773</v>
      </c>
      <c r="X128" s="112">
        <v>772</v>
      </c>
      <c r="Y128" s="112">
        <v>812</v>
      </c>
      <c r="Z128" s="112">
        <v>792</v>
      </c>
      <c r="AB128" s="109" t="str">
        <f>TEXT(Z128,"###,###")</f>
        <v>792</v>
      </c>
      <c r="AD128" s="127">
        <f>Z128/$Z$7*100</f>
        <v>51.395197923426352</v>
      </c>
    </row>
    <row r="130" spans="19:20" x14ac:dyDescent="0.25">
      <c r="S130" s="101" t="s">
        <v>278</v>
      </c>
      <c r="T130" s="127">
        <v>77.936404931862427</v>
      </c>
    </row>
    <row r="131" spans="19:20" x14ac:dyDescent="0.25">
      <c r="S131" s="101" t="s">
        <v>279</v>
      </c>
      <c r="T131" s="127">
        <v>13.36794289422453</v>
      </c>
    </row>
    <row r="132" spans="19:20" x14ac:dyDescent="0.25">
      <c r="S132" s="101" t="s">
        <v>280</v>
      </c>
      <c r="T132" s="127">
        <v>8.1765087605451008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51B5E9B-DE7A-4E0E-83DA-891E905669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E501B0-FF25-46E1-B490-BE2091793A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C20E5F-0F1E-49BB-9D10-8ED0B6F449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66374D3-FA9B-431D-A2B8-3CD47C0F4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DFD6F-E751-4279-94F6-89A58EB25871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169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169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8.62 South Gippsland,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22598</v>
      </c>
      <c r="W4" s="108">
        <v>22596</v>
      </c>
      <c r="X4" s="108">
        <v>23294</v>
      </c>
      <c r="Y4" s="108">
        <v>24830</v>
      </c>
      <c r="Z4" s="108">
        <v>25120</v>
      </c>
      <c r="AB4" s="109" t="str">
        <f>TEXT(Z4,"###,###")</f>
        <v>25,120</v>
      </c>
      <c r="AD4" s="110">
        <f>Z4/Y4-1</f>
        <v>1.1679420056383449E-2</v>
      </c>
      <c r="AF4" s="110">
        <f>Z4/V4-1</f>
        <v>0.11160279670767315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11092</v>
      </c>
      <c r="W5" s="108">
        <v>11246</v>
      </c>
      <c r="X5" s="108">
        <v>11380</v>
      </c>
      <c r="Y5" s="108">
        <v>11985</v>
      </c>
      <c r="Z5" s="108">
        <v>12015</v>
      </c>
      <c r="AB5" s="109" t="str">
        <f>TEXT(Z5,"###,###")</f>
        <v>12,015</v>
      </c>
      <c r="AD5" s="110">
        <f t="shared" ref="AD5:AD9" si="0">Z5/Y5-1</f>
        <v>2.5031289111390187E-3</v>
      </c>
      <c r="AF5" s="110">
        <f t="shared" ref="AF5:AF9" si="1">Z5/V5-1</f>
        <v>8.3213126577713625E-2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11504</v>
      </c>
      <c r="W6" s="108">
        <v>11348</v>
      </c>
      <c r="X6" s="108">
        <v>11896</v>
      </c>
      <c r="Y6" s="108">
        <v>12828</v>
      </c>
      <c r="Z6" s="108">
        <v>13084</v>
      </c>
      <c r="AB6" s="109" t="str">
        <f>TEXT(Z6,"###,###")</f>
        <v>13,084</v>
      </c>
      <c r="AD6" s="110">
        <f t="shared" si="0"/>
        <v>1.9956345494231309E-2</v>
      </c>
      <c r="AF6" s="110">
        <f t="shared" si="1"/>
        <v>0.13734353268428379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15718</v>
      </c>
      <c r="W7" s="108">
        <v>16284</v>
      </c>
      <c r="X7" s="108">
        <v>16487</v>
      </c>
      <c r="Y7" s="108">
        <v>16871</v>
      </c>
      <c r="Z7" s="108">
        <v>17074</v>
      </c>
      <c r="AB7" s="109" t="str">
        <f>TEXT(Z7,"###,###")</f>
        <v>17,074</v>
      </c>
      <c r="AD7" s="110">
        <f t="shared" si="0"/>
        <v>1.2032481773457393E-2</v>
      </c>
      <c r="AF7" s="110">
        <f t="shared" si="1"/>
        <v>8.6270517877592656E-2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25,120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17,074</v>
      </c>
      <c r="P8" s="67"/>
      <c r="S8" s="107" t="s">
        <v>82</v>
      </c>
      <c r="T8" s="108"/>
      <c r="U8" s="108"/>
      <c r="V8" s="108">
        <v>35575</v>
      </c>
      <c r="W8" s="108">
        <v>38462.339999999997</v>
      </c>
      <c r="X8" s="108">
        <v>39867.03</v>
      </c>
      <c r="Y8" s="108">
        <v>39999</v>
      </c>
      <c r="Z8" s="108">
        <v>41809</v>
      </c>
      <c r="AB8" s="109" t="str">
        <f>TEXT(Z8,"$###,###")</f>
        <v>$41,809</v>
      </c>
      <c r="AD8" s="110">
        <f t="shared" si="0"/>
        <v>4.5251131278281953E-2</v>
      </c>
      <c r="AF8" s="110">
        <f t="shared" si="1"/>
        <v>0.17523541813070986</v>
      </c>
    </row>
    <row r="9" spans="1:32" x14ac:dyDescent="0.25">
      <c r="A9" s="30" t="s">
        <v>14</v>
      </c>
      <c r="B9" s="71"/>
      <c r="C9" s="72"/>
      <c r="D9" s="73">
        <f>AD104</f>
        <v>69.820859872611464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50.316270352582869</v>
      </c>
      <c r="P9" s="74" t="s">
        <v>83</v>
      </c>
      <c r="S9" s="107" t="s">
        <v>7</v>
      </c>
      <c r="T9" s="108"/>
      <c r="U9" s="108"/>
      <c r="V9" s="108">
        <v>737330586</v>
      </c>
      <c r="W9" s="108">
        <v>811317122</v>
      </c>
      <c r="X9" s="108">
        <v>858369734</v>
      </c>
      <c r="Y9" s="108">
        <v>914923198</v>
      </c>
      <c r="Z9" s="108">
        <v>951916108</v>
      </c>
      <c r="AB9" s="109" t="str">
        <f>TEXT(Z9/1000000,"$#,###.0")&amp;" mil"</f>
        <v>$951.9 mil</v>
      </c>
      <c r="AD9" s="110">
        <f t="shared" si="0"/>
        <v>4.0432803628616787E-2</v>
      </c>
      <c r="AF9" s="110">
        <f t="shared" si="1"/>
        <v>0.29103027335963527</v>
      </c>
    </row>
    <row r="10" spans="1:32" x14ac:dyDescent="0.25">
      <c r="A10" s="30" t="s">
        <v>17</v>
      </c>
      <c r="B10" s="71"/>
      <c r="C10" s="72"/>
      <c r="D10" s="73">
        <f>AD105</f>
        <v>16.413216560509554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49.607590488461987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69.843036195384798</v>
      </c>
      <c r="P11" s="74" t="s">
        <v>83</v>
      </c>
      <c r="S11" s="107" t="s">
        <v>29</v>
      </c>
      <c r="T11" s="112"/>
      <c r="U11" s="112"/>
      <c r="V11" s="112">
        <v>17728</v>
      </c>
      <c r="W11" s="112">
        <v>17554</v>
      </c>
      <c r="X11" s="112">
        <v>18242</v>
      </c>
      <c r="Y11" s="112">
        <v>19700</v>
      </c>
      <c r="Z11" s="112">
        <v>19972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18.00398266369919</v>
      </c>
      <c r="P12" s="74" t="s">
        <v>83</v>
      </c>
      <c r="S12" s="107" t="s">
        <v>30</v>
      </c>
      <c r="T12" s="112"/>
      <c r="U12" s="112"/>
      <c r="V12" s="112">
        <v>4870</v>
      </c>
      <c r="W12" s="112">
        <v>5041</v>
      </c>
      <c r="X12" s="112">
        <v>5052</v>
      </c>
      <c r="Y12" s="112">
        <v>5132</v>
      </c>
      <c r="Z12" s="112">
        <v>5149</v>
      </c>
    </row>
    <row r="13" spans="1:32" ht="15" customHeight="1" x14ac:dyDescent="0.25">
      <c r="A13" s="30" t="s">
        <v>19</v>
      </c>
      <c r="B13" s="72"/>
      <c r="C13" s="72"/>
      <c r="D13" s="73">
        <f>AD108</f>
        <v>18.976910828025478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12.147124282534847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17.404458598726112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21.871019108280255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17.354112959925004</v>
      </c>
      <c r="P15" s="74" t="s">
        <v>83</v>
      </c>
      <c r="S15" s="115" t="s">
        <v>59</v>
      </c>
      <c r="T15" s="115"/>
      <c r="U15" s="116"/>
      <c r="V15" s="116">
        <v>1864</v>
      </c>
      <c r="W15" s="116">
        <v>1954</v>
      </c>
      <c r="X15" s="116">
        <v>2033</v>
      </c>
      <c r="Y15" s="112">
        <v>2110</v>
      </c>
      <c r="Z15" s="112">
        <v>2201</v>
      </c>
      <c r="AB15" s="117">
        <f t="shared" ref="AB15:AB34" si="2">IF(Z15="np",0,Z15/$Z$34)</f>
        <v>8.7619426751592358E-2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27.985668789808916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82.645887040074996</v>
      </c>
      <c r="P16" s="37" t="s">
        <v>83</v>
      </c>
      <c r="S16" s="115" t="s">
        <v>60</v>
      </c>
      <c r="T16" s="115"/>
      <c r="U16" s="116"/>
      <c r="V16" s="116">
        <v>110</v>
      </c>
      <c r="W16" s="116">
        <v>119</v>
      </c>
      <c r="X16" s="116">
        <v>108</v>
      </c>
      <c r="Y16" s="112">
        <v>109</v>
      </c>
      <c r="Z16" s="112">
        <v>116</v>
      </c>
      <c r="AB16" s="117">
        <f t="shared" si="2"/>
        <v>4.6178343949044584E-3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1526</v>
      </c>
      <c r="W17" s="116">
        <v>1429</v>
      </c>
      <c r="X17" s="116">
        <v>1390</v>
      </c>
      <c r="Y17" s="112">
        <v>1431</v>
      </c>
      <c r="Z17" s="112">
        <v>1503</v>
      </c>
      <c r="AB17" s="117">
        <f t="shared" si="2"/>
        <v>5.9832802547770701E-2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219</v>
      </c>
      <c r="W18" s="116">
        <v>232</v>
      </c>
      <c r="X18" s="116">
        <v>223</v>
      </c>
      <c r="Y18" s="112">
        <v>232</v>
      </c>
      <c r="Z18" s="112">
        <v>240</v>
      </c>
      <c r="AB18" s="117">
        <f t="shared" si="2"/>
        <v>9.5541401273885346E-3</v>
      </c>
    </row>
    <row r="19" spans="1:28" x14ac:dyDescent="0.25">
      <c r="A19" s="63" t="str">
        <f>$S$1&amp;" ("&amp;$V$2&amp;" to "&amp;$Z$2&amp;")"</f>
        <v>South Gippsland (2018-19 to 2022-23)</v>
      </c>
      <c r="B19" s="63"/>
      <c r="C19" s="63"/>
      <c r="D19" s="63"/>
      <c r="E19" s="63"/>
      <c r="F19" s="63"/>
      <c r="G19" s="63" t="str">
        <f>$S$1&amp;" ("&amp;$V$2&amp;" to "&amp;$Z$2&amp;")"</f>
        <v>South Gippsland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1815</v>
      </c>
      <c r="W19" s="116">
        <v>1846</v>
      </c>
      <c r="X19" s="116">
        <v>1847</v>
      </c>
      <c r="Y19" s="112">
        <v>2008</v>
      </c>
      <c r="Z19" s="112">
        <v>2043</v>
      </c>
      <c r="AB19" s="117">
        <f t="shared" si="2"/>
        <v>8.1329617834394907E-2</v>
      </c>
    </row>
    <row r="20" spans="1:28" x14ac:dyDescent="0.25">
      <c r="S20" s="115" t="s">
        <v>64</v>
      </c>
      <c r="T20" s="115"/>
      <c r="U20" s="116"/>
      <c r="V20" s="116">
        <v>670</v>
      </c>
      <c r="W20" s="116">
        <v>734</v>
      </c>
      <c r="X20" s="116">
        <v>764</v>
      </c>
      <c r="Y20" s="112">
        <v>692</v>
      </c>
      <c r="Z20" s="112">
        <v>711</v>
      </c>
      <c r="AB20" s="117">
        <f t="shared" si="2"/>
        <v>2.8304140127388536E-2</v>
      </c>
    </row>
    <row r="21" spans="1:28" x14ac:dyDescent="0.25">
      <c r="S21" s="115" t="s">
        <v>65</v>
      </c>
      <c r="T21" s="115"/>
      <c r="U21" s="116"/>
      <c r="V21" s="116">
        <v>1821</v>
      </c>
      <c r="W21" s="116">
        <v>1665</v>
      </c>
      <c r="X21" s="116">
        <v>1825</v>
      </c>
      <c r="Y21" s="112">
        <v>1949</v>
      </c>
      <c r="Z21" s="112">
        <v>2094</v>
      </c>
      <c r="AB21" s="117">
        <f t="shared" si="2"/>
        <v>8.3359872611464964E-2</v>
      </c>
    </row>
    <row r="22" spans="1:28" x14ac:dyDescent="0.25">
      <c r="S22" s="115" t="s">
        <v>66</v>
      </c>
      <c r="T22" s="115"/>
      <c r="U22" s="116"/>
      <c r="V22" s="116">
        <v>1178</v>
      </c>
      <c r="W22" s="116">
        <v>1330</v>
      </c>
      <c r="X22" s="116">
        <v>1581</v>
      </c>
      <c r="Y22" s="112">
        <v>1816</v>
      </c>
      <c r="Z22" s="112">
        <v>1795</v>
      </c>
      <c r="AB22" s="117">
        <f t="shared" si="2"/>
        <v>7.1457006369426757E-2</v>
      </c>
    </row>
    <row r="23" spans="1:28" x14ac:dyDescent="0.25">
      <c r="S23" s="115" t="s">
        <v>67</v>
      </c>
      <c r="T23" s="115"/>
      <c r="U23" s="116"/>
      <c r="V23" s="116">
        <v>699</v>
      </c>
      <c r="W23" s="116">
        <v>698</v>
      </c>
      <c r="X23" s="116">
        <v>746</v>
      </c>
      <c r="Y23" s="112">
        <v>842</v>
      </c>
      <c r="Z23" s="112">
        <v>795</v>
      </c>
      <c r="AB23" s="117">
        <f t="shared" si="2"/>
        <v>3.1648089171974522E-2</v>
      </c>
    </row>
    <row r="24" spans="1:28" x14ac:dyDescent="0.25">
      <c r="S24" s="115" t="s">
        <v>68</v>
      </c>
      <c r="T24" s="115"/>
      <c r="U24" s="116"/>
      <c r="V24" s="116">
        <v>151</v>
      </c>
      <c r="W24" s="116">
        <v>161</v>
      </c>
      <c r="X24" s="116">
        <v>163</v>
      </c>
      <c r="Y24" s="112">
        <v>168</v>
      </c>
      <c r="Z24" s="112">
        <v>197</v>
      </c>
      <c r="AB24" s="117">
        <f t="shared" si="2"/>
        <v>7.8423566878980892E-3</v>
      </c>
    </row>
    <row r="25" spans="1:28" x14ac:dyDescent="0.25">
      <c r="S25" s="115" t="s">
        <v>69</v>
      </c>
      <c r="T25" s="115"/>
      <c r="U25" s="116"/>
      <c r="V25" s="116">
        <v>605</v>
      </c>
      <c r="W25" s="116">
        <v>659</v>
      </c>
      <c r="X25" s="116">
        <v>662</v>
      </c>
      <c r="Y25" s="112">
        <v>728</v>
      </c>
      <c r="Z25" s="112">
        <v>778</v>
      </c>
      <c r="AB25" s="117">
        <f t="shared" si="2"/>
        <v>3.0971337579617834E-2</v>
      </c>
    </row>
    <row r="26" spans="1:28" x14ac:dyDescent="0.25">
      <c r="S26" s="115" t="s">
        <v>70</v>
      </c>
      <c r="T26" s="115"/>
      <c r="U26" s="116"/>
      <c r="V26" s="116">
        <v>325</v>
      </c>
      <c r="W26" s="116">
        <v>352</v>
      </c>
      <c r="X26" s="116">
        <v>387</v>
      </c>
      <c r="Y26" s="112">
        <v>398</v>
      </c>
      <c r="Z26" s="112">
        <v>369</v>
      </c>
      <c r="AB26" s="117">
        <f t="shared" si="2"/>
        <v>1.4689490445859873E-2</v>
      </c>
    </row>
    <row r="27" spans="1:28" x14ac:dyDescent="0.25">
      <c r="S27" s="115" t="s">
        <v>71</v>
      </c>
      <c r="T27" s="115"/>
      <c r="U27" s="116"/>
      <c r="V27" s="116">
        <v>985</v>
      </c>
      <c r="W27" s="116">
        <v>1005</v>
      </c>
      <c r="X27" s="116">
        <v>1093</v>
      </c>
      <c r="Y27" s="112">
        <v>1187</v>
      </c>
      <c r="Z27" s="112">
        <v>1154</v>
      </c>
      <c r="AB27" s="117">
        <f t="shared" si="2"/>
        <v>4.5939490445859869E-2</v>
      </c>
    </row>
    <row r="28" spans="1:28" x14ac:dyDescent="0.25">
      <c r="S28" s="115" t="s">
        <v>72</v>
      </c>
      <c r="T28" s="115"/>
      <c r="U28" s="116"/>
      <c r="V28" s="116">
        <v>1504</v>
      </c>
      <c r="W28" s="116">
        <v>1501</v>
      </c>
      <c r="X28" s="116">
        <v>1450</v>
      </c>
      <c r="Y28" s="112">
        <v>1553</v>
      </c>
      <c r="Z28" s="112">
        <v>1469</v>
      </c>
      <c r="AB28" s="117">
        <f t="shared" si="2"/>
        <v>5.8479299363057326E-2</v>
      </c>
    </row>
    <row r="29" spans="1:28" x14ac:dyDescent="0.25">
      <c r="S29" s="115" t="s">
        <v>73</v>
      </c>
      <c r="T29" s="115"/>
      <c r="U29" s="116"/>
      <c r="V29" s="116">
        <v>1746</v>
      </c>
      <c r="W29" s="116">
        <v>829</v>
      </c>
      <c r="X29" s="116">
        <v>889</v>
      </c>
      <c r="Y29" s="112">
        <v>1068</v>
      </c>
      <c r="Z29" s="112">
        <v>1037</v>
      </c>
      <c r="AB29" s="117">
        <f t="shared" si="2"/>
        <v>4.128184713375796E-2</v>
      </c>
    </row>
    <row r="30" spans="1:28" x14ac:dyDescent="0.25">
      <c r="S30" s="115" t="s">
        <v>74</v>
      </c>
      <c r="T30" s="115"/>
      <c r="U30" s="116"/>
      <c r="V30" s="116">
        <v>1181</v>
      </c>
      <c r="W30" s="116">
        <v>1751</v>
      </c>
      <c r="X30" s="116">
        <v>1683</v>
      </c>
      <c r="Y30" s="112">
        <v>1883</v>
      </c>
      <c r="Z30" s="112">
        <v>1964</v>
      </c>
      <c r="AB30" s="117">
        <f t="shared" si="2"/>
        <v>7.8184713375796175E-2</v>
      </c>
    </row>
    <row r="31" spans="1:28" x14ac:dyDescent="0.25">
      <c r="S31" s="115" t="s">
        <v>75</v>
      </c>
      <c r="T31" s="115"/>
      <c r="U31" s="116"/>
      <c r="V31" s="116">
        <v>2508</v>
      </c>
      <c r="W31" s="116">
        <v>2577</v>
      </c>
      <c r="X31" s="116">
        <v>2809</v>
      </c>
      <c r="Y31" s="112">
        <v>2986</v>
      </c>
      <c r="Z31" s="112">
        <v>3048</v>
      </c>
      <c r="AB31" s="117">
        <f t="shared" si="2"/>
        <v>0.1213375796178344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441</v>
      </c>
      <c r="W32" s="116">
        <v>477</v>
      </c>
      <c r="X32" s="116">
        <v>483</v>
      </c>
      <c r="Y32" s="112">
        <v>549</v>
      </c>
      <c r="Z32" s="112">
        <v>604</v>
      </c>
      <c r="AB32" s="117">
        <f t="shared" si="2"/>
        <v>2.4044585987261148E-2</v>
      </c>
    </row>
    <row r="33" spans="19:32" x14ac:dyDescent="0.25">
      <c r="S33" s="115" t="s">
        <v>77</v>
      </c>
      <c r="T33" s="115"/>
      <c r="U33" s="116"/>
      <c r="V33" s="116">
        <v>771</v>
      </c>
      <c r="W33" s="116">
        <v>765</v>
      </c>
      <c r="X33" s="116">
        <v>864</v>
      </c>
      <c r="Y33" s="112">
        <v>963</v>
      </c>
      <c r="Z33" s="112">
        <v>961</v>
      </c>
      <c r="AB33" s="117">
        <f t="shared" si="2"/>
        <v>3.8256369426751591E-2</v>
      </c>
    </row>
    <row r="34" spans="19:32" x14ac:dyDescent="0.25">
      <c r="S34" s="118" t="s">
        <v>53</v>
      </c>
      <c r="T34" s="118"/>
      <c r="U34" s="119"/>
      <c r="V34" s="119">
        <v>22601</v>
      </c>
      <c r="W34" s="119">
        <v>22592</v>
      </c>
      <c r="X34" s="119">
        <v>23294</v>
      </c>
      <c r="Y34" s="120">
        <v>24836</v>
      </c>
      <c r="Z34" s="120">
        <v>25120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13099</v>
      </c>
      <c r="W37" s="112">
        <v>13854</v>
      </c>
      <c r="X37" s="112">
        <v>13971</v>
      </c>
      <c r="Y37" s="112">
        <v>14073</v>
      </c>
      <c r="Z37" s="112">
        <v>14106</v>
      </c>
      <c r="AB37" s="132">
        <f>Z37/Z40*100</f>
        <v>82.645887040074996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2612</v>
      </c>
      <c r="W38" s="112">
        <v>2431</v>
      </c>
      <c r="X38" s="112">
        <v>2514</v>
      </c>
      <c r="Y38" s="112">
        <v>2796</v>
      </c>
      <c r="Z38" s="112">
        <v>2962</v>
      </c>
      <c r="AB38" s="132">
        <f>Z38/Z40*100</f>
        <v>17.354112959925004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15711</v>
      </c>
      <c r="W40" s="112">
        <v>16285</v>
      </c>
      <c r="X40" s="112">
        <v>16485</v>
      </c>
      <c r="Y40" s="112">
        <v>16869</v>
      </c>
      <c r="Z40" s="112">
        <v>17068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7</v>
      </c>
      <c r="X44" s="112">
        <v>6</v>
      </c>
      <c r="Y44" s="112">
        <v>9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254</v>
      </c>
      <c r="W45" s="112">
        <v>273</v>
      </c>
      <c r="X45" s="112">
        <v>304</v>
      </c>
      <c r="Y45" s="112">
        <v>380</v>
      </c>
      <c r="Z45" s="112">
        <v>430</v>
      </c>
    </row>
    <row r="46" spans="19:32" x14ac:dyDescent="0.25">
      <c r="S46" s="115" t="s">
        <v>38</v>
      </c>
      <c r="T46" s="115"/>
      <c r="U46" s="112"/>
      <c r="V46" s="112">
        <v>653</v>
      </c>
      <c r="W46" s="112">
        <v>588</v>
      </c>
      <c r="X46" s="112">
        <v>677</v>
      </c>
      <c r="Y46" s="112">
        <v>689</v>
      </c>
      <c r="Z46" s="112">
        <v>781</v>
      </c>
    </row>
    <row r="47" spans="19:32" x14ac:dyDescent="0.25">
      <c r="S47" s="115" t="s">
        <v>39</v>
      </c>
      <c r="T47" s="115"/>
      <c r="U47" s="112"/>
      <c r="V47" s="112">
        <v>860</v>
      </c>
      <c r="W47" s="112">
        <v>874</v>
      </c>
      <c r="X47" s="112">
        <v>818</v>
      </c>
      <c r="Y47" s="112">
        <v>942</v>
      </c>
      <c r="Z47" s="112">
        <v>916</v>
      </c>
    </row>
    <row r="48" spans="19:32" x14ac:dyDescent="0.25">
      <c r="S48" s="115" t="s">
        <v>40</v>
      </c>
      <c r="T48" s="115"/>
      <c r="U48" s="112"/>
      <c r="V48" s="112">
        <v>973</v>
      </c>
      <c r="W48" s="112">
        <v>965</v>
      </c>
      <c r="X48" s="112">
        <v>963</v>
      </c>
      <c r="Y48" s="112">
        <v>1008</v>
      </c>
      <c r="Z48" s="112">
        <v>1007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1014</v>
      </c>
      <c r="W49" s="112">
        <v>1005</v>
      </c>
      <c r="X49" s="112">
        <v>972</v>
      </c>
      <c r="Y49" s="112">
        <v>1006</v>
      </c>
      <c r="Z49" s="112">
        <v>977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 Gippsland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887</v>
      </c>
      <c r="W50" s="112">
        <v>927</v>
      </c>
      <c r="X50" s="112">
        <v>1019</v>
      </c>
      <c r="Y50" s="112">
        <v>1077</v>
      </c>
      <c r="Z50" s="112">
        <v>1048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943</v>
      </c>
      <c r="W51" s="112">
        <v>917</v>
      </c>
      <c r="X51" s="112">
        <v>937</v>
      </c>
      <c r="Y51" s="112">
        <v>950</v>
      </c>
      <c r="Z51" s="112">
        <v>955</v>
      </c>
    </row>
    <row r="52" spans="1:26" ht="15" customHeight="1" x14ac:dyDescent="0.25">
      <c r="S52" s="115" t="s">
        <v>44</v>
      </c>
      <c r="T52" s="115"/>
      <c r="U52" s="112"/>
      <c r="V52" s="112">
        <v>1076</v>
      </c>
      <c r="W52" s="112">
        <v>1094</v>
      </c>
      <c r="X52" s="112">
        <v>1038</v>
      </c>
      <c r="Y52" s="112">
        <v>1026</v>
      </c>
      <c r="Z52" s="112">
        <v>994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1077</v>
      </c>
      <c r="W53" s="112">
        <v>1082</v>
      </c>
      <c r="X53" s="112">
        <v>1134</v>
      </c>
      <c r="Y53" s="112">
        <v>1219</v>
      </c>
      <c r="Z53" s="112">
        <v>1194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1140</v>
      </c>
      <c r="W54" s="112">
        <v>1174</v>
      </c>
      <c r="X54" s="112">
        <v>1146</v>
      </c>
      <c r="Y54" s="112">
        <v>1148</v>
      </c>
      <c r="Z54" s="112">
        <v>1121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1006</v>
      </c>
      <c r="W55" s="112">
        <v>1016</v>
      </c>
      <c r="X55" s="112">
        <v>1010</v>
      </c>
      <c r="Y55" s="112">
        <v>1082</v>
      </c>
      <c r="Z55" s="112">
        <v>1095</v>
      </c>
    </row>
    <row r="56" spans="1:26" ht="15" customHeight="1" x14ac:dyDescent="0.25">
      <c r="S56" s="115" t="s">
        <v>48</v>
      </c>
      <c r="T56" s="115"/>
      <c r="U56" s="112"/>
      <c r="V56" s="112">
        <v>647</v>
      </c>
      <c r="W56" s="112">
        <v>685</v>
      </c>
      <c r="X56" s="112">
        <v>713</v>
      </c>
      <c r="Y56" s="112">
        <v>731</v>
      </c>
      <c r="Z56" s="112">
        <v>739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309</v>
      </c>
      <c r="W57" s="112">
        <v>343</v>
      </c>
      <c r="X57" s="112">
        <v>343</v>
      </c>
      <c r="Y57" s="112">
        <v>382</v>
      </c>
      <c r="Z57" s="112">
        <v>396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121</v>
      </c>
      <c r="W58" s="112">
        <v>154</v>
      </c>
      <c r="X58" s="112">
        <v>177</v>
      </c>
      <c r="Y58" s="112">
        <v>199</v>
      </c>
      <c r="Z58" s="112">
        <v>212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89</v>
      </c>
      <c r="W59" s="112">
        <v>95</v>
      </c>
      <c r="X59" s="112">
        <v>77</v>
      </c>
      <c r="Y59" s="112">
        <v>75</v>
      </c>
      <c r="Z59" s="112">
        <v>87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45</v>
      </c>
      <c r="W60" s="112">
        <v>43</v>
      </c>
      <c r="X60" s="112">
        <v>46</v>
      </c>
      <c r="Y60" s="112">
        <v>56</v>
      </c>
      <c r="Z60" s="112">
        <v>59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11098</v>
      </c>
      <c r="W61" s="112">
        <v>11243</v>
      </c>
      <c r="X61" s="112">
        <v>11380</v>
      </c>
      <c r="Y61" s="112">
        <v>11982</v>
      </c>
      <c r="Z61" s="112">
        <v>12017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5</v>
      </c>
      <c r="X63" s="112">
        <v>10</v>
      </c>
      <c r="Y63" s="112">
        <v>5</v>
      </c>
      <c r="Z63" s="112">
        <v>13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294</v>
      </c>
      <c r="W64" s="112">
        <v>317</v>
      </c>
      <c r="X64" s="112">
        <v>361</v>
      </c>
      <c r="Y64" s="112">
        <v>408</v>
      </c>
      <c r="Z64" s="112">
        <v>425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 Gippsland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619</v>
      </c>
      <c r="W65" s="112">
        <v>603</v>
      </c>
      <c r="X65" s="112">
        <v>719</v>
      </c>
      <c r="Y65" s="112">
        <v>909</v>
      </c>
      <c r="Z65" s="112">
        <v>875</v>
      </c>
    </row>
    <row r="66" spans="1:26" x14ac:dyDescent="0.25">
      <c r="S66" s="115" t="s">
        <v>39</v>
      </c>
      <c r="T66" s="115"/>
      <c r="U66" s="112"/>
      <c r="V66" s="112">
        <v>915</v>
      </c>
      <c r="W66" s="112">
        <v>865</v>
      </c>
      <c r="X66" s="112">
        <v>907</v>
      </c>
      <c r="Y66" s="112">
        <v>918</v>
      </c>
      <c r="Z66" s="112">
        <v>918</v>
      </c>
    </row>
    <row r="67" spans="1:26" x14ac:dyDescent="0.25">
      <c r="S67" s="115" t="s">
        <v>40</v>
      </c>
      <c r="T67" s="115"/>
      <c r="U67" s="112"/>
      <c r="V67" s="112">
        <v>1075</v>
      </c>
      <c r="W67" s="112">
        <v>985</v>
      </c>
      <c r="X67" s="112">
        <v>970</v>
      </c>
      <c r="Y67" s="112">
        <v>1033</v>
      </c>
      <c r="Z67" s="112">
        <v>1115</v>
      </c>
    </row>
    <row r="68" spans="1:26" x14ac:dyDescent="0.25">
      <c r="S68" s="115" t="s">
        <v>41</v>
      </c>
      <c r="T68" s="115"/>
      <c r="U68" s="112"/>
      <c r="V68" s="112">
        <v>898</v>
      </c>
      <c r="W68" s="112">
        <v>954</v>
      </c>
      <c r="X68" s="112">
        <v>1003</v>
      </c>
      <c r="Y68" s="112">
        <v>1093</v>
      </c>
      <c r="Z68" s="112">
        <v>1167</v>
      </c>
    </row>
    <row r="69" spans="1:26" x14ac:dyDescent="0.25">
      <c r="S69" s="115" t="s">
        <v>42</v>
      </c>
      <c r="T69" s="115"/>
      <c r="U69" s="112"/>
      <c r="V69" s="112">
        <v>944</v>
      </c>
      <c r="W69" s="112">
        <v>959</v>
      </c>
      <c r="X69" s="112">
        <v>1000</v>
      </c>
      <c r="Y69" s="112">
        <v>1130</v>
      </c>
      <c r="Z69" s="112">
        <v>1208</v>
      </c>
    </row>
    <row r="70" spans="1:26" x14ac:dyDescent="0.25">
      <c r="S70" s="115" t="s">
        <v>43</v>
      </c>
      <c r="T70" s="115"/>
      <c r="U70" s="112"/>
      <c r="V70" s="112">
        <v>978</v>
      </c>
      <c r="W70" s="112">
        <v>935</v>
      </c>
      <c r="X70" s="112">
        <v>985</v>
      </c>
      <c r="Y70" s="112">
        <v>1052</v>
      </c>
      <c r="Z70" s="112">
        <v>1098</v>
      </c>
    </row>
    <row r="71" spans="1:26" x14ac:dyDescent="0.25">
      <c r="S71" s="115" t="s">
        <v>44</v>
      </c>
      <c r="T71" s="115"/>
      <c r="U71" s="112"/>
      <c r="V71" s="112">
        <v>1294</v>
      </c>
      <c r="W71" s="112">
        <v>1212</v>
      </c>
      <c r="X71" s="112">
        <v>1218</v>
      </c>
      <c r="Y71" s="112">
        <v>1271</v>
      </c>
      <c r="Z71" s="112">
        <v>1205</v>
      </c>
    </row>
    <row r="72" spans="1:26" x14ac:dyDescent="0.25">
      <c r="S72" s="115" t="s">
        <v>45</v>
      </c>
      <c r="T72" s="115"/>
      <c r="U72" s="112"/>
      <c r="V72" s="112">
        <v>1250</v>
      </c>
      <c r="W72" s="112">
        <v>1251</v>
      </c>
      <c r="X72" s="112">
        <v>1325</v>
      </c>
      <c r="Y72" s="112">
        <v>1424</v>
      </c>
      <c r="Z72" s="112">
        <v>1460</v>
      </c>
    </row>
    <row r="73" spans="1:26" x14ac:dyDescent="0.25">
      <c r="S73" s="115" t="s">
        <v>46</v>
      </c>
      <c r="T73" s="115"/>
      <c r="U73" s="112"/>
      <c r="V73" s="112">
        <v>1237</v>
      </c>
      <c r="W73" s="112">
        <v>1214</v>
      </c>
      <c r="X73" s="112">
        <v>1225</v>
      </c>
      <c r="Y73" s="112">
        <v>1267</v>
      </c>
      <c r="Z73" s="112">
        <v>1233</v>
      </c>
    </row>
    <row r="74" spans="1:26" x14ac:dyDescent="0.25">
      <c r="S74" s="115" t="s">
        <v>47</v>
      </c>
      <c r="T74" s="115"/>
      <c r="U74" s="112"/>
      <c r="V74" s="112">
        <v>1016</v>
      </c>
      <c r="W74" s="112">
        <v>1039</v>
      </c>
      <c r="X74" s="112">
        <v>1100</v>
      </c>
      <c r="Y74" s="112">
        <v>1128</v>
      </c>
      <c r="Z74" s="112">
        <v>1150</v>
      </c>
    </row>
    <row r="75" spans="1:26" x14ac:dyDescent="0.25">
      <c r="S75" s="115" t="s">
        <v>48</v>
      </c>
      <c r="T75" s="115"/>
      <c r="U75" s="112"/>
      <c r="V75" s="112">
        <v>534</v>
      </c>
      <c r="W75" s="112">
        <v>543</v>
      </c>
      <c r="X75" s="112">
        <v>589</v>
      </c>
      <c r="Y75" s="112">
        <v>670</v>
      </c>
      <c r="Z75" s="112">
        <v>675</v>
      </c>
    </row>
    <row r="76" spans="1:26" x14ac:dyDescent="0.25">
      <c r="S76" s="115" t="s">
        <v>49</v>
      </c>
      <c r="T76" s="115"/>
      <c r="U76" s="112"/>
      <c r="V76" s="112">
        <v>218</v>
      </c>
      <c r="W76" s="112">
        <v>254</v>
      </c>
      <c r="X76" s="112">
        <v>254</v>
      </c>
      <c r="Y76" s="112">
        <v>285</v>
      </c>
      <c r="Z76" s="112">
        <v>297</v>
      </c>
    </row>
    <row r="77" spans="1:26" x14ac:dyDescent="0.25">
      <c r="S77" s="115" t="s">
        <v>50</v>
      </c>
      <c r="T77" s="115"/>
      <c r="U77" s="112"/>
      <c r="V77" s="112">
        <v>114</v>
      </c>
      <c r="W77" s="112">
        <v>107</v>
      </c>
      <c r="X77" s="112">
        <v>118</v>
      </c>
      <c r="Y77" s="112">
        <v>121</v>
      </c>
      <c r="Z77" s="112">
        <v>135</v>
      </c>
    </row>
    <row r="78" spans="1:26" x14ac:dyDescent="0.25">
      <c r="S78" s="115" t="s">
        <v>51</v>
      </c>
      <c r="T78" s="115"/>
      <c r="U78" s="112"/>
      <c r="V78" s="112">
        <v>61</v>
      </c>
      <c r="W78" s="112">
        <v>62</v>
      </c>
      <c r="X78" s="112">
        <v>64</v>
      </c>
      <c r="Y78" s="112">
        <v>71</v>
      </c>
      <c r="Z78" s="112">
        <v>72</v>
      </c>
    </row>
    <row r="79" spans="1:26" x14ac:dyDescent="0.25">
      <c r="S79" s="115" t="s">
        <v>52</v>
      </c>
      <c r="T79" s="115"/>
      <c r="U79" s="112"/>
      <c r="V79" s="112">
        <v>39</v>
      </c>
      <c r="W79" s="112">
        <v>49</v>
      </c>
      <c r="X79" s="112">
        <v>48</v>
      </c>
      <c r="Y79" s="112">
        <v>48</v>
      </c>
      <c r="Z79" s="112">
        <v>49</v>
      </c>
    </row>
    <row r="80" spans="1:26" x14ac:dyDescent="0.25">
      <c r="S80" s="118" t="s">
        <v>53</v>
      </c>
      <c r="T80" s="118"/>
      <c r="U80" s="112"/>
      <c r="V80" s="112">
        <v>11503</v>
      </c>
      <c r="W80" s="112">
        <v>11353</v>
      </c>
      <c r="X80" s="112">
        <v>11896</v>
      </c>
      <c r="Y80" s="112">
        <v>12829</v>
      </c>
      <c r="Z80" s="112">
        <v>13086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South Gippsland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758</v>
      </c>
      <c r="W83" s="112">
        <v>806</v>
      </c>
      <c r="X83" s="112">
        <v>796</v>
      </c>
      <c r="Y83" s="112">
        <v>815</v>
      </c>
      <c r="Z83" s="112">
        <v>853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685</v>
      </c>
      <c r="W84" s="112">
        <v>695</v>
      </c>
      <c r="X84" s="112">
        <v>676</v>
      </c>
      <c r="Y84" s="112">
        <v>728</v>
      </c>
      <c r="Z84" s="112">
        <v>755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1384</v>
      </c>
      <c r="W85" s="112">
        <v>1405</v>
      </c>
      <c r="X85" s="112">
        <v>1442</v>
      </c>
      <c r="Y85" s="112">
        <v>1478</v>
      </c>
      <c r="Z85" s="112">
        <v>1464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25,120</v>
      </c>
      <c r="D86" s="96">
        <f t="shared" ref="D86:D91" si="4">AD4</f>
        <v>1.1679420056383449E-2</v>
      </c>
      <c r="E86" s="97">
        <f t="shared" ref="E86:E91" si="5">AD4</f>
        <v>1.1679420056383449E-2</v>
      </c>
      <c r="F86" s="96">
        <f t="shared" ref="F86:F91" si="6">AF4</f>
        <v>0.11160279670767315</v>
      </c>
      <c r="G86" s="97">
        <f t="shared" ref="G86:G91" si="7">AF4</f>
        <v>0.11160279670767315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354</v>
      </c>
      <c r="W86" s="112">
        <v>356</v>
      </c>
      <c r="X86" s="112">
        <v>365</v>
      </c>
      <c r="Y86" s="112">
        <v>396</v>
      </c>
      <c r="Z86" s="112">
        <v>386</v>
      </c>
    </row>
    <row r="87" spans="1:30" ht="15" customHeight="1" x14ac:dyDescent="0.25">
      <c r="A87" s="98" t="s">
        <v>4</v>
      </c>
      <c r="B87" s="49"/>
      <c r="C87" s="57" t="str">
        <f t="shared" si="3"/>
        <v>12,015</v>
      </c>
      <c r="D87" s="96">
        <f t="shared" si="4"/>
        <v>2.5031289111390187E-3</v>
      </c>
      <c r="E87" s="97">
        <f t="shared" si="5"/>
        <v>2.5031289111390187E-3</v>
      </c>
      <c r="F87" s="96">
        <f t="shared" si="6"/>
        <v>8.3213126577713625E-2</v>
      </c>
      <c r="G87" s="97">
        <f t="shared" si="7"/>
        <v>8.3213126577713625E-2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195</v>
      </c>
      <c r="W87" s="112">
        <v>204</v>
      </c>
      <c r="X87" s="112">
        <v>209</v>
      </c>
      <c r="Y87" s="112">
        <v>216</v>
      </c>
      <c r="Z87" s="112">
        <v>198</v>
      </c>
    </row>
    <row r="88" spans="1:30" ht="15" customHeight="1" x14ac:dyDescent="0.25">
      <c r="A88" s="98" t="s">
        <v>5</v>
      </c>
      <c r="B88" s="49"/>
      <c r="C88" s="57" t="str">
        <f t="shared" si="3"/>
        <v>13,084</v>
      </c>
      <c r="D88" s="96">
        <f t="shared" si="4"/>
        <v>1.9956345494231309E-2</v>
      </c>
      <c r="E88" s="97">
        <f t="shared" si="5"/>
        <v>1.9956345494231309E-2</v>
      </c>
      <c r="F88" s="96">
        <f t="shared" si="6"/>
        <v>0.13734353268428379</v>
      </c>
      <c r="G88" s="97">
        <f t="shared" si="7"/>
        <v>0.13734353268428379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355</v>
      </c>
      <c r="W88" s="112">
        <v>370</v>
      </c>
      <c r="X88" s="112">
        <v>379</v>
      </c>
      <c r="Y88" s="112">
        <v>376</v>
      </c>
      <c r="Z88" s="112">
        <v>395</v>
      </c>
    </row>
    <row r="89" spans="1:30" ht="15" customHeight="1" x14ac:dyDescent="0.25">
      <c r="A89" s="49" t="s">
        <v>6</v>
      </c>
      <c r="B89" s="49"/>
      <c r="C89" s="57" t="str">
        <f t="shared" si="3"/>
        <v>17,074</v>
      </c>
      <c r="D89" s="96">
        <f t="shared" si="4"/>
        <v>1.2032481773457393E-2</v>
      </c>
      <c r="E89" s="97">
        <f t="shared" si="5"/>
        <v>1.2032481773457393E-2</v>
      </c>
      <c r="F89" s="96">
        <f t="shared" si="6"/>
        <v>8.6270517877592656E-2</v>
      </c>
      <c r="G89" s="97">
        <f t="shared" si="7"/>
        <v>8.6270517877592656E-2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793</v>
      </c>
      <c r="W89" s="112">
        <v>827</v>
      </c>
      <c r="X89" s="112">
        <v>801</v>
      </c>
      <c r="Y89" s="112">
        <v>817</v>
      </c>
      <c r="Z89" s="112">
        <v>916</v>
      </c>
    </row>
    <row r="90" spans="1:30" ht="15" customHeight="1" x14ac:dyDescent="0.25">
      <c r="A90" s="49" t="s">
        <v>95</v>
      </c>
      <c r="B90" s="49"/>
      <c r="C90" s="57" t="str">
        <f t="shared" si="3"/>
        <v>$41,809</v>
      </c>
      <c r="D90" s="96">
        <f t="shared" si="4"/>
        <v>4.5251131278281953E-2</v>
      </c>
      <c r="E90" s="97">
        <f t="shared" si="5"/>
        <v>4.5251131278281953E-2</v>
      </c>
      <c r="F90" s="96">
        <f t="shared" si="6"/>
        <v>0.17523541813070986</v>
      </c>
      <c r="G90" s="97">
        <f t="shared" si="7"/>
        <v>0.17523541813070986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1033</v>
      </c>
      <c r="W90" s="112">
        <v>1099</v>
      </c>
      <c r="X90" s="112">
        <v>1101</v>
      </c>
      <c r="Y90" s="112">
        <v>1113</v>
      </c>
      <c r="Z90" s="112">
        <v>995</v>
      </c>
    </row>
    <row r="91" spans="1:30" ht="15" customHeight="1" x14ac:dyDescent="0.25">
      <c r="A91" s="49" t="s">
        <v>7</v>
      </c>
      <c r="B91" s="49"/>
      <c r="C91" s="57" t="str">
        <f t="shared" si="3"/>
        <v>$951.9 mil</v>
      </c>
      <c r="D91" s="96">
        <f t="shared" si="4"/>
        <v>4.0432803628616787E-2</v>
      </c>
      <c r="E91" s="97">
        <f t="shared" si="5"/>
        <v>4.0432803628616787E-2</v>
      </c>
      <c r="F91" s="96">
        <f t="shared" si="6"/>
        <v>0.29103027335963527</v>
      </c>
      <c r="G91" s="97">
        <f t="shared" si="7"/>
        <v>0.29103027335963527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8052</v>
      </c>
      <c r="W91" s="112">
        <v>8349</v>
      </c>
      <c r="X91" s="112">
        <v>8360</v>
      </c>
      <c r="Y91" s="112">
        <v>8539</v>
      </c>
      <c r="Z91" s="112">
        <v>8591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554</v>
      </c>
      <c r="W93" s="112">
        <v>587</v>
      </c>
      <c r="X93" s="112">
        <v>641</v>
      </c>
      <c r="Y93" s="112">
        <v>645</v>
      </c>
      <c r="Z93" s="112">
        <v>684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1394</v>
      </c>
      <c r="W94" s="112">
        <v>1427</v>
      </c>
      <c r="X94" s="112">
        <v>1471</v>
      </c>
      <c r="Y94" s="112">
        <v>1518</v>
      </c>
      <c r="Z94" s="112">
        <v>1536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307</v>
      </c>
      <c r="W95" s="112">
        <v>329</v>
      </c>
      <c r="X95" s="112">
        <v>329</v>
      </c>
      <c r="Y95" s="112">
        <v>328</v>
      </c>
      <c r="Z95" s="112">
        <v>341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1109</v>
      </c>
      <c r="W96" s="112">
        <v>1159</v>
      </c>
      <c r="X96" s="112">
        <v>1181</v>
      </c>
      <c r="Y96" s="112">
        <v>1212</v>
      </c>
      <c r="Z96" s="112">
        <v>1239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1053</v>
      </c>
      <c r="W97" s="112">
        <v>1040</v>
      </c>
      <c r="X97" s="112">
        <v>1057</v>
      </c>
      <c r="Y97" s="112">
        <v>1136</v>
      </c>
      <c r="Z97" s="112">
        <v>1132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775</v>
      </c>
      <c r="W98" s="112">
        <v>778</v>
      </c>
      <c r="X98" s="112">
        <v>784</v>
      </c>
      <c r="Y98" s="112">
        <v>802</v>
      </c>
      <c r="Z98" s="112">
        <v>800</v>
      </c>
    </row>
    <row r="99" spans="1:32" ht="15" customHeight="1" x14ac:dyDescent="0.25">
      <c r="S99" s="115" t="s">
        <v>195</v>
      </c>
      <c r="T99" s="115"/>
      <c r="U99" s="112"/>
      <c r="V99" s="112">
        <v>54</v>
      </c>
      <c r="W99" s="112">
        <v>49</v>
      </c>
      <c r="X99" s="112">
        <v>48</v>
      </c>
      <c r="Y99" s="112">
        <v>58</v>
      </c>
      <c r="Z99" s="112">
        <v>92</v>
      </c>
    </row>
    <row r="100" spans="1:32" ht="15" customHeight="1" x14ac:dyDescent="0.25">
      <c r="S100" s="115" t="s">
        <v>58</v>
      </c>
      <c r="T100" s="115"/>
      <c r="U100" s="112"/>
      <c r="V100" s="112">
        <v>574</v>
      </c>
      <c r="W100" s="112">
        <v>619</v>
      </c>
      <c r="X100" s="112">
        <v>631</v>
      </c>
      <c r="Y100" s="112">
        <v>665</v>
      </c>
      <c r="Z100" s="112">
        <v>608</v>
      </c>
    </row>
    <row r="101" spans="1:32" x14ac:dyDescent="0.25">
      <c r="A101" s="18"/>
      <c r="S101" s="118" t="s">
        <v>53</v>
      </c>
      <c r="T101" s="118"/>
      <c r="U101" s="112"/>
      <c r="V101" s="112">
        <v>7661</v>
      </c>
      <c r="W101" s="112">
        <v>7934</v>
      </c>
      <c r="X101" s="112">
        <v>8111</v>
      </c>
      <c r="Y101" s="112">
        <v>8316</v>
      </c>
      <c r="Z101" s="112">
        <v>8467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15112</v>
      </c>
      <c r="W104" s="112">
        <v>15607</v>
      </c>
      <c r="X104" s="112">
        <v>15918</v>
      </c>
      <c r="Y104" s="112">
        <v>17231</v>
      </c>
      <c r="Z104" s="112">
        <v>17539</v>
      </c>
      <c r="AB104" s="109" t="str">
        <f>TEXT(Z104,"###,###")</f>
        <v>17,539</v>
      </c>
      <c r="AD104" s="130">
        <f>Z104/($Z$4)*100</f>
        <v>69.820859872611464</v>
      </c>
      <c r="AF104" s="109"/>
    </row>
    <row r="105" spans="1:32" x14ac:dyDescent="0.25">
      <c r="S105" s="115" t="s">
        <v>17</v>
      </c>
      <c r="T105" s="115"/>
      <c r="U105" s="112"/>
      <c r="V105" s="112">
        <v>4066</v>
      </c>
      <c r="W105" s="112">
        <v>3759</v>
      </c>
      <c r="X105" s="112">
        <v>3770</v>
      </c>
      <c r="Y105" s="112">
        <v>4074</v>
      </c>
      <c r="Z105" s="112">
        <v>4123</v>
      </c>
      <c r="AB105" s="109" t="str">
        <f>TEXT(Z105,"###,###")</f>
        <v>4,123</v>
      </c>
      <c r="AD105" s="130">
        <f>Z105/($Z$4)*100</f>
        <v>16.413216560509554</v>
      </c>
      <c r="AF105" s="109"/>
    </row>
    <row r="106" spans="1:32" x14ac:dyDescent="0.25">
      <c r="S106" s="118" t="s">
        <v>53</v>
      </c>
      <c r="T106" s="118"/>
      <c r="U106" s="120"/>
      <c r="V106" s="120">
        <v>19178</v>
      </c>
      <c r="W106" s="120">
        <v>19366</v>
      </c>
      <c r="X106" s="120">
        <v>19688</v>
      </c>
      <c r="Y106" s="120">
        <v>21305</v>
      </c>
      <c r="Z106" s="120">
        <v>21662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4553</v>
      </c>
      <c r="W108" s="112">
        <v>4437</v>
      </c>
      <c r="X108" s="112">
        <v>4781</v>
      </c>
      <c r="Y108" s="112">
        <v>4997</v>
      </c>
      <c r="Z108" s="112">
        <v>4767</v>
      </c>
      <c r="AB108" s="109" t="str">
        <f>TEXT(Z108,"###,###")</f>
        <v>4,767</v>
      </c>
      <c r="AD108" s="130">
        <f>Z108/($Z$4)*100</f>
        <v>18.976910828025478</v>
      </c>
      <c r="AF108" s="109"/>
    </row>
    <row r="109" spans="1:32" x14ac:dyDescent="0.25">
      <c r="S109" s="115" t="s">
        <v>20</v>
      </c>
      <c r="T109" s="115"/>
      <c r="U109" s="112"/>
      <c r="V109" s="112">
        <v>3556</v>
      </c>
      <c r="W109" s="112">
        <v>3570</v>
      </c>
      <c r="X109" s="112">
        <v>3840</v>
      </c>
      <c r="Y109" s="112">
        <v>4260</v>
      </c>
      <c r="Z109" s="112">
        <v>4372</v>
      </c>
      <c r="AB109" s="109" t="str">
        <f>TEXT(Z109,"###,###")</f>
        <v>4,372</v>
      </c>
      <c r="AD109" s="130">
        <f>Z109/($Z$4)*100</f>
        <v>17.404458598726112</v>
      </c>
      <c r="AF109" s="109"/>
    </row>
    <row r="110" spans="1:32" x14ac:dyDescent="0.25">
      <c r="S110" s="115" t="s">
        <v>21</v>
      </c>
      <c r="T110" s="115"/>
      <c r="U110" s="112"/>
      <c r="V110" s="112">
        <v>4264</v>
      </c>
      <c r="W110" s="112">
        <v>4442</v>
      </c>
      <c r="X110" s="112">
        <v>4559</v>
      </c>
      <c r="Y110" s="112">
        <v>4822</v>
      </c>
      <c r="Z110" s="112">
        <v>5494</v>
      </c>
      <c r="AB110" s="109" t="str">
        <f>TEXT(Z110,"###,###")</f>
        <v>5,494</v>
      </c>
      <c r="AD110" s="130">
        <f>Z110/($Z$4)*100</f>
        <v>21.871019108280255</v>
      </c>
      <c r="AF110" s="109"/>
    </row>
    <row r="111" spans="1:32" x14ac:dyDescent="0.25">
      <c r="S111" s="115" t="s">
        <v>22</v>
      </c>
      <c r="T111" s="115"/>
      <c r="U111" s="112"/>
      <c r="V111" s="112">
        <v>6579</v>
      </c>
      <c r="W111" s="112">
        <v>6347</v>
      </c>
      <c r="X111" s="112">
        <v>6508</v>
      </c>
      <c r="Y111" s="112">
        <v>7225</v>
      </c>
      <c r="Z111" s="112">
        <v>7030</v>
      </c>
      <c r="AB111" s="109" t="str">
        <f>TEXT(Z111,"###,###")</f>
        <v>7,030</v>
      </c>
      <c r="AD111" s="130">
        <f>Z111/($Z$4)*100</f>
        <v>27.985668789808916</v>
      </c>
      <c r="AF111" s="109"/>
    </row>
    <row r="112" spans="1:32" x14ac:dyDescent="0.25">
      <c r="S112" s="118" t="s">
        <v>53</v>
      </c>
      <c r="T112" s="118"/>
      <c r="U112" s="112"/>
      <c r="V112" s="112">
        <v>22599</v>
      </c>
      <c r="W112" s="112">
        <v>22592</v>
      </c>
      <c r="X112" s="112">
        <v>23294</v>
      </c>
      <c r="Y112" s="112">
        <v>24831</v>
      </c>
      <c r="Z112" s="112">
        <v>25119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44.89</v>
      </c>
      <c r="W118" s="131">
        <v>45.18</v>
      </c>
      <c r="X118" s="131">
        <v>45.25</v>
      </c>
      <c r="Y118" s="131">
        <v>45.18</v>
      </c>
      <c r="Z118" s="131">
        <v>45.16</v>
      </c>
      <c r="AB118" s="109" t="str">
        <f>TEXT(Z118,"##.0")</f>
        <v>45.2</v>
      </c>
    </row>
    <row r="120" spans="19:32" x14ac:dyDescent="0.25">
      <c r="S120" s="101" t="s">
        <v>97</v>
      </c>
      <c r="T120" s="112"/>
      <c r="U120" s="112"/>
      <c r="V120" s="112">
        <v>10841</v>
      </c>
      <c r="W120" s="112">
        <v>11249</v>
      </c>
      <c r="X120" s="112">
        <v>11437</v>
      </c>
      <c r="Y120" s="112">
        <v>11735</v>
      </c>
      <c r="Z120" s="112">
        <v>11925</v>
      </c>
      <c r="AB120" s="109" t="str">
        <f>TEXT(Z120,"###,###")</f>
        <v>11,925</v>
      </c>
    </row>
    <row r="121" spans="19:32" x14ac:dyDescent="0.25">
      <c r="S121" s="101" t="s">
        <v>98</v>
      </c>
      <c r="T121" s="112"/>
      <c r="U121" s="112"/>
      <c r="V121" s="112">
        <v>2877</v>
      </c>
      <c r="W121" s="112">
        <v>3019</v>
      </c>
      <c r="X121" s="112">
        <v>3080</v>
      </c>
      <c r="Y121" s="112">
        <v>3012</v>
      </c>
      <c r="Z121" s="112">
        <v>3074</v>
      </c>
      <c r="AB121" s="109" t="str">
        <f>TEXT(Z121,"###,###")</f>
        <v>3,074</v>
      </c>
    </row>
    <row r="122" spans="19:32" x14ac:dyDescent="0.25">
      <c r="S122" s="101" t="s">
        <v>99</v>
      </c>
      <c r="T122" s="112"/>
      <c r="U122" s="112"/>
      <c r="V122" s="112">
        <v>1992</v>
      </c>
      <c r="W122" s="112">
        <v>2016</v>
      </c>
      <c r="X122" s="112">
        <v>1973</v>
      </c>
      <c r="Y122" s="112">
        <v>2127</v>
      </c>
      <c r="Z122" s="112">
        <v>2074</v>
      </c>
      <c r="AB122" s="109" t="str">
        <f>TEXT(Z122,"###,###")</f>
        <v>2,074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12833</v>
      </c>
      <c r="W124" s="112">
        <v>13265</v>
      </c>
      <c r="X124" s="112">
        <v>13410</v>
      </c>
      <c r="Y124" s="112">
        <v>13862</v>
      </c>
      <c r="Z124" s="112">
        <v>13999</v>
      </c>
      <c r="AB124" s="109" t="str">
        <f>TEXT(Z124,"###,###")</f>
        <v>13,999</v>
      </c>
      <c r="AD124" s="127">
        <f>Z124/$Z$7*100</f>
        <v>81.990160477919645</v>
      </c>
    </row>
    <row r="125" spans="19:32" x14ac:dyDescent="0.25">
      <c r="S125" s="101" t="s">
        <v>101</v>
      </c>
      <c r="T125" s="112"/>
      <c r="U125" s="112"/>
      <c r="V125" s="112">
        <v>4869</v>
      </c>
      <c r="W125" s="112">
        <v>5035</v>
      </c>
      <c r="X125" s="112">
        <v>5053</v>
      </c>
      <c r="Y125" s="112">
        <v>5139</v>
      </c>
      <c r="Z125" s="112">
        <v>5148</v>
      </c>
      <c r="AB125" s="109" t="str">
        <f>TEXT(Z125,"###,###")</f>
        <v>5,148</v>
      </c>
      <c r="AD125" s="127">
        <f>Z125/$Z$7*100</f>
        <v>30.151106946234041</v>
      </c>
    </row>
    <row r="127" spans="19:32" x14ac:dyDescent="0.25">
      <c r="S127" s="101" t="s">
        <v>102</v>
      </c>
      <c r="T127" s="112"/>
      <c r="U127" s="112"/>
      <c r="V127" s="112">
        <v>8051</v>
      </c>
      <c r="W127" s="112">
        <v>8348</v>
      </c>
      <c r="X127" s="112">
        <v>8358</v>
      </c>
      <c r="Y127" s="112">
        <v>8533</v>
      </c>
      <c r="Z127" s="112">
        <v>8591</v>
      </c>
      <c r="AB127" s="109" t="str">
        <f>TEXT(Z127,"###,###")</f>
        <v>8,591</v>
      </c>
      <c r="AD127" s="127">
        <f>Z127/$Z$7*100</f>
        <v>50.316270352582869</v>
      </c>
    </row>
    <row r="128" spans="19:32" x14ac:dyDescent="0.25">
      <c r="S128" s="101" t="s">
        <v>103</v>
      </c>
      <c r="T128" s="112"/>
      <c r="U128" s="112"/>
      <c r="V128" s="112">
        <v>7659</v>
      </c>
      <c r="W128" s="112">
        <v>7931</v>
      </c>
      <c r="X128" s="112">
        <v>8112</v>
      </c>
      <c r="Y128" s="112">
        <v>8313</v>
      </c>
      <c r="Z128" s="112">
        <v>8470</v>
      </c>
      <c r="AB128" s="109" t="str">
        <f>TEXT(Z128,"###,###")</f>
        <v>8,470</v>
      </c>
      <c r="AD128" s="127">
        <f>Z128/$Z$7*100</f>
        <v>49.607590488461987</v>
      </c>
    </row>
    <row r="130" spans="19:20" x14ac:dyDescent="0.25">
      <c r="S130" s="101" t="s">
        <v>278</v>
      </c>
      <c r="T130" s="127">
        <v>69.843036195384798</v>
      </c>
    </row>
    <row r="131" spans="19:20" x14ac:dyDescent="0.25">
      <c r="S131" s="101" t="s">
        <v>279</v>
      </c>
      <c r="T131" s="127">
        <v>18.00398266369919</v>
      </c>
    </row>
    <row r="132" spans="19:20" x14ac:dyDescent="0.25">
      <c r="S132" s="101" t="s">
        <v>280</v>
      </c>
      <c r="T132" s="127">
        <v>12.147124282534847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E676F94-D381-4E39-B3B7-497D960386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A9F507-7402-41C6-94BF-C3DF340A7F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0E93617-3B4C-4AAA-A88F-0A5FFD12A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55AB64-DE0B-4BAB-A652-683095CFC4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FC23-E352-4271-9A7C-5FF8597A5A0A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170</v>
      </c>
      <c r="T1" s="99"/>
      <c r="U1" s="99"/>
      <c r="V1" s="99"/>
      <c r="W1" s="99"/>
      <c r="X1" s="99"/>
      <c r="Y1" s="100" t="s">
        <v>257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170</v>
      </c>
      <c r="Y3" s="105" t="s">
        <v>257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8.63 Southern Grampians,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14290</v>
      </c>
      <c r="W4" s="108">
        <v>14688</v>
      </c>
      <c r="X4" s="108">
        <v>14864</v>
      </c>
      <c r="Y4" s="108">
        <v>15279</v>
      </c>
      <c r="Z4" s="108">
        <v>15427</v>
      </c>
      <c r="AB4" s="109" t="str">
        <f>TEXT(Z4,"###,###")</f>
        <v>15,427</v>
      </c>
      <c r="AD4" s="110">
        <f>Z4/Y4-1</f>
        <v>9.6864978074482355E-3</v>
      </c>
      <c r="AF4" s="110">
        <f>Z4/V4-1</f>
        <v>7.956613016095182E-2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7305</v>
      </c>
      <c r="W5" s="108">
        <v>7579</v>
      </c>
      <c r="X5" s="108">
        <v>7641</v>
      </c>
      <c r="Y5" s="108">
        <v>7679</v>
      </c>
      <c r="Z5" s="108">
        <v>7772</v>
      </c>
      <c r="AB5" s="109" t="str">
        <f>TEXT(Z5,"###,###")</f>
        <v>7,772</v>
      </c>
      <c r="AD5" s="110">
        <f t="shared" ref="AD5:AD9" si="0">Z5/Y5-1</f>
        <v>1.2110951946868065E-2</v>
      </c>
      <c r="AF5" s="110">
        <f t="shared" ref="AF5:AF9" si="1">Z5/V5-1</f>
        <v>6.3928815879534584E-2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6988</v>
      </c>
      <c r="W6" s="108">
        <v>7113</v>
      </c>
      <c r="X6" s="108">
        <v>7212</v>
      </c>
      <c r="Y6" s="108">
        <v>7594</v>
      </c>
      <c r="Z6" s="108">
        <v>7644</v>
      </c>
      <c r="AB6" s="109" t="str">
        <f>TEXT(Z6,"###,###")</f>
        <v>7,644</v>
      </c>
      <c r="AD6" s="110">
        <f t="shared" si="0"/>
        <v>6.5841453779298398E-3</v>
      </c>
      <c r="AF6" s="110">
        <f t="shared" si="1"/>
        <v>9.3875214653692085E-2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8968</v>
      </c>
      <c r="W7" s="108">
        <v>9350</v>
      </c>
      <c r="X7" s="108">
        <v>9354</v>
      </c>
      <c r="Y7" s="108">
        <v>9470</v>
      </c>
      <c r="Z7" s="108">
        <v>9570</v>
      </c>
      <c r="AB7" s="109" t="str">
        <f>TEXT(Z7,"###,###")</f>
        <v>9,570</v>
      </c>
      <c r="AD7" s="110">
        <f t="shared" si="0"/>
        <v>1.0559662090813049E-2</v>
      </c>
      <c r="AF7" s="110">
        <f t="shared" si="1"/>
        <v>6.7127564674397844E-2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15,427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9,570</v>
      </c>
      <c r="P8" s="67"/>
      <c r="S8" s="107" t="s">
        <v>82</v>
      </c>
      <c r="T8" s="108"/>
      <c r="U8" s="108"/>
      <c r="V8" s="108">
        <v>29955.83</v>
      </c>
      <c r="W8" s="108">
        <v>27926.93</v>
      </c>
      <c r="X8" s="108">
        <v>31156.17</v>
      </c>
      <c r="Y8" s="108">
        <v>32294</v>
      </c>
      <c r="Z8" s="108">
        <v>33813</v>
      </c>
      <c r="AB8" s="109" t="str">
        <f>TEXT(Z8,"$###,###")</f>
        <v>$33,813</v>
      </c>
      <c r="AD8" s="110">
        <f t="shared" si="0"/>
        <v>4.7036601226233987E-2</v>
      </c>
      <c r="AF8" s="110">
        <f t="shared" si="1"/>
        <v>0.1287619137910716</v>
      </c>
    </row>
    <row r="9" spans="1:32" x14ac:dyDescent="0.25">
      <c r="A9" s="30" t="s">
        <v>14</v>
      </c>
      <c r="B9" s="71"/>
      <c r="C9" s="72"/>
      <c r="D9" s="73">
        <f>AD104</f>
        <v>66.804952356258511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51.233019853709507</v>
      </c>
      <c r="P9" s="74" t="s">
        <v>83</v>
      </c>
      <c r="S9" s="107" t="s">
        <v>7</v>
      </c>
      <c r="T9" s="108"/>
      <c r="U9" s="108"/>
      <c r="V9" s="108">
        <v>441304744</v>
      </c>
      <c r="W9" s="108">
        <v>454602484</v>
      </c>
      <c r="X9" s="108">
        <v>491246586</v>
      </c>
      <c r="Y9" s="108">
        <v>532336815</v>
      </c>
      <c r="Z9" s="108">
        <v>495536576</v>
      </c>
      <c r="AB9" s="109" t="str">
        <f>TEXT(Z9/1000000,"$#,###.0")&amp;" mil"</f>
        <v>$495.5 mil</v>
      </c>
      <c r="AD9" s="110">
        <f t="shared" si="0"/>
        <v>-6.9129614866106914E-2</v>
      </c>
      <c r="AF9" s="110">
        <f t="shared" si="1"/>
        <v>0.12288975529345314</v>
      </c>
    </row>
    <row r="10" spans="1:32" x14ac:dyDescent="0.25">
      <c r="A10" s="30" t="s">
        <v>17</v>
      </c>
      <c r="B10" s="71"/>
      <c r="C10" s="72"/>
      <c r="D10" s="73">
        <f>AD105</f>
        <v>18.746353795293967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48.547544409613373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71.201671891327067</v>
      </c>
      <c r="P11" s="74" t="s">
        <v>83</v>
      </c>
      <c r="S11" s="107" t="s">
        <v>29</v>
      </c>
      <c r="T11" s="112"/>
      <c r="U11" s="112"/>
      <c r="V11" s="112">
        <v>11722</v>
      </c>
      <c r="W11" s="112">
        <v>11989</v>
      </c>
      <c r="X11" s="112">
        <v>12135</v>
      </c>
      <c r="Y11" s="112">
        <v>12516</v>
      </c>
      <c r="Z11" s="112">
        <v>12674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16.698014629049112</v>
      </c>
      <c r="P12" s="74" t="s">
        <v>83</v>
      </c>
      <c r="S12" s="107" t="s">
        <v>30</v>
      </c>
      <c r="T12" s="112"/>
      <c r="U12" s="112"/>
      <c r="V12" s="112">
        <v>2567</v>
      </c>
      <c r="W12" s="112">
        <v>2702</v>
      </c>
      <c r="X12" s="112">
        <v>2729</v>
      </c>
      <c r="Y12" s="112">
        <v>2764</v>
      </c>
      <c r="Z12" s="112">
        <v>2751</v>
      </c>
    </row>
    <row r="13" spans="1:32" ht="15" customHeight="1" x14ac:dyDescent="0.25">
      <c r="A13" s="30" t="s">
        <v>19</v>
      </c>
      <c r="B13" s="72"/>
      <c r="C13" s="72"/>
      <c r="D13" s="73">
        <f>AD108</f>
        <v>16.367407791534323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12.058516196447231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20.016853568419005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44.7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22.246710313087444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21.222570532915359</v>
      </c>
      <c r="P15" s="74" t="s">
        <v>83</v>
      </c>
      <c r="S15" s="115" t="s">
        <v>59</v>
      </c>
      <c r="T15" s="115"/>
      <c r="U15" s="116"/>
      <c r="V15" s="116">
        <v>2830</v>
      </c>
      <c r="W15" s="116">
        <v>2987</v>
      </c>
      <c r="X15" s="116">
        <v>3066</v>
      </c>
      <c r="Y15" s="112">
        <v>2862</v>
      </c>
      <c r="Z15" s="112">
        <v>3291</v>
      </c>
      <c r="AB15" s="117">
        <f t="shared" ref="AB15:AB34" si="2">IF(Z15="np",0,Z15/$Z$34)</f>
        <v>0.21331345605392793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26.933298761910933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78.77742946708463</v>
      </c>
      <c r="P16" s="37" t="s">
        <v>83</v>
      </c>
      <c r="S16" s="115" t="s">
        <v>60</v>
      </c>
      <c r="T16" s="115"/>
      <c r="U16" s="116"/>
      <c r="V16" s="116">
        <v>66</v>
      </c>
      <c r="W16" s="116">
        <v>66</v>
      </c>
      <c r="X16" s="116">
        <v>68</v>
      </c>
      <c r="Y16" s="112">
        <v>66</v>
      </c>
      <c r="Z16" s="112">
        <v>76</v>
      </c>
      <c r="AB16" s="117">
        <f t="shared" si="2"/>
        <v>4.9261083743842365E-3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371</v>
      </c>
      <c r="W17" s="116">
        <v>430</v>
      </c>
      <c r="X17" s="116">
        <v>434</v>
      </c>
      <c r="Y17" s="112">
        <v>475</v>
      </c>
      <c r="Z17" s="112">
        <v>503</v>
      </c>
      <c r="AB17" s="117">
        <f t="shared" si="2"/>
        <v>3.2603059372569354E-2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35</v>
      </c>
      <c r="W18" s="116">
        <v>40</v>
      </c>
      <c r="X18" s="116">
        <v>38</v>
      </c>
      <c r="Y18" s="112">
        <v>36</v>
      </c>
      <c r="Z18" s="112">
        <v>74</v>
      </c>
      <c r="AB18" s="117">
        <f t="shared" si="2"/>
        <v>4.7964739434793882E-3</v>
      </c>
    </row>
    <row r="19" spans="1:28" x14ac:dyDescent="0.25">
      <c r="A19" s="63" t="str">
        <f>$S$1&amp;" ("&amp;$V$2&amp;" to "&amp;$Z$2&amp;")"</f>
        <v>Southern Grampians (2018-19 to 2022-23)</v>
      </c>
      <c r="B19" s="63"/>
      <c r="C19" s="63"/>
      <c r="D19" s="63"/>
      <c r="E19" s="63"/>
      <c r="F19" s="63"/>
      <c r="G19" s="63" t="str">
        <f>$S$1&amp;" ("&amp;$V$2&amp;" to "&amp;$Z$2&amp;")"</f>
        <v>Southern Grampians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679</v>
      </c>
      <c r="W19" s="116">
        <v>685</v>
      </c>
      <c r="X19" s="116">
        <v>716</v>
      </c>
      <c r="Y19" s="112">
        <v>792</v>
      </c>
      <c r="Z19" s="112">
        <v>782</v>
      </c>
      <c r="AB19" s="117">
        <f t="shared" si="2"/>
        <v>5.0687062483795696E-2</v>
      </c>
    </row>
    <row r="20" spans="1:28" x14ac:dyDescent="0.25">
      <c r="S20" s="115" t="s">
        <v>64</v>
      </c>
      <c r="T20" s="115"/>
      <c r="U20" s="116"/>
      <c r="V20" s="116">
        <v>423</v>
      </c>
      <c r="W20" s="116">
        <v>376</v>
      </c>
      <c r="X20" s="116">
        <v>378</v>
      </c>
      <c r="Y20" s="112">
        <v>348</v>
      </c>
      <c r="Z20" s="112">
        <v>376</v>
      </c>
      <c r="AB20" s="117">
        <f t="shared" si="2"/>
        <v>2.4371273010111487E-2</v>
      </c>
    </row>
    <row r="21" spans="1:28" x14ac:dyDescent="0.25">
      <c r="S21" s="115" t="s">
        <v>65</v>
      </c>
      <c r="T21" s="115"/>
      <c r="U21" s="116"/>
      <c r="V21" s="116">
        <v>1047</v>
      </c>
      <c r="W21" s="116">
        <v>1105</v>
      </c>
      <c r="X21" s="116">
        <v>1182</v>
      </c>
      <c r="Y21" s="112">
        <v>1397</v>
      </c>
      <c r="Z21" s="112">
        <v>1308</v>
      </c>
      <c r="AB21" s="117">
        <f t="shared" si="2"/>
        <v>8.4780917811770801E-2</v>
      </c>
    </row>
    <row r="22" spans="1:28" x14ac:dyDescent="0.25">
      <c r="S22" s="115" t="s">
        <v>66</v>
      </c>
      <c r="T22" s="115"/>
      <c r="U22" s="116"/>
      <c r="V22" s="116">
        <v>886</v>
      </c>
      <c r="W22" s="116">
        <v>1006</v>
      </c>
      <c r="X22" s="116">
        <v>1023</v>
      </c>
      <c r="Y22" s="112">
        <v>1037</v>
      </c>
      <c r="Z22" s="112">
        <v>1037</v>
      </c>
      <c r="AB22" s="117">
        <f t="shared" si="2"/>
        <v>6.7215452424163852E-2</v>
      </c>
    </row>
    <row r="23" spans="1:28" x14ac:dyDescent="0.25">
      <c r="S23" s="115" t="s">
        <v>67</v>
      </c>
      <c r="T23" s="115"/>
      <c r="U23" s="116"/>
      <c r="V23" s="116">
        <v>357</v>
      </c>
      <c r="W23" s="116">
        <v>398</v>
      </c>
      <c r="X23" s="116">
        <v>351</v>
      </c>
      <c r="Y23" s="112">
        <v>326</v>
      </c>
      <c r="Z23" s="112">
        <v>317</v>
      </c>
      <c r="AB23" s="117">
        <f t="shared" si="2"/>
        <v>2.0547057298418461E-2</v>
      </c>
    </row>
    <row r="24" spans="1:28" x14ac:dyDescent="0.25">
      <c r="S24" s="115" t="s">
        <v>68</v>
      </c>
      <c r="T24" s="115"/>
      <c r="U24" s="116"/>
      <c r="V24" s="116">
        <v>84</v>
      </c>
      <c r="W24" s="116">
        <v>83</v>
      </c>
      <c r="X24" s="116">
        <v>85</v>
      </c>
      <c r="Y24" s="112">
        <v>85</v>
      </c>
      <c r="Z24" s="112">
        <v>102</v>
      </c>
      <c r="AB24" s="117">
        <f t="shared" si="2"/>
        <v>6.6113559761472648E-3</v>
      </c>
    </row>
    <row r="25" spans="1:28" x14ac:dyDescent="0.25">
      <c r="S25" s="115" t="s">
        <v>69</v>
      </c>
      <c r="T25" s="115"/>
      <c r="U25" s="116"/>
      <c r="V25" s="116">
        <v>276</v>
      </c>
      <c r="W25" s="116">
        <v>307</v>
      </c>
      <c r="X25" s="116">
        <v>315</v>
      </c>
      <c r="Y25" s="112">
        <v>343</v>
      </c>
      <c r="Z25" s="112">
        <v>331</v>
      </c>
      <c r="AB25" s="117">
        <f t="shared" si="2"/>
        <v>2.1454498314752397E-2</v>
      </c>
    </row>
    <row r="26" spans="1:28" x14ac:dyDescent="0.25">
      <c r="S26" s="115" t="s">
        <v>70</v>
      </c>
      <c r="T26" s="115"/>
      <c r="U26" s="116"/>
      <c r="V26" s="116">
        <v>174</v>
      </c>
      <c r="W26" s="116">
        <v>155</v>
      </c>
      <c r="X26" s="116">
        <v>163</v>
      </c>
      <c r="Y26" s="112">
        <v>167</v>
      </c>
      <c r="Z26" s="112">
        <v>154</v>
      </c>
      <c r="AB26" s="117">
        <f t="shared" si="2"/>
        <v>9.9818511796733213E-3</v>
      </c>
    </row>
    <row r="27" spans="1:28" x14ac:dyDescent="0.25">
      <c r="S27" s="115" t="s">
        <v>71</v>
      </c>
      <c r="T27" s="115"/>
      <c r="U27" s="116"/>
      <c r="V27" s="116">
        <v>545</v>
      </c>
      <c r="W27" s="116">
        <v>561</v>
      </c>
      <c r="X27" s="116">
        <v>526</v>
      </c>
      <c r="Y27" s="112">
        <v>583</v>
      </c>
      <c r="Z27" s="112">
        <v>505</v>
      </c>
      <c r="AB27" s="117">
        <f t="shared" si="2"/>
        <v>3.2732693803474204E-2</v>
      </c>
    </row>
    <row r="28" spans="1:28" x14ac:dyDescent="0.25">
      <c r="S28" s="115" t="s">
        <v>72</v>
      </c>
      <c r="T28" s="115"/>
      <c r="U28" s="116"/>
      <c r="V28" s="116">
        <v>587</v>
      </c>
      <c r="W28" s="116">
        <v>597</v>
      </c>
      <c r="X28" s="116">
        <v>578</v>
      </c>
      <c r="Y28" s="112">
        <v>634</v>
      </c>
      <c r="Z28" s="112">
        <v>577</v>
      </c>
      <c r="AB28" s="117">
        <f t="shared" si="2"/>
        <v>3.7399533316048741E-2</v>
      </c>
    </row>
    <row r="29" spans="1:28" x14ac:dyDescent="0.25">
      <c r="S29" s="115" t="s">
        <v>73</v>
      </c>
      <c r="T29" s="115"/>
      <c r="U29" s="116"/>
      <c r="V29" s="116">
        <v>1097</v>
      </c>
      <c r="W29" s="116">
        <v>812</v>
      </c>
      <c r="X29" s="116">
        <v>823</v>
      </c>
      <c r="Y29" s="112">
        <v>868</v>
      </c>
      <c r="Z29" s="112">
        <v>861</v>
      </c>
      <c r="AB29" s="117">
        <f t="shared" si="2"/>
        <v>5.5807622504537205E-2</v>
      </c>
    </row>
    <row r="30" spans="1:28" x14ac:dyDescent="0.25">
      <c r="S30" s="115" t="s">
        <v>74</v>
      </c>
      <c r="T30" s="115"/>
      <c r="U30" s="116"/>
      <c r="V30" s="116">
        <v>879</v>
      </c>
      <c r="W30" s="116">
        <v>1072</v>
      </c>
      <c r="X30" s="116">
        <v>989</v>
      </c>
      <c r="Y30" s="112">
        <v>1046</v>
      </c>
      <c r="Z30" s="112">
        <v>1048</v>
      </c>
      <c r="AB30" s="117">
        <f t="shared" si="2"/>
        <v>6.7928441794140523E-2</v>
      </c>
    </row>
    <row r="31" spans="1:28" x14ac:dyDescent="0.25">
      <c r="S31" s="115" t="s">
        <v>75</v>
      </c>
      <c r="T31" s="115"/>
      <c r="U31" s="116"/>
      <c r="V31" s="116">
        <v>1626</v>
      </c>
      <c r="W31" s="116">
        <v>1686</v>
      </c>
      <c r="X31" s="116">
        <v>1862</v>
      </c>
      <c r="Y31" s="112">
        <v>1968</v>
      </c>
      <c r="Z31" s="112">
        <v>2082</v>
      </c>
      <c r="AB31" s="117">
        <f t="shared" si="2"/>
        <v>0.1349494425719471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202</v>
      </c>
      <c r="W32" s="116">
        <v>194</v>
      </c>
      <c r="X32" s="116">
        <v>184</v>
      </c>
      <c r="Y32" s="112">
        <v>199</v>
      </c>
      <c r="Z32" s="112">
        <v>217</v>
      </c>
      <c r="AB32" s="117">
        <f t="shared" si="2"/>
        <v>1.4065335753176044E-2</v>
      </c>
    </row>
    <row r="33" spans="19:32" x14ac:dyDescent="0.25">
      <c r="S33" s="115" t="s">
        <v>77</v>
      </c>
      <c r="T33" s="115"/>
      <c r="U33" s="116"/>
      <c r="V33" s="116">
        <v>407</v>
      </c>
      <c r="W33" s="116">
        <v>436</v>
      </c>
      <c r="X33" s="116">
        <v>448</v>
      </c>
      <c r="Y33" s="112">
        <v>483</v>
      </c>
      <c r="Z33" s="112">
        <v>461</v>
      </c>
      <c r="AB33" s="117">
        <f t="shared" si="2"/>
        <v>2.9880736323567539E-2</v>
      </c>
    </row>
    <row r="34" spans="19:32" x14ac:dyDescent="0.25">
      <c r="S34" s="118" t="s">
        <v>53</v>
      </c>
      <c r="T34" s="118"/>
      <c r="U34" s="119"/>
      <c r="V34" s="119">
        <v>14289</v>
      </c>
      <c r="W34" s="119">
        <v>14691</v>
      </c>
      <c r="X34" s="119">
        <v>14864</v>
      </c>
      <c r="Y34" s="120">
        <v>15283</v>
      </c>
      <c r="Z34" s="120">
        <v>15428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7109</v>
      </c>
      <c r="W37" s="112">
        <v>7432</v>
      </c>
      <c r="X37" s="112">
        <v>7477</v>
      </c>
      <c r="Y37" s="112">
        <v>7425</v>
      </c>
      <c r="Z37" s="112">
        <v>7539</v>
      </c>
      <c r="AB37" s="132">
        <f>Z37/Z40*100</f>
        <v>78.77742946708463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1858</v>
      </c>
      <c r="W38" s="112">
        <v>1913</v>
      </c>
      <c r="X38" s="112">
        <v>1878</v>
      </c>
      <c r="Y38" s="112">
        <v>2047</v>
      </c>
      <c r="Z38" s="112">
        <v>2031</v>
      </c>
      <c r="AB38" s="132">
        <f>Z38/Z40*100</f>
        <v>21.222570532915359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8967</v>
      </c>
      <c r="W40" s="112">
        <v>9345</v>
      </c>
      <c r="X40" s="112">
        <v>9355</v>
      </c>
      <c r="Y40" s="112">
        <v>9472</v>
      </c>
      <c r="Z40" s="112">
        <v>9570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10</v>
      </c>
      <c r="X44" s="112">
        <v>6</v>
      </c>
      <c r="Y44" s="112">
        <v>8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178</v>
      </c>
      <c r="W45" s="112">
        <v>189</v>
      </c>
      <c r="X45" s="112">
        <v>209</v>
      </c>
      <c r="Y45" s="112">
        <v>273</v>
      </c>
      <c r="Z45" s="112">
        <v>256</v>
      </c>
    </row>
    <row r="46" spans="19:32" x14ac:dyDescent="0.25">
      <c r="S46" s="115" t="s">
        <v>38</v>
      </c>
      <c r="T46" s="115"/>
      <c r="U46" s="112"/>
      <c r="V46" s="112">
        <v>488</v>
      </c>
      <c r="W46" s="112">
        <v>420</v>
      </c>
      <c r="X46" s="112">
        <v>502</v>
      </c>
      <c r="Y46" s="112">
        <v>538</v>
      </c>
      <c r="Z46" s="112">
        <v>542</v>
      </c>
    </row>
    <row r="47" spans="19:32" x14ac:dyDescent="0.25">
      <c r="S47" s="115" t="s">
        <v>39</v>
      </c>
      <c r="T47" s="115"/>
      <c r="U47" s="112"/>
      <c r="V47" s="112">
        <v>635</v>
      </c>
      <c r="W47" s="112">
        <v>676</v>
      </c>
      <c r="X47" s="112">
        <v>685</v>
      </c>
      <c r="Y47" s="112">
        <v>689</v>
      </c>
      <c r="Z47" s="112">
        <v>699</v>
      </c>
    </row>
    <row r="48" spans="19:32" x14ac:dyDescent="0.25">
      <c r="S48" s="115" t="s">
        <v>40</v>
      </c>
      <c r="T48" s="115"/>
      <c r="U48" s="112"/>
      <c r="V48" s="112">
        <v>770</v>
      </c>
      <c r="W48" s="112">
        <v>804</v>
      </c>
      <c r="X48" s="112">
        <v>826</v>
      </c>
      <c r="Y48" s="112">
        <v>820</v>
      </c>
      <c r="Z48" s="112">
        <v>820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591</v>
      </c>
      <c r="W49" s="112">
        <v>664</v>
      </c>
      <c r="X49" s="112">
        <v>715</v>
      </c>
      <c r="Y49" s="112">
        <v>716</v>
      </c>
      <c r="Z49" s="112">
        <v>713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Southern Grampians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566</v>
      </c>
      <c r="W50" s="112">
        <v>547</v>
      </c>
      <c r="X50" s="112">
        <v>560</v>
      </c>
      <c r="Y50" s="112">
        <v>573</v>
      </c>
      <c r="Z50" s="112">
        <v>621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669</v>
      </c>
      <c r="W51" s="112">
        <v>613</v>
      </c>
      <c r="X51" s="112">
        <v>590</v>
      </c>
      <c r="Y51" s="112">
        <v>566</v>
      </c>
      <c r="Z51" s="112">
        <v>582</v>
      </c>
    </row>
    <row r="52" spans="1:26" ht="15" customHeight="1" x14ac:dyDescent="0.25">
      <c r="S52" s="115" t="s">
        <v>44</v>
      </c>
      <c r="T52" s="115"/>
      <c r="U52" s="112"/>
      <c r="V52" s="112">
        <v>673</v>
      </c>
      <c r="W52" s="112">
        <v>738</v>
      </c>
      <c r="X52" s="112">
        <v>681</v>
      </c>
      <c r="Y52" s="112">
        <v>615</v>
      </c>
      <c r="Z52" s="112">
        <v>612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640</v>
      </c>
      <c r="W53" s="112">
        <v>669</v>
      </c>
      <c r="X53" s="112">
        <v>651</v>
      </c>
      <c r="Y53" s="112">
        <v>677</v>
      </c>
      <c r="Z53" s="112">
        <v>646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722</v>
      </c>
      <c r="W54" s="112">
        <v>718</v>
      </c>
      <c r="X54" s="112">
        <v>700</v>
      </c>
      <c r="Y54" s="112">
        <v>665</v>
      </c>
      <c r="Z54" s="112">
        <v>638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643</v>
      </c>
      <c r="W55" s="112">
        <v>706</v>
      </c>
      <c r="X55" s="112">
        <v>670</v>
      </c>
      <c r="Y55" s="112">
        <v>684</v>
      </c>
      <c r="Z55" s="112">
        <v>750</v>
      </c>
    </row>
    <row r="56" spans="1:26" ht="15" customHeight="1" x14ac:dyDescent="0.25">
      <c r="S56" s="115" t="s">
        <v>48</v>
      </c>
      <c r="T56" s="115"/>
      <c r="U56" s="112"/>
      <c r="V56" s="112">
        <v>374</v>
      </c>
      <c r="W56" s="112">
        <v>426</v>
      </c>
      <c r="X56" s="112">
        <v>452</v>
      </c>
      <c r="Y56" s="112">
        <v>461</v>
      </c>
      <c r="Z56" s="112">
        <v>467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208</v>
      </c>
      <c r="W57" s="112">
        <v>215</v>
      </c>
      <c r="X57" s="112">
        <v>208</v>
      </c>
      <c r="Y57" s="112">
        <v>220</v>
      </c>
      <c r="Z57" s="112">
        <v>231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81</v>
      </c>
      <c r="W58" s="112">
        <v>105</v>
      </c>
      <c r="X58" s="112">
        <v>117</v>
      </c>
      <c r="Y58" s="112">
        <v>114</v>
      </c>
      <c r="Z58" s="112">
        <v>114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30</v>
      </c>
      <c r="W59" s="112">
        <v>41</v>
      </c>
      <c r="X59" s="112">
        <v>45</v>
      </c>
      <c r="Y59" s="112">
        <v>50</v>
      </c>
      <c r="Z59" s="112">
        <v>51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27</v>
      </c>
      <c r="W60" s="112">
        <v>23</v>
      </c>
      <c r="X60" s="112">
        <v>24</v>
      </c>
      <c r="Y60" s="112">
        <v>25</v>
      </c>
      <c r="Z60" s="112">
        <v>27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7305</v>
      </c>
      <c r="W61" s="112">
        <v>7574</v>
      </c>
      <c r="X61" s="112">
        <v>7641</v>
      </c>
      <c r="Y61" s="112">
        <v>7679</v>
      </c>
      <c r="Z61" s="112">
        <v>7770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7</v>
      </c>
      <c r="X63" s="112">
        <v>4</v>
      </c>
      <c r="Y63" s="112">
        <v>3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171</v>
      </c>
      <c r="W64" s="112">
        <v>194</v>
      </c>
      <c r="X64" s="112">
        <v>209</v>
      </c>
      <c r="Y64" s="112">
        <v>205</v>
      </c>
      <c r="Z64" s="112">
        <v>227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Southern Grampians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441</v>
      </c>
      <c r="W65" s="112">
        <v>476</v>
      </c>
      <c r="X65" s="112">
        <v>536</v>
      </c>
      <c r="Y65" s="112">
        <v>594</v>
      </c>
      <c r="Z65" s="112">
        <v>561</v>
      </c>
    </row>
    <row r="66" spans="1:26" x14ac:dyDescent="0.25">
      <c r="S66" s="115" t="s">
        <v>39</v>
      </c>
      <c r="T66" s="115"/>
      <c r="U66" s="112"/>
      <c r="V66" s="112">
        <v>655</v>
      </c>
      <c r="W66" s="112">
        <v>662</v>
      </c>
      <c r="X66" s="112">
        <v>639</v>
      </c>
      <c r="Y66" s="112">
        <v>643</v>
      </c>
      <c r="Z66" s="112">
        <v>660</v>
      </c>
    </row>
    <row r="67" spans="1:26" x14ac:dyDescent="0.25">
      <c r="S67" s="115" t="s">
        <v>40</v>
      </c>
      <c r="T67" s="115"/>
      <c r="U67" s="112"/>
      <c r="V67" s="112">
        <v>665</v>
      </c>
      <c r="W67" s="112">
        <v>612</v>
      </c>
      <c r="X67" s="112">
        <v>642</v>
      </c>
      <c r="Y67" s="112">
        <v>711</v>
      </c>
      <c r="Z67" s="112">
        <v>729</v>
      </c>
    </row>
    <row r="68" spans="1:26" x14ac:dyDescent="0.25">
      <c r="S68" s="115" t="s">
        <v>41</v>
      </c>
      <c r="T68" s="115"/>
      <c r="U68" s="112"/>
      <c r="V68" s="112">
        <v>607</v>
      </c>
      <c r="W68" s="112">
        <v>597</v>
      </c>
      <c r="X68" s="112">
        <v>600</v>
      </c>
      <c r="Y68" s="112">
        <v>616</v>
      </c>
      <c r="Z68" s="112">
        <v>643</v>
      </c>
    </row>
    <row r="69" spans="1:26" x14ac:dyDescent="0.25">
      <c r="S69" s="115" t="s">
        <v>42</v>
      </c>
      <c r="T69" s="115"/>
      <c r="U69" s="112"/>
      <c r="V69" s="112">
        <v>579</v>
      </c>
      <c r="W69" s="112">
        <v>590</v>
      </c>
      <c r="X69" s="112">
        <v>659</v>
      </c>
      <c r="Y69" s="112">
        <v>662</v>
      </c>
      <c r="Z69" s="112">
        <v>661</v>
      </c>
    </row>
    <row r="70" spans="1:26" x14ac:dyDescent="0.25">
      <c r="S70" s="115" t="s">
        <v>43</v>
      </c>
      <c r="T70" s="115"/>
      <c r="U70" s="112"/>
      <c r="V70" s="112">
        <v>604</v>
      </c>
      <c r="W70" s="112">
        <v>605</v>
      </c>
      <c r="X70" s="112">
        <v>595</v>
      </c>
      <c r="Y70" s="112">
        <v>650</v>
      </c>
      <c r="Z70" s="112">
        <v>684</v>
      </c>
    </row>
    <row r="71" spans="1:26" x14ac:dyDescent="0.25">
      <c r="S71" s="115" t="s">
        <v>44</v>
      </c>
      <c r="T71" s="115"/>
      <c r="U71" s="112"/>
      <c r="V71" s="112">
        <v>726</v>
      </c>
      <c r="W71" s="112">
        <v>717</v>
      </c>
      <c r="X71" s="112">
        <v>691</v>
      </c>
      <c r="Y71" s="112">
        <v>677</v>
      </c>
      <c r="Z71" s="112">
        <v>568</v>
      </c>
    </row>
    <row r="72" spans="1:26" x14ac:dyDescent="0.25">
      <c r="S72" s="115" t="s">
        <v>45</v>
      </c>
      <c r="T72" s="115"/>
      <c r="U72" s="112"/>
      <c r="V72" s="112">
        <v>704</v>
      </c>
      <c r="W72" s="112">
        <v>697</v>
      </c>
      <c r="X72" s="112">
        <v>709</v>
      </c>
      <c r="Y72" s="112">
        <v>741</v>
      </c>
      <c r="Z72" s="112">
        <v>804</v>
      </c>
    </row>
    <row r="73" spans="1:26" x14ac:dyDescent="0.25">
      <c r="S73" s="115" t="s">
        <v>46</v>
      </c>
      <c r="T73" s="115"/>
      <c r="U73" s="112"/>
      <c r="V73" s="112">
        <v>721</v>
      </c>
      <c r="W73" s="112">
        <v>745</v>
      </c>
      <c r="X73" s="112">
        <v>728</v>
      </c>
      <c r="Y73" s="112">
        <v>769</v>
      </c>
      <c r="Z73" s="112">
        <v>718</v>
      </c>
    </row>
    <row r="74" spans="1:26" x14ac:dyDescent="0.25">
      <c r="S74" s="115" t="s">
        <v>47</v>
      </c>
      <c r="T74" s="115"/>
      <c r="U74" s="112"/>
      <c r="V74" s="112">
        <v>592</v>
      </c>
      <c r="W74" s="112">
        <v>605</v>
      </c>
      <c r="X74" s="112">
        <v>554</v>
      </c>
      <c r="Y74" s="112">
        <v>615</v>
      </c>
      <c r="Z74" s="112">
        <v>665</v>
      </c>
    </row>
    <row r="75" spans="1:26" x14ac:dyDescent="0.25">
      <c r="S75" s="115" t="s">
        <v>48</v>
      </c>
      <c r="T75" s="115"/>
      <c r="U75" s="112"/>
      <c r="V75" s="112">
        <v>288</v>
      </c>
      <c r="W75" s="112">
        <v>332</v>
      </c>
      <c r="X75" s="112">
        <v>370</v>
      </c>
      <c r="Y75" s="112">
        <v>399</v>
      </c>
      <c r="Z75" s="112">
        <v>396</v>
      </c>
    </row>
    <row r="76" spans="1:26" x14ac:dyDescent="0.25">
      <c r="S76" s="115" t="s">
        <v>49</v>
      </c>
      <c r="T76" s="115"/>
      <c r="U76" s="112"/>
      <c r="V76" s="112">
        <v>129</v>
      </c>
      <c r="W76" s="112">
        <v>157</v>
      </c>
      <c r="X76" s="112">
        <v>156</v>
      </c>
      <c r="Y76" s="112">
        <v>175</v>
      </c>
      <c r="Z76" s="112">
        <v>186</v>
      </c>
    </row>
    <row r="77" spans="1:26" x14ac:dyDescent="0.25">
      <c r="S77" s="115" t="s">
        <v>50</v>
      </c>
      <c r="T77" s="115"/>
      <c r="U77" s="112"/>
      <c r="V77" s="112">
        <v>55</v>
      </c>
      <c r="W77" s="112">
        <v>62</v>
      </c>
      <c r="X77" s="112">
        <v>61</v>
      </c>
      <c r="Y77" s="112">
        <v>68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25</v>
      </c>
      <c r="W78" s="112">
        <v>32</v>
      </c>
      <c r="X78" s="112">
        <v>38</v>
      </c>
      <c r="Y78" s="112">
        <v>41</v>
      </c>
      <c r="Z78" s="112">
        <v>46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21</v>
      </c>
      <c r="X79" s="112">
        <v>21</v>
      </c>
      <c r="Y79" s="112">
        <v>15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6982</v>
      </c>
      <c r="W80" s="112">
        <v>7116</v>
      </c>
      <c r="X80" s="112">
        <v>7212</v>
      </c>
      <c r="Y80" s="112">
        <v>7592</v>
      </c>
      <c r="Z80" s="112">
        <v>7644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Southern Grampians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434</v>
      </c>
      <c r="W83" s="112">
        <v>458</v>
      </c>
      <c r="X83" s="112">
        <v>461</v>
      </c>
      <c r="Y83" s="112">
        <v>449</v>
      </c>
      <c r="Z83" s="112">
        <v>482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427</v>
      </c>
      <c r="W84" s="112">
        <v>426</v>
      </c>
      <c r="X84" s="112">
        <v>438</v>
      </c>
      <c r="Y84" s="112">
        <v>440</v>
      </c>
      <c r="Z84" s="112">
        <v>442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827</v>
      </c>
      <c r="W85" s="112">
        <v>824</v>
      </c>
      <c r="X85" s="112">
        <v>847</v>
      </c>
      <c r="Y85" s="112">
        <v>845</v>
      </c>
      <c r="Z85" s="112">
        <v>886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15,427</v>
      </c>
      <c r="D86" s="96">
        <f t="shared" ref="D86:D91" si="4">AD4</f>
        <v>9.6864978074482355E-3</v>
      </c>
      <c r="E86" s="97">
        <f t="shared" ref="E86:E91" si="5">AD4</f>
        <v>9.6864978074482355E-3</v>
      </c>
      <c r="F86" s="96">
        <f t="shared" ref="F86:F91" si="6">AF4</f>
        <v>7.956613016095182E-2</v>
      </c>
      <c r="G86" s="97">
        <f t="shared" ref="G86:G91" si="7">AF4</f>
        <v>7.956613016095182E-2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211</v>
      </c>
      <c r="W86" s="112">
        <v>221</v>
      </c>
      <c r="X86" s="112">
        <v>219</v>
      </c>
      <c r="Y86" s="112">
        <v>225</v>
      </c>
      <c r="Z86" s="112">
        <v>217</v>
      </c>
    </row>
    <row r="87" spans="1:30" ht="15" customHeight="1" x14ac:dyDescent="0.25">
      <c r="A87" s="98" t="s">
        <v>4</v>
      </c>
      <c r="B87" s="49"/>
      <c r="C87" s="57" t="str">
        <f t="shared" si="3"/>
        <v>7,772</v>
      </c>
      <c r="D87" s="96">
        <f t="shared" si="4"/>
        <v>1.2110951946868065E-2</v>
      </c>
      <c r="E87" s="97">
        <f t="shared" si="5"/>
        <v>1.2110951946868065E-2</v>
      </c>
      <c r="F87" s="96">
        <f t="shared" si="6"/>
        <v>6.3928815879534584E-2</v>
      </c>
      <c r="G87" s="97">
        <f t="shared" si="7"/>
        <v>6.3928815879534584E-2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147</v>
      </c>
      <c r="W87" s="112">
        <v>135</v>
      </c>
      <c r="X87" s="112">
        <v>136</v>
      </c>
      <c r="Y87" s="112">
        <v>134</v>
      </c>
      <c r="Z87" s="112">
        <v>132</v>
      </c>
    </row>
    <row r="88" spans="1:30" ht="15" customHeight="1" x14ac:dyDescent="0.25">
      <c r="A88" s="98" t="s">
        <v>5</v>
      </c>
      <c r="B88" s="49"/>
      <c r="C88" s="57" t="str">
        <f t="shared" si="3"/>
        <v>7,644</v>
      </c>
      <c r="D88" s="96">
        <f t="shared" si="4"/>
        <v>6.5841453779298398E-3</v>
      </c>
      <c r="E88" s="97">
        <f t="shared" si="5"/>
        <v>6.5841453779298398E-3</v>
      </c>
      <c r="F88" s="96">
        <f t="shared" si="6"/>
        <v>9.3875214653692085E-2</v>
      </c>
      <c r="G88" s="97">
        <f t="shared" si="7"/>
        <v>9.3875214653692085E-2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223</v>
      </c>
      <c r="W88" s="112">
        <v>236</v>
      </c>
      <c r="X88" s="112">
        <v>238</v>
      </c>
      <c r="Y88" s="112">
        <v>267</v>
      </c>
      <c r="Z88" s="112">
        <v>274</v>
      </c>
    </row>
    <row r="89" spans="1:30" ht="15" customHeight="1" x14ac:dyDescent="0.25">
      <c r="A89" s="49" t="s">
        <v>6</v>
      </c>
      <c r="B89" s="49"/>
      <c r="C89" s="57" t="str">
        <f t="shared" si="3"/>
        <v>9,570</v>
      </c>
      <c r="D89" s="96">
        <f t="shared" si="4"/>
        <v>1.0559662090813049E-2</v>
      </c>
      <c r="E89" s="97">
        <f t="shared" si="5"/>
        <v>1.0559662090813049E-2</v>
      </c>
      <c r="F89" s="96">
        <f t="shared" si="6"/>
        <v>6.7127564674397844E-2</v>
      </c>
      <c r="G89" s="97">
        <f t="shared" si="7"/>
        <v>6.7127564674397844E-2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374</v>
      </c>
      <c r="W89" s="112">
        <v>385</v>
      </c>
      <c r="X89" s="112">
        <v>373</v>
      </c>
      <c r="Y89" s="112">
        <v>363</v>
      </c>
      <c r="Z89" s="112">
        <v>432</v>
      </c>
    </row>
    <row r="90" spans="1:30" ht="15" customHeight="1" x14ac:dyDescent="0.25">
      <c r="A90" s="49" t="s">
        <v>95</v>
      </c>
      <c r="B90" s="49"/>
      <c r="C90" s="57" t="str">
        <f t="shared" si="3"/>
        <v>$33,813</v>
      </c>
      <c r="D90" s="96">
        <f t="shared" si="4"/>
        <v>4.7036601226233987E-2</v>
      </c>
      <c r="E90" s="97">
        <f t="shared" si="5"/>
        <v>4.7036601226233987E-2</v>
      </c>
      <c r="F90" s="96">
        <f t="shared" si="6"/>
        <v>0.1287619137910716</v>
      </c>
      <c r="G90" s="97">
        <f t="shared" si="7"/>
        <v>0.1287619137910716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678</v>
      </c>
      <c r="W90" s="112">
        <v>704</v>
      </c>
      <c r="X90" s="112">
        <v>718</v>
      </c>
      <c r="Y90" s="112">
        <v>718</v>
      </c>
      <c r="Z90" s="112">
        <v>599</v>
      </c>
    </row>
    <row r="91" spans="1:30" ht="15" customHeight="1" x14ac:dyDescent="0.25">
      <c r="A91" s="49" t="s">
        <v>7</v>
      </c>
      <c r="B91" s="49"/>
      <c r="C91" s="57" t="str">
        <f t="shared" si="3"/>
        <v>$495.5 mil</v>
      </c>
      <c r="D91" s="96">
        <f t="shared" si="4"/>
        <v>-6.9129614866106914E-2</v>
      </c>
      <c r="E91" s="97">
        <f t="shared" si="5"/>
        <v>-6.9129614866106914E-2</v>
      </c>
      <c r="F91" s="96">
        <f t="shared" si="6"/>
        <v>0.12288975529345314</v>
      </c>
      <c r="G91" s="97">
        <f t="shared" si="7"/>
        <v>0.12288975529345314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4600</v>
      </c>
      <c r="W91" s="112">
        <v>4821</v>
      </c>
      <c r="X91" s="112">
        <v>4808</v>
      </c>
      <c r="Y91" s="112">
        <v>4836</v>
      </c>
      <c r="Z91" s="112">
        <v>4905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268</v>
      </c>
      <c r="W93" s="112">
        <v>278</v>
      </c>
      <c r="X93" s="112">
        <v>278</v>
      </c>
      <c r="Y93" s="112">
        <v>297</v>
      </c>
      <c r="Z93" s="112">
        <v>318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889</v>
      </c>
      <c r="W94" s="112">
        <v>895</v>
      </c>
      <c r="X94" s="112">
        <v>891</v>
      </c>
      <c r="Y94" s="112">
        <v>902</v>
      </c>
      <c r="Z94" s="112">
        <v>900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143</v>
      </c>
      <c r="W95" s="112">
        <v>155</v>
      </c>
      <c r="X95" s="112">
        <v>154</v>
      </c>
      <c r="Y95" s="112">
        <v>165</v>
      </c>
      <c r="Z95" s="112">
        <v>163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671</v>
      </c>
      <c r="W96" s="112">
        <v>693</v>
      </c>
      <c r="X96" s="112">
        <v>669</v>
      </c>
      <c r="Y96" s="112">
        <v>675</v>
      </c>
      <c r="Z96" s="112">
        <v>728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621</v>
      </c>
      <c r="W97" s="112">
        <v>617</v>
      </c>
      <c r="X97" s="112">
        <v>631</v>
      </c>
      <c r="Y97" s="112">
        <v>647</v>
      </c>
      <c r="Z97" s="112">
        <v>626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421</v>
      </c>
      <c r="W98" s="112">
        <v>422</v>
      </c>
      <c r="X98" s="112">
        <v>423</v>
      </c>
      <c r="Y98" s="112">
        <v>427</v>
      </c>
      <c r="Z98" s="112">
        <v>432</v>
      </c>
    </row>
    <row r="99" spans="1:32" ht="15" customHeight="1" x14ac:dyDescent="0.25">
      <c r="S99" s="115" t="s">
        <v>195</v>
      </c>
      <c r="T99" s="115"/>
      <c r="U99" s="112"/>
      <c r="V99" s="112">
        <v>25</v>
      </c>
      <c r="W99" s="112">
        <v>28</v>
      </c>
      <c r="X99" s="112">
        <v>30</v>
      </c>
      <c r="Y99" s="112">
        <v>31</v>
      </c>
      <c r="Z99" s="112">
        <v>60</v>
      </c>
    </row>
    <row r="100" spans="1:32" ht="15" customHeight="1" x14ac:dyDescent="0.25">
      <c r="S100" s="115" t="s">
        <v>58</v>
      </c>
      <c r="T100" s="115"/>
      <c r="U100" s="112"/>
      <c r="V100" s="112">
        <v>414</v>
      </c>
      <c r="W100" s="112">
        <v>424</v>
      </c>
      <c r="X100" s="112">
        <v>450</v>
      </c>
      <c r="Y100" s="112">
        <v>453</v>
      </c>
      <c r="Z100" s="112">
        <v>385</v>
      </c>
    </row>
    <row r="101" spans="1:32" x14ac:dyDescent="0.25">
      <c r="A101" s="18"/>
      <c r="S101" s="118" t="s">
        <v>53</v>
      </c>
      <c r="T101" s="118"/>
      <c r="U101" s="112"/>
      <c r="V101" s="112">
        <v>4368</v>
      </c>
      <c r="W101" s="112">
        <v>4527</v>
      </c>
      <c r="X101" s="112">
        <v>4537</v>
      </c>
      <c r="Y101" s="112">
        <v>4629</v>
      </c>
      <c r="Z101" s="112">
        <v>4648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8723</v>
      </c>
      <c r="W104" s="112">
        <v>9313</v>
      </c>
      <c r="X104" s="112">
        <v>9169</v>
      </c>
      <c r="Y104" s="112">
        <v>9930</v>
      </c>
      <c r="Z104" s="112">
        <v>10306</v>
      </c>
      <c r="AB104" s="109" t="str">
        <f>TEXT(Z104,"###,###")</f>
        <v>10,306</v>
      </c>
      <c r="AD104" s="130">
        <f>Z104/($Z$4)*100</f>
        <v>66.804952356258511</v>
      </c>
      <c r="AF104" s="109"/>
    </row>
    <row r="105" spans="1:32" x14ac:dyDescent="0.25">
      <c r="S105" s="115" t="s">
        <v>17</v>
      </c>
      <c r="T105" s="115"/>
      <c r="U105" s="112"/>
      <c r="V105" s="112">
        <v>3090</v>
      </c>
      <c r="W105" s="112">
        <v>3063</v>
      </c>
      <c r="X105" s="112">
        <v>3073</v>
      </c>
      <c r="Y105" s="112">
        <v>2813</v>
      </c>
      <c r="Z105" s="112">
        <v>2892</v>
      </c>
      <c r="AB105" s="109" t="str">
        <f>TEXT(Z105,"###,###")</f>
        <v>2,892</v>
      </c>
      <c r="AD105" s="130">
        <f>Z105/($Z$4)*100</f>
        <v>18.746353795293967</v>
      </c>
      <c r="AF105" s="109"/>
    </row>
    <row r="106" spans="1:32" x14ac:dyDescent="0.25">
      <c r="S106" s="118" t="s">
        <v>53</v>
      </c>
      <c r="T106" s="118"/>
      <c r="U106" s="120"/>
      <c r="V106" s="120">
        <v>11813</v>
      </c>
      <c r="W106" s="120">
        <v>12376</v>
      </c>
      <c r="X106" s="120">
        <v>12242</v>
      </c>
      <c r="Y106" s="120">
        <v>12743</v>
      </c>
      <c r="Z106" s="120">
        <v>13198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2382</v>
      </c>
      <c r="W108" s="112">
        <v>2470</v>
      </c>
      <c r="X108" s="112">
        <v>2566</v>
      </c>
      <c r="Y108" s="112">
        <v>2503</v>
      </c>
      <c r="Z108" s="112">
        <v>2525</v>
      </c>
      <c r="AB108" s="109" t="str">
        <f>TEXT(Z108,"###,###")</f>
        <v>2,525</v>
      </c>
      <c r="AD108" s="130">
        <f>Z108/($Z$4)*100</f>
        <v>16.367407791534323</v>
      </c>
      <c r="AF108" s="109"/>
    </row>
    <row r="109" spans="1:32" x14ac:dyDescent="0.25">
      <c r="S109" s="115" t="s">
        <v>20</v>
      </c>
      <c r="T109" s="115"/>
      <c r="U109" s="112"/>
      <c r="V109" s="112">
        <v>2755</v>
      </c>
      <c r="W109" s="112">
        <v>2903</v>
      </c>
      <c r="X109" s="112">
        <v>2928</v>
      </c>
      <c r="Y109" s="112">
        <v>3128</v>
      </c>
      <c r="Z109" s="112">
        <v>3088</v>
      </c>
      <c r="AB109" s="109" t="str">
        <f>TEXT(Z109,"###,###")</f>
        <v>3,088</v>
      </c>
      <c r="AD109" s="130">
        <f>Z109/($Z$4)*100</f>
        <v>20.016853568419005</v>
      </c>
      <c r="AF109" s="109"/>
    </row>
    <row r="110" spans="1:32" x14ac:dyDescent="0.25">
      <c r="S110" s="115" t="s">
        <v>21</v>
      </c>
      <c r="T110" s="115"/>
      <c r="U110" s="112"/>
      <c r="V110" s="112">
        <v>2875</v>
      </c>
      <c r="W110" s="112">
        <v>3007</v>
      </c>
      <c r="X110" s="112">
        <v>3006</v>
      </c>
      <c r="Y110" s="112">
        <v>2838</v>
      </c>
      <c r="Z110" s="112">
        <v>3432</v>
      </c>
      <c r="AB110" s="109" t="str">
        <f>TEXT(Z110,"###,###")</f>
        <v>3,432</v>
      </c>
      <c r="AD110" s="130">
        <f>Z110/($Z$4)*100</f>
        <v>22.246710313087444</v>
      </c>
      <c r="AF110" s="109"/>
    </row>
    <row r="111" spans="1:32" x14ac:dyDescent="0.25">
      <c r="S111" s="115" t="s">
        <v>22</v>
      </c>
      <c r="T111" s="115"/>
      <c r="U111" s="112"/>
      <c r="V111" s="112">
        <v>3633</v>
      </c>
      <c r="W111" s="112">
        <v>3705</v>
      </c>
      <c r="X111" s="112">
        <v>3742</v>
      </c>
      <c r="Y111" s="112">
        <v>4274</v>
      </c>
      <c r="Z111" s="112">
        <v>4155</v>
      </c>
      <c r="AB111" s="109" t="str">
        <f>TEXT(Z111,"###,###")</f>
        <v>4,155</v>
      </c>
      <c r="AD111" s="130">
        <f>Z111/($Z$4)*100</f>
        <v>26.933298761910933</v>
      </c>
      <c r="AF111" s="109"/>
    </row>
    <row r="112" spans="1:32" x14ac:dyDescent="0.25">
      <c r="S112" s="118" t="s">
        <v>53</v>
      </c>
      <c r="T112" s="118"/>
      <c r="U112" s="112"/>
      <c r="V112" s="112">
        <v>14292</v>
      </c>
      <c r="W112" s="112">
        <v>14689</v>
      </c>
      <c r="X112" s="112">
        <v>14864</v>
      </c>
      <c r="Y112" s="112">
        <v>15281</v>
      </c>
      <c r="Z112" s="112">
        <v>15432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44.21</v>
      </c>
      <c r="W118" s="131">
        <v>44.63</v>
      </c>
      <c r="X118" s="131">
        <v>44.65</v>
      </c>
      <c r="Y118" s="131">
        <v>44.67</v>
      </c>
      <c r="Z118" s="131">
        <v>44.72</v>
      </c>
      <c r="AB118" s="109" t="str">
        <f>TEXT(Z118,"##.0")</f>
        <v>44.7</v>
      </c>
    </row>
    <row r="120" spans="19:32" x14ac:dyDescent="0.25">
      <c r="S120" s="101" t="s">
        <v>97</v>
      </c>
      <c r="T120" s="112"/>
      <c r="U120" s="112"/>
      <c r="V120" s="112">
        <v>6402</v>
      </c>
      <c r="W120" s="112">
        <v>6646</v>
      </c>
      <c r="X120" s="112">
        <v>6622</v>
      </c>
      <c r="Y120" s="112">
        <v>6704</v>
      </c>
      <c r="Z120" s="112">
        <v>6814</v>
      </c>
      <c r="AB120" s="109" t="str">
        <f>TEXT(Z120,"###,###")</f>
        <v>6,814</v>
      </c>
    </row>
    <row r="121" spans="19:32" x14ac:dyDescent="0.25">
      <c r="S121" s="101" t="s">
        <v>98</v>
      </c>
      <c r="T121" s="112"/>
      <c r="U121" s="112"/>
      <c r="V121" s="112">
        <v>1395</v>
      </c>
      <c r="W121" s="112">
        <v>1540</v>
      </c>
      <c r="X121" s="112">
        <v>1571</v>
      </c>
      <c r="Y121" s="112">
        <v>1566</v>
      </c>
      <c r="Z121" s="112">
        <v>1598</v>
      </c>
      <c r="AB121" s="109" t="str">
        <f>TEXT(Z121,"###,###")</f>
        <v>1,598</v>
      </c>
    </row>
    <row r="122" spans="19:32" x14ac:dyDescent="0.25">
      <c r="S122" s="101" t="s">
        <v>99</v>
      </c>
      <c r="T122" s="112"/>
      <c r="U122" s="112"/>
      <c r="V122" s="112">
        <v>1167</v>
      </c>
      <c r="W122" s="112">
        <v>1163</v>
      </c>
      <c r="X122" s="112">
        <v>1154</v>
      </c>
      <c r="Y122" s="112">
        <v>1198</v>
      </c>
      <c r="Z122" s="112">
        <v>1154</v>
      </c>
      <c r="AB122" s="109" t="str">
        <f>TEXT(Z122,"###,###")</f>
        <v>1,154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7569</v>
      </c>
      <c r="W124" s="112">
        <v>7809</v>
      </c>
      <c r="X124" s="112">
        <v>7776</v>
      </c>
      <c r="Y124" s="112">
        <v>7902</v>
      </c>
      <c r="Z124" s="112">
        <v>7968</v>
      </c>
      <c r="AB124" s="109" t="str">
        <f>TEXT(Z124,"###,###")</f>
        <v>7,968</v>
      </c>
      <c r="AD124" s="127">
        <f>Z124/$Z$7*100</f>
        <v>83.260188087774296</v>
      </c>
    </row>
    <row r="125" spans="19:32" x14ac:dyDescent="0.25">
      <c r="S125" s="101" t="s">
        <v>101</v>
      </c>
      <c r="T125" s="112"/>
      <c r="U125" s="112"/>
      <c r="V125" s="112">
        <v>2562</v>
      </c>
      <c r="W125" s="112">
        <v>2703</v>
      </c>
      <c r="X125" s="112">
        <v>2725</v>
      </c>
      <c r="Y125" s="112">
        <v>2764</v>
      </c>
      <c r="Z125" s="112">
        <v>2752</v>
      </c>
      <c r="AB125" s="109" t="str">
        <f>TEXT(Z125,"###,###")</f>
        <v>2,752</v>
      </c>
      <c r="AD125" s="127">
        <f>Z125/$Z$7*100</f>
        <v>28.756530825496341</v>
      </c>
    </row>
    <row r="127" spans="19:32" x14ac:dyDescent="0.25">
      <c r="S127" s="101" t="s">
        <v>102</v>
      </c>
      <c r="T127" s="112"/>
      <c r="U127" s="112"/>
      <c r="V127" s="112">
        <v>4595</v>
      </c>
      <c r="W127" s="112">
        <v>4818</v>
      </c>
      <c r="X127" s="112">
        <v>4808</v>
      </c>
      <c r="Y127" s="112">
        <v>4839</v>
      </c>
      <c r="Z127" s="112">
        <v>4903</v>
      </c>
      <c r="AB127" s="109" t="str">
        <f>TEXT(Z127,"###,###")</f>
        <v>4,903</v>
      </c>
      <c r="AD127" s="127">
        <f>Z127/$Z$7*100</f>
        <v>51.233019853709507</v>
      </c>
    </row>
    <row r="128" spans="19:32" x14ac:dyDescent="0.25">
      <c r="S128" s="101" t="s">
        <v>103</v>
      </c>
      <c r="T128" s="112"/>
      <c r="U128" s="112"/>
      <c r="V128" s="112">
        <v>4368</v>
      </c>
      <c r="W128" s="112">
        <v>4528</v>
      </c>
      <c r="X128" s="112">
        <v>4538</v>
      </c>
      <c r="Y128" s="112">
        <v>4629</v>
      </c>
      <c r="Z128" s="112">
        <v>4646</v>
      </c>
      <c r="AB128" s="109" t="str">
        <f>TEXT(Z128,"###,###")</f>
        <v>4,646</v>
      </c>
      <c r="AD128" s="127">
        <f>Z128/$Z$7*100</f>
        <v>48.547544409613373</v>
      </c>
    </row>
    <row r="130" spans="19:20" x14ac:dyDescent="0.25">
      <c r="S130" s="101" t="s">
        <v>278</v>
      </c>
      <c r="T130" s="127">
        <v>71.201671891327067</v>
      </c>
    </row>
    <row r="131" spans="19:20" x14ac:dyDescent="0.25">
      <c r="S131" s="101" t="s">
        <v>279</v>
      </c>
      <c r="T131" s="127">
        <v>16.698014629049112</v>
      </c>
    </row>
    <row r="132" spans="19:20" x14ac:dyDescent="0.25">
      <c r="S132" s="101" t="s">
        <v>280</v>
      </c>
      <c r="T132" s="127">
        <v>12.058516196447231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3D33AC2-C766-4CCA-8F0F-0F46746381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27CF03C-C9BE-488F-A07F-4B1DF019E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D8E1286-E1AC-4298-96E9-54FBE7E88AF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D098A63-58F7-4A45-A43B-C0E263C0B3D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DCD8A-BC33-4A02-A399-A320DB1156A1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258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258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8.64 Stonnington,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107198</v>
      </c>
      <c r="W4" s="108">
        <v>104788</v>
      </c>
      <c r="X4" s="108">
        <v>100575</v>
      </c>
      <c r="Y4" s="108">
        <v>108272</v>
      </c>
      <c r="Z4" s="108">
        <v>113232</v>
      </c>
      <c r="AB4" s="109" t="str">
        <f>TEXT(Z4,"###,###")</f>
        <v>113,232</v>
      </c>
      <c r="AD4" s="110">
        <f>Z4/Y4-1</f>
        <v>4.5810551204374272E-2</v>
      </c>
      <c r="AF4" s="110">
        <f>Z4/V4-1</f>
        <v>5.6288363588872903E-2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52328</v>
      </c>
      <c r="W5" s="108">
        <v>51259</v>
      </c>
      <c r="X5" s="108">
        <v>48941</v>
      </c>
      <c r="Y5" s="108">
        <v>52081</v>
      </c>
      <c r="Z5" s="108">
        <v>54173</v>
      </c>
      <c r="AB5" s="109" t="str">
        <f>TEXT(Z5,"###,###")</f>
        <v>54,173</v>
      </c>
      <c r="AD5" s="110">
        <f t="shared" ref="AD5:AD9" si="0">Z5/Y5-1</f>
        <v>4.0168199535339122E-2</v>
      </c>
      <c r="AF5" s="110">
        <f t="shared" ref="AF5:AF9" si="1">Z5/V5-1</f>
        <v>3.5258370279773743E-2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54866</v>
      </c>
      <c r="W6" s="108">
        <v>53526</v>
      </c>
      <c r="X6" s="108">
        <v>51612</v>
      </c>
      <c r="Y6" s="108">
        <v>56159</v>
      </c>
      <c r="Z6" s="108">
        <v>59031</v>
      </c>
      <c r="AB6" s="109" t="str">
        <f>TEXT(Z6,"###,###")</f>
        <v>59,031</v>
      </c>
      <c r="AD6" s="110">
        <f t="shared" si="0"/>
        <v>5.1140511761249341E-2</v>
      </c>
      <c r="AF6" s="110">
        <f t="shared" si="1"/>
        <v>7.5912222505741367E-2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72303</v>
      </c>
      <c r="W7" s="108">
        <v>71868</v>
      </c>
      <c r="X7" s="108">
        <v>68333</v>
      </c>
      <c r="Y7" s="108">
        <v>68922</v>
      </c>
      <c r="Z7" s="108">
        <v>72243</v>
      </c>
      <c r="AB7" s="109" t="str">
        <f>TEXT(Z7,"###,###")</f>
        <v>72,243</v>
      </c>
      <c r="AD7" s="110">
        <f t="shared" si="0"/>
        <v>4.8184904674849927E-2</v>
      </c>
      <c r="AF7" s="110">
        <f t="shared" si="1"/>
        <v>-8.2984108543215918E-4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113,232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72,243</v>
      </c>
      <c r="P8" s="67"/>
      <c r="S8" s="107" t="s">
        <v>82</v>
      </c>
      <c r="T8" s="108"/>
      <c r="U8" s="108"/>
      <c r="V8" s="108">
        <v>53572.5</v>
      </c>
      <c r="W8" s="108">
        <v>54251.37</v>
      </c>
      <c r="X8" s="108">
        <v>58008.03</v>
      </c>
      <c r="Y8" s="108">
        <v>58216.54</v>
      </c>
      <c r="Z8" s="108">
        <v>59047.3</v>
      </c>
      <c r="AB8" s="109" t="str">
        <f>TEXT(Z8,"$###,###")</f>
        <v>$59,047</v>
      </c>
      <c r="AD8" s="110">
        <f t="shared" si="0"/>
        <v>1.4270171329316517E-2</v>
      </c>
      <c r="AF8" s="110">
        <f t="shared" si="1"/>
        <v>0.10219422278221102</v>
      </c>
    </row>
    <row r="9" spans="1:32" x14ac:dyDescent="0.25">
      <c r="A9" s="30" t="s">
        <v>14</v>
      </c>
      <c r="B9" s="71"/>
      <c r="C9" s="72"/>
      <c r="D9" s="73">
        <f>AD104</f>
        <v>80.956796665253634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49.073266614066412</v>
      </c>
      <c r="P9" s="74" t="s">
        <v>83</v>
      </c>
      <c r="S9" s="107" t="s">
        <v>7</v>
      </c>
      <c r="T9" s="108"/>
      <c r="U9" s="108"/>
      <c r="V9" s="108">
        <v>6557545839</v>
      </c>
      <c r="W9" s="108">
        <v>6724730875</v>
      </c>
      <c r="X9" s="108">
        <v>6916873016</v>
      </c>
      <c r="Y9" s="108">
        <v>7408848203</v>
      </c>
      <c r="Z9" s="108">
        <v>7786580333</v>
      </c>
      <c r="AB9" s="109" t="str">
        <f>TEXT(Z9/1000000,"$#,###.0")&amp;" mil"</f>
        <v>$7,786.6 mil</v>
      </c>
      <c r="AD9" s="110">
        <f t="shared" si="0"/>
        <v>5.0983920799868576E-2</v>
      </c>
      <c r="AF9" s="110">
        <f t="shared" si="1"/>
        <v>0.1874229359847559</v>
      </c>
    </row>
    <row r="10" spans="1:32" x14ac:dyDescent="0.25">
      <c r="A10" s="30" t="s">
        <v>17</v>
      </c>
      <c r="B10" s="71"/>
      <c r="C10" s="72"/>
      <c r="D10" s="73">
        <f>AD105</f>
        <v>13.128797513070511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50.893512174189894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84.624115831291618</v>
      </c>
      <c r="P11" s="74" t="s">
        <v>83</v>
      </c>
      <c r="S11" s="107" t="s">
        <v>29</v>
      </c>
      <c r="T11" s="112"/>
      <c r="U11" s="112"/>
      <c r="V11" s="112">
        <v>96221</v>
      </c>
      <c r="W11" s="112">
        <v>93790</v>
      </c>
      <c r="X11" s="112">
        <v>89708</v>
      </c>
      <c r="Y11" s="112">
        <v>97513</v>
      </c>
      <c r="Z11" s="112">
        <v>102125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6.3826253062580456</v>
      </c>
      <c r="P12" s="74" t="s">
        <v>83</v>
      </c>
      <c r="S12" s="107" t="s">
        <v>30</v>
      </c>
      <c r="T12" s="112"/>
      <c r="U12" s="112"/>
      <c r="V12" s="112">
        <v>10979</v>
      </c>
      <c r="W12" s="112">
        <v>10992</v>
      </c>
      <c r="X12" s="112">
        <v>10867</v>
      </c>
      <c r="Y12" s="112">
        <v>10757</v>
      </c>
      <c r="Z12" s="112">
        <v>11103</v>
      </c>
    </row>
    <row r="13" spans="1:32" ht="15" customHeight="1" x14ac:dyDescent="0.25">
      <c r="A13" s="30" t="s">
        <v>19</v>
      </c>
      <c r="B13" s="72"/>
      <c r="C13" s="72"/>
      <c r="D13" s="73">
        <f>AD108</f>
        <v>13.797336441995196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8.9891062109823778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13.8591564222128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23.797159813480288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20.9952934662237</v>
      </c>
      <c r="P15" s="74" t="s">
        <v>83</v>
      </c>
      <c r="S15" s="115" t="s">
        <v>59</v>
      </c>
      <c r="T15" s="115"/>
      <c r="U15" s="116"/>
      <c r="V15" s="116">
        <v>947</v>
      </c>
      <c r="W15" s="116">
        <v>885</v>
      </c>
      <c r="X15" s="116">
        <v>694</v>
      </c>
      <c r="Y15" s="112">
        <v>504</v>
      </c>
      <c r="Z15" s="112">
        <v>743</v>
      </c>
      <c r="AB15" s="117">
        <f t="shared" ref="AB15:AB34" si="2">IF(Z15="np",0,Z15/$Z$34)</f>
        <v>6.5618652300627042E-3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42.630175215486787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79.0047065337763</v>
      </c>
      <c r="P16" s="37" t="s">
        <v>83</v>
      </c>
      <c r="S16" s="115" t="s">
        <v>60</v>
      </c>
      <c r="T16" s="115"/>
      <c r="U16" s="116"/>
      <c r="V16" s="116">
        <v>227</v>
      </c>
      <c r="W16" s="116">
        <v>275</v>
      </c>
      <c r="X16" s="116">
        <v>239</v>
      </c>
      <c r="Y16" s="112">
        <v>221</v>
      </c>
      <c r="Z16" s="112">
        <v>205</v>
      </c>
      <c r="AB16" s="117">
        <f t="shared" si="2"/>
        <v>1.8104742559392386E-3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3256</v>
      </c>
      <c r="W17" s="116">
        <v>3030</v>
      </c>
      <c r="X17" s="116">
        <v>3018</v>
      </c>
      <c r="Y17" s="112">
        <v>3191</v>
      </c>
      <c r="Z17" s="112">
        <v>3262</v>
      </c>
      <c r="AB17" s="117">
        <f t="shared" si="2"/>
        <v>2.8808619623774619E-2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620</v>
      </c>
      <c r="W18" s="116">
        <v>572</v>
      </c>
      <c r="X18" s="116">
        <v>590</v>
      </c>
      <c r="Y18" s="112">
        <v>611</v>
      </c>
      <c r="Z18" s="112">
        <v>623</v>
      </c>
      <c r="AB18" s="117">
        <f t="shared" si="2"/>
        <v>5.5020754217080282E-3</v>
      </c>
    </row>
    <row r="19" spans="1:28" x14ac:dyDescent="0.25">
      <c r="A19" s="63" t="str">
        <f>$S$1&amp;" ("&amp;$V$2&amp;" to "&amp;$Z$2&amp;")"</f>
        <v>Stonnington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Stonnington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3866</v>
      </c>
      <c r="W19" s="116">
        <v>3620</v>
      </c>
      <c r="X19" s="116">
        <v>3649</v>
      </c>
      <c r="Y19" s="112">
        <v>3799</v>
      </c>
      <c r="Z19" s="112">
        <v>3994</v>
      </c>
      <c r="AB19" s="117">
        <f t="shared" si="2"/>
        <v>3.5273337454738145E-2</v>
      </c>
    </row>
    <row r="20" spans="1:28" x14ac:dyDescent="0.25">
      <c r="S20" s="115" t="s">
        <v>64</v>
      </c>
      <c r="T20" s="115"/>
      <c r="U20" s="116"/>
      <c r="V20" s="116">
        <v>4221</v>
      </c>
      <c r="W20" s="116">
        <v>3803</v>
      </c>
      <c r="X20" s="116">
        <v>3671</v>
      </c>
      <c r="Y20" s="112">
        <v>3621</v>
      </c>
      <c r="Z20" s="112">
        <v>3567</v>
      </c>
      <c r="AB20" s="117">
        <f t="shared" si="2"/>
        <v>3.1502252053342755E-2</v>
      </c>
    </row>
    <row r="21" spans="1:28" x14ac:dyDescent="0.25">
      <c r="S21" s="115" t="s">
        <v>65</v>
      </c>
      <c r="T21" s="115"/>
      <c r="U21" s="116"/>
      <c r="V21" s="116">
        <v>8307</v>
      </c>
      <c r="W21" s="116">
        <v>8348</v>
      </c>
      <c r="X21" s="116">
        <v>8579</v>
      </c>
      <c r="Y21" s="112">
        <v>9486</v>
      </c>
      <c r="Z21" s="112">
        <v>10024</v>
      </c>
      <c r="AB21" s="117">
        <f t="shared" si="2"/>
        <v>8.8527775324560631E-2</v>
      </c>
    </row>
    <row r="22" spans="1:28" x14ac:dyDescent="0.25">
      <c r="S22" s="115" t="s">
        <v>66</v>
      </c>
      <c r="T22" s="115"/>
      <c r="U22" s="116"/>
      <c r="V22" s="116">
        <v>8886</v>
      </c>
      <c r="W22" s="116">
        <v>8733</v>
      </c>
      <c r="X22" s="116">
        <v>8026</v>
      </c>
      <c r="Y22" s="112">
        <v>9917</v>
      </c>
      <c r="Z22" s="112">
        <v>11948</v>
      </c>
      <c r="AB22" s="117">
        <f t="shared" si="2"/>
        <v>0.1055197385851806</v>
      </c>
    </row>
    <row r="23" spans="1:28" x14ac:dyDescent="0.25">
      <c r="S23" s="115" t="s">
        <v>67</v>
      </c>
      <c r="T23" s="115"/>
      <c r="U23" s="116"/>
      <c r="V23" s="116">
        <v>2001</v>
      </c>
      <c r="W23" s="116">
        <v>1966</v>
      </c>
      <c r="X23" s="116">
        <v>1987</v>
      </c>
      <c r="Y23" s="112">
        <v>2065</v>
      </c>
      <c r="Z23" s="112">
        <v>2319</v>
      </c>
      <c r="AB23" s="117">
        <f t="shared" si="2"/>
        <v>2.0480438046454118E-2</v>
      </c>
    </row>
    <row r="24" spans="1:28" x14ac:dyDescent="0.25">
      <c r="S24" s="115" t="s">
        <v>68</v>
      </c>
      <c r="T24" s="115"/>
      <c r="U24" s="116"/>
      <c r="V24" s="116">
        <v>3304</v>
      </c>
      <c r="W24" s="116">
        <v>3026</v>
      </c>
      <c r="X24" s="116">
        <v>2830</v>
      </c>
      <c r="Y24" s="112">
        <v>3191</v>
      </c>
      <c r="Z24" s="112">
        <v>3407</v>
      </c>
      <c r="AB24" s="117">
        <f t="shared" si="2"/>
        <v>3.0089198975536517E-2</v>
      </c>
    </row>
    <row r="25" spans="1:28" x14ac:dyDescent="0.25">
      <c r="S25" s="115" t="s">
        <v>69</v>
      </c>
      <c r="T25" s="115"/>
      <c r="U25" s="116"/>
      <c r="V25" s="116">
        <v>6496</v>
      </c>
      <c r="W25" s="116">
        <v>6575</v>
      </c>
      <c r="X25" s="116">
        <v>6496</v>
      </c>
      <c r="Y25" s="112">
        <v>7076</v>
      </c>
      <c r="Z25" s="112">
        <v>6821</v>
      </c>
      <c r="AB25" s="117">
        <f t="shared" si="2"/>
        <v>6.0240219023227057E-2</v>
      </c>
    </row>
    <row r="26" spans="1:28" x14ac:dyDescent="0.25">
      <c r="S26" s="115" t="s">
        <v>70</v>
      </c>
      <c r="T26" s="115"/>
      <c r="U26" s="116"/>
      <c r="V26" s="116">
        <v>2624</v>
      </c>
      <c r="W26" s="116">
        <v>2611</v>
      </c>
      <c r="X26" s="116">
        <v>2535</v>
      </c>
      <c r="Y26" s="112">
        <v>2709</v>
      </c>
      <c r="Z26" s="112">
        <v>2810</v>
      </c>
      <c r="AB26" s="117">
        <f t="shared" si="2"/>
        <v>2.4816744678972005E-2</v>
      </c>
    </row>
    <row r="27" spans="1:28" x14ac:dyDescent="0.25">
      <c r="S27" s="115" t="s">
        <v>71</v>
      </c>
      <c r="T27" s="115"/>
      <c r="U27" s="116"/>
      <c r="V27" s="116">
        <v>16922</v>
      </c>
      <c r="W27" s="116">
        <v>16500</v>
      </c>
      <c r="X27" s="116">
        <v>16013</v>
      </c>
      <c r="Y27" s="112">
        <v>16879</v>
      </c>
      <c r="Z27" s="112">
        <v>16887</v>
      </c>
      <c r="AB27" s="117">
        <f t="shared" si="2"/>
        <v>0.14913892078071184</v>
      </c>
    </row>
    <row r="28" spans="1:28" x14ac:dyDescent="0.25">
      <c r="S28" s="115" t="s">
        <v>72</v>
      </c>
      <c r="T28" s="115"/>
      <c r="U28" s="116"/>
      <c r="V28" s="116">
        <v>11279</v>
      </c>
      <c r="W28" s="116">
        <v>11200</v>
      </c>
      <c r="X28" s="116">
        <v>9295</v>
      </c>
      <c r="Y28" s="112">
        <v>9924</v>
      </c>
      <c r="Z28" s="112">
        <v>10516</v>
      </c>
      <c r="AB28" s="117">
        <f t="shared" si="2"/>
        <v>9.28729135388148E-2</v>
      </c>
    </row>
    <row r="29" spans="1:28" x14ac:dyDescent="0.25">
      <c r="S29" s="115" t="s">
        <v>73</v>
      </c>
      <c r="T29" s="115"/>
      <c r="U29" s="116"/>
      <c r="V29" s="116">
        <v>4785</v>
      </c>
      <c r="W29" s="116">
        <v>3438</v>
      </c>
      <c r="X29" s="116">
        <v>3724</v>
      </c>
      <c r="Y29" s="112">
        <v>4256</v>
      </c>
      <c r="Z29" s="112">
        <v>4057</v>
      </c>
      <c r="AB29" s="117">
        <f t="shared" si="2"/>
        <v>3.5829727104124347E-2</v>
      </c>
    </row>
    <row r="30" spans="1:28" x14ac:dyDescent="0.25">
      <c r="S30" s="115" t="s">
        <v>74</v>
      </c>
      <c r="T30" s="115"/>
      <c r="U30" s="116"/>
      <c r="V30" s="116">
        <v>7760</v>
      </c>
      <c r="W30" s="116">
        <v>8529</v>
      </c>
      <c r="X30" s="116">
        <v>7898</v>
      </c>
      <c r="Y30" s="112">
        <v>8381</v>
      </c>
      <c r="Z30" s="112">
        <v>8950</v>
      </c>
      <c r="AB30" s="117">
        <f t="shared" si="2"/>
        <v>7.9042656539786274E-2</v>
      </c>
    </row>
    <row r="31" spans="1:28" x14ac:dyDescent="0.25">
      <c r="S31" s="115" t="s">
        <v>75</v>
      </c>
      <c r="T31" s="115"/>
      <c r="U31" s="116"/>
      <c r="V31" s="116">
        <v>11696</v>
      </c>
      <c r="W31" s="116">
        <v>11923</v>
      </c>
      <c r="X31" s="116">
        <v>12365</v>
      </c>
      <c r="Y31" s="112">
        <v>13365</v>
      </c>
      <c r="Z31" s="112">
        <v>13925</v>
      </c>
      <c r="AB31" s="117">
        <f t="shared" si="2"/>
        <v>0.12297977567782389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3367</v>
      </c>
      <c r="W32" s="116">
        <v>3530</v>
      </c>
      <c r="X32" s="116">
        <v>3343</v>
      </c>
      <c r="Y32" s="112">
        <v>3692</v>
      </c>
      <c r="Z32" s="112">
        <v>4002</v>
      </c>
      <c r="AB32" s="117">
        <f t="shared" si="2"/>
        <v>3.5343990108628452E-2</v>
      </c>
    </row>
    <row r="33" spans="19:32" x14ac:dyDescent="0.25">
      <c r="S33" s="115" t="s">
        <v>77</v>
      </c>
      <c r="T33" s="115"/>
      <c r="U33" s="116"/>
      <c r="V33" s="116">
        <v>2851</v>
      </c>
      <c r="W33" s="116">
        <v>2905</v>
      </c>
      <c r="X33" s="116">
        <v>2865</v>
      </c>
      <c r="Y33" s="112">
        <v>2988</v>
      </c>
      <c r="Z33" s="112">
        <v>2882</v>
      </c>
      <c r="AB33" s="117">
        <f t="shared" si="2"/>
        <v>2.545261856398481E-2</v>
      </c>
    </row>
    <row r="34" spans="19:32" x14ac:dyDescent="0.25">
      <c r="S34" s="118" t="s">
        <v>53</v>
      </c>
      <c r="T34" s="118"/>
      <c r="U34" s="119"/>
      <c r="V34" s="119">
        <v>107195</v>
      </c>
      <c r="W34" s="119">
        <v>104785</v>
      </c>
      <c r="X34" s="119">
        <v>100575</v>
      </c>
      <c r="Y34" s="120">
        <v>108270</v>
      </c>
      <c r="Z34" s="120">
        <v>113230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59159</v>
      </c>
      <c r="W37" s="112">
        <v>59066</v>
      </c>
      <c r="X37" s="112">
        <v>56187</v>
      </c>
      <c r="Y37" s="112">
        <v>54605</v>
      </c>
      <c r="Z37" s="112">
        <v>57073</v>
      </c>
      <c r="AB37" s="132">
        <f>Z37/Z40*100</f>
        <v>79.0047065337763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13145</v>
      </c>
      <c r="W38" s="112">
        <v>12802</v>
      </c>
      <c r="X38" s="112">
        <v>12146</v>
      </c>
      <c r="Y38" s="112">
        <v>14321</v>
      </c>
      <c r="Z38" s="112">
        <v>15167</v>
      </c>
      <c r="AB38" s="132">
        <f>Z38/Z40*100</f>
        <v>20.9952934662237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72304</v>
      </c>
      <c r="W40" s="112">
        <v>71868</v>
      </c>
      <c r="X40" s="112">
        <v>68333</v>
      </c>
      <c r="Y40" s="112">
        <v>68926</v>
      </c>
      <c r="Z40" s="112">
        <v>72240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25</v>
      </c>
      <c r="W44" s="112">
        <v>23</v>
      </c>
      <c r="X44" s="112">
        <v>33</v>
      </c>
      <c r="Y44" s="112">
        <v>25</v>
      </c>
      <c r="Z44" s="112">
        <v>29</v>
      </c>
    </row>
    <row r="45" spans="19:32" x14ac:dyDescent="0.25">
      <c r="S45" s="115" t="s">
        <v>37</v>
      </c>
      <c r="T45" s="115"/>
      <c r="U45" s="112"/>
      <c r="V45" s="112">
        <v>318</v>
      </c>
      <c r="W45" s="112">
        <v>310</v>
      </c>
      <c r="X45" s="112">
        <v>311</v>
      </c>
      <c r="Y45" s="112">
        <v>568</v>
      </c>
      <c r="Z45" s="112">
        <v>577</v>
      </c>
    </row>
    <row r="46" spans="19:32" x14ac:dyDescent="0.25">
      <c r="S46" s="115" t="s">
        <v>38</v>
      </c>
      <c r="T46" s="115"/>
      <c r="U46" s="112"/>
      <c r="V46" s="112">
        <v>1932</v>
      </c>
      <c r="W46" s="112">
        <v>1817</v>
      </c>
      <c r="X46" s="112">
        <v>1869</v>
      </c>
      <c r="Y46" s="112">
        <v>2381</v>
      </c>
      <c r="Z46" s="112">
        <v>2615</v>
      </c>
    </row>
    <row r="47" spans="19:32" x14ac:dyDescent="0.25">
      <c r="S47" s="115" t="s">
        <v>39</v>
      </c>
      <c r="T47" s="115"/>
      <c r="U47" s="112"/>
      <c r="V47" s="112">
        <v>5208</v>
      </c>
      <c r="W47" s="112">
        <v>4943</v>
      </c>
      <c r="X47" s="112">
        <v>4201</v>
      </c>
      <c r="Y47" s="112">
        <v>5188</v>
      </c>
      <c r="Z47" s="112">
        <v>5807</v>
      </c>
    </row>
    <row r="48" spans="19:32" x14ac:dyDescent="0.25">
      <c r="S48" s="115" t="s">
        <v>40</v>
      </c>
      <c r="T48" s="115"/>
      <c r="U48" s="112"/>
      <c r="V48" s="112">
        <v>10604</v>
      </c>
      <c r="W48" s="112">
        <v>10043</v>
      </c>
      <c r="X48" s="112">
        <v>9193</v>
      </c>
      <c r="Y48" s="112">
        <v>9208</v>
      </c>
      <c r="Z48" s="112">
        <v>10147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9201</v>
      </c>
      <c r="W49" s="112">
        <v>8866</v>
      </c>
      <c r="X49" s="112">
        <v>8408</v>
      </c>
      <c r="Y49" s="112">
        <v>8687</v>
      </c>
      <c r="Z49" s="112">
        <v>8827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Stonnington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6220</v>
      </c>
      <c r="W50" s="112">
        <v>6103</v>
      </c>
      <c r="X50" s="112">
        <v>5924</v>
      </c>
      <c r="Y50" s="112">
        <v>6115</v>
      </c>
      <c r="Z50" s="112">
        <v>6110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3876</v>
      </c>
      <c r="W51" s="112">
        <v>4023</v>
      </c>
      <c r="X51" s="112">
        <v>4079</v>
      </c>
      <c r="Y51" s="112">
        <v>4319</v>
      </c>
      <c r="Z51" s="112">
        <v>4409</v>
      </c>
    </row>
    <row r="52" spans="1:26" ht="15" customHeight="1" x14ac:dyDescent="0.25">
      <c r="S52" s="115" t="s">
        <v>44</v>
      </c>
      <c r="T52" s="115"/>
      <c r="U52" s="112"/>
      <c r="V52" s="112">
        <v>3592</v>
      </c>
      <c r="W52" s="112">
        <v>3528</v>
      </c>
      <c r="X52" s="112">
        <v>3320</v>
      </c>
      <c r="Y52" s="112">
        <v>3436</v>
      </c>
      <c r="Z52" s="112">
        <v>3328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3159</v>
      </c>
      <c r="W53" s="112">
        <v>3300</v>
      </c>
      <c r="X53" s="112">
        <v>3386</v>
      </c>
      <c r="Y53" s="112">
        <v>3570</v>
      </c>
      <c r="Z53" s="112">
        <v>3491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2781</v>
      </c>
      <c r="W54" s="112">
        <v>2800</v>
      </c>
      <c r="X54" s="112">
        <v>2745</v>
      </c>
      <c r="Y54" s="112">
        <v>2875</v>
      </c>
      <c r="Z54" s="112">
        <v>2913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2080</v>
      </c>
      <c r="W55" s="112">
        <v>2131</v>
      </c>
      <c r="X55" s="112">
        <v>2210</v>
      </c>
      <c r="Y55" s="112">
        <v>2256</v>
      </c>
      <c r="Z55" s="112">
        <v>2375</v>
      </c>
    </row>
    <row r="56" spans="1:26" ht="15" customHeight="1" x14ac:dyDescent="0.25">
      <c r="S56" s="115" t="s">
        <v>48</v>
      </c>
      <c r="T56" s="115"/>
      <c r="U56" s="112"/>
      <c r="V56" s="112">
        <v>1504</v>
      </c>
      <c r="W56" s="112">
        <v>1509</v>
      </c>
      <c r="X56" s="112">
        <v>1406</v>
      </c>
      <c r="Y56" s="112">
        <v>1522</v>
      </c>
      <c r="Z56" s="112">
        <v>1574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1043</v>
      </c>
      <c r="W57" s="112">
        <v>1067</v>
      </c>
      <c r="X57" s="112">
        <v>1028</v>
      </c>
      <c r="Y57" s="112">
        <v>1033</v>
      </c>
      <c r="Z57" s="112">
        <v>1006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466</v>
      </c>
      <c r="W58" s="112">
        <v>464</v>
      </c>
      <c r="X58" s="112">
        <v>461</v>
      </c>
      <c r="Y58" s="112">
        <v>533</v>
      </c>
      <c r="Z58" s="112">
        <v>587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194</v>
      </c>
      <c r="W59" s="112">
        <v>211</v>
      </c>
      <c r="X59" s="112">
        <v>240</v>
      </c>
      <c r="Y59" s="112">
        <v>233</v>
      </c>
      <c r="Z59" s="112">
        <v>239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125</v>
      </c>
      <c r="W60" s="112">
        <v>121</v>
      </c>
      <c r="X60" s="112">
        <v>127</v>
      </c>
      <c r="Y60" s="112">
        <v>124</v>
      </c>
      <c r="Z60" s="112">
        <v>134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52332</v>
      </c>
      <c r="W61" s="112">
        <v>51255</v>
      </c>
      <c r="X61" s="112">
        <v>48941</v>
      </c>
      <c r="Y61" s="112">
        <v>52081</v>
      </c>
      <c r="Z61" s="112">
        <v>54171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23</v>
      </c>
      <c r="W63" s="112">
        <v>38</v>
      </c>
      <c r="X63" s="112">
        <v>38</v>
      </c>
      <c r="Y63" s="112">
        <v>36</v>
      </c>
      <c r="Z63" s="112">
        <v>48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442</v>
      </c>
      <c r="W64" s="112">
        <v>430</v>
      </c>
      <c r="X64" s="112">
        <v>459</v>
      </c>
      <c r="Y64" s="112">
        <v>796</v>
      </c>
      <c r="Z64" s="112">
        <v>808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Stonnington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2299</v>
      </c>
      <c r="W65" s="112">
        <v>2102</v>
      </c>
      <c r="X65" s="112">
        <v>2271</v>
      </c>
      <c r="Y65" s="112">
        <v>3076</v>
      </c>
      <c r="Z65" s="112">
        <v>3122</v>
      </c>
    </row>
    <row r="66" spans="1:26" x14ac:dyDescent="0.25">
      <c r="S66" s="115" t="s">
        <v>39</v>
      </c>
      <c r="T66" s="115"/>
      <c r="U66" s="112"/>
      <c r="V66" s="112">
        <v>6436</v>
      </c>
      <c r="W66" s="112">
        <v>5927</v>
      </c>
      <c r="X66" s="112">
        <v>5292</v>
      </c>
      <c r="Y66" s="112">
        <v>6576</v>
      </c>
      <c r="Z66" s="112">
        <v>7520</v>
      </c>
    </row>
    <row r="67" spans="1:26" x14ac:dyDescent="0.25">
      <c r="S67" s="115" t="s">
        <v>40</v>
      </c>
      <c r="T67" s="115"/>
      <c r="U67" s="112"/>
      <c r="V67" s="112">
        <v>12281</v>
      </c>
      <c r="W67" s="112">
        <v>11874</v>
      </c>
      <c r="X67" s="112">
        <v>10620</v>
      </c>
      <c r="Y67" s="112">
        <v>10993</v>
      </c>
      <c r="Z67" s="112">
        <v>12309</v>
      </c>
    </row>
    <row r="68" spans="1:26" x14ac:dyDescent="0.25">
      <c r="S68" s="115" t="s">
        <v>41</v>
      </c>
      <c r="T68" s="115"/>
      <c r="U68" s="112"/>
      <c r="V68" s="112">
        <v>9024</v>
      </c>
      <c r="W68" s="112">
        <v>8944</v>
      </c>
      <c r="X68" s="112">
        <v>8603</v>
      </c>
      <c r="Y68" s="112">
        <v>8825</v>
      </c>
      <c r="Z68" s="112">
        <v>9115</v>
      </c>
    </row>
    <row r="69" spans="1:26" x14ac:dyDescent="0.25">
      <c r="S69" s="115" t="s">
        <v>42</v>
      </c>
      <c r="T69" s="115"/>
      <c r="U69" s="112"/>
      <c r="V69" s="112">
        <v>5523</v>
      </c>
      <c r="W69" s="112">
        <v>5537</v>
      </c>
      <c r="X69" s="112">
        <v>5641</v>
      </c>
      <c r="Y69" s="112">
        <v>5971</v>
      </c>
      <c r="Z69" s="112">
        <v>5931</v>
      </c>
    </row>
    <row r="70" spans="1:26" x14ac:dyDescent="0.25">
      <c r="S70" s="115" t="s">
        <v>43</v>
      </c>
      <c r="T70" s="115"/>
      <c r="U70" s="112"/>
      <c r="V70" s="112">
        <v>3755</v>
      </c>
      <c r="W70" s="112">
        <v>3719</v>
      </c>
      <c r="X70" s="112">
        <v>3830</v>
      </c>
      <c r="Y70" s="112">
        <v>4153</v>
      </c>
      <c r="Z70" s="112">
        <v>4202</v>
      </c>
    </row>
    <row r="71" spans="1:26" x14ac:dyDescent="0.25">
      <c r="S71" s="115" t="s">
        <v>44</v>
      </c>
      <c r="T71" s="115"/>
      <c r="U71" s="112"/>
      <c r="V71" s="112">
        <v>3819</v>
      </c>
      <c r="W71" s="112">
        <v>3717</v>
      </c>
      <c r="X71" s="112">
        <v>3516</v>
      </c>
      <c r="Y71" s="112">
        <v>3526</v>
      </c>
      <c r="Z71" s="112">
        <v>3508</v>
      </c>
    </row>
    <row r="72" spans="1:26" x14ac:dyDescent="0.25">
      <c r="S72" s="115" t="s">
        <v>45</v>
      </c>
      <c r="T72" s="115"/>
      <c r="U72" s="112"/>
      <c r="V72" s="112">
        <v>3305</v>
      </c>
      <c r="W72" s="112">
        <v>3281</v>
      </c>
      <c r="X72" s="112">
        <v>3412</v>
      </c>
      <c r="Y72" s="112">
        <v>3727</v>
      </c>
      <c r="Z72" s="112">
        <v>3860</v>
      </c>
    </row>
    <row r="73" spans="1:26" x14ac:dyDescent="0.25">
      <c r="S73" s="115" t="s">
        <v>46</v>
      </c>
      <c r="T73" s="115"/>
      <c r="U73" s="112"/>
      <c r="V73" s="112">
        <v>2972</v>
      </c>
      <c r="W73" s="112">
        <v>2980</v>
      </c>
      <c r="X73" s="112">
        <v>2912</v>
      </c>
      <c r="Y73" s="112">
        <v>3121</v>
      </c>
      <c r="Z73" s="112">
        <v>3095</v>
      </c>
    </row>
    <row r="74" spans="1:26" x14ac:dyDescent="0.25">
      <c r="S74" s="115" t="s">
        <v>47</v>
      </c>
      <c r="T74" s="115"/>
      <c r="U74" s="112"/>
      <c r="V74" s="112">
        <v>2228</v>
      </c>
      <c r="W74" s="112">
        <v>2198</v>
      </c>
      <c r="X74" s="112">
        <v>2274</v>
      </c>
      <c r="Y74" s="112">
        <v>2422</v>
      </c>
      <c r="Z74" s="112">
        <v>2389</v>
      </c>
    </row>
    <row r="75" spans="1:26" x14ac:dyDescent="0.25">
      <c r="S75" s="115" t="s">
        <v>48</v>
      </c>
      <c r="T75" s="115"/>
      <c r="U75" s="112"/>
      <c r="V75" s="112">
        <v>1395</v>
      </c>
      <c r="W75" s="112">
        <v>1411</v>
      </c>
      <c r="X75" s="112">
        <v>1362</v>
      </c>
      <c r="Y75" s="112">
        <v>1417</v>
      </c>
      <c r="Z75" s="112">
        <v>1557</v>
      </c>
    </row>
    <row r="76" spans="1:26" x14ac:dyDescent="0.25">
      <c r="S76" s="115" t="s">
        <v>49</v>
      </c>
      <c r="T76" s="115"/>
      <c r="U76" s="112"/>
      <c r="V76" s="112">
        <v>817</v>
      </c>
      <c r="W76" s="112">
        <v>809</v>
      </c>
      <c r="X76" s="112">
        <v>840</v>
      </c>
      <c r="Y76" s="112">
        <v>880</v>
      </c>
      <c r="Z76" s="112">
        <v>868</v>
      </c>
    </row>
    <row r="77" spans="1:26" x14ac:dyDescent="0.25">
      <c r="S77" s="115" t="s">
        <v>50</v>
      </c>
      <c r="T77" s="115"/>
      <c r="U77" s="112"/>
      <c r="V77" s="112">
        <v>284</v>
      </c>
      <c r="W77" s="112">
        <v>287</v>
      </c>
      <c r="X77" s="112">
        <v>282</v>
      </c>
      <c r="Y77" s="112">
        <v>358</v>
      </c>
      <c r="Z77" s="112">
        <v>411</v>
      </c>
    </row>
    <row r="78" spans="1:26" x14ac:dyDescent="0.25">
      <c r="S78" s="115" t="s">
        <v>51</v>
      </c>
      <c r="T78" s="115"/>
      <c r="U78" s="112"/>
      <c r="V78" s="112">
        <v>147</v>
      </c>
      <c r="W78" s="112">
        <v>137</v>
      </c>
      <c r="X78" s="112">
        <v>120</v>
      </c>
      <c r="Y78" s="112">
        <v>135</v>
      </c>
      <c r="Z78" s="112">
        <v>127</v>
      </c>
    </row>
    <row r="79" spans="1:26" x14ac:dyDescent="0.25">
      <c r="S79" s="115" t="s">
        <v>52</v>
      </c>
      <c r="T79" s="115"/>
      <c r="U79" s="112"/>
      <c r="V79" s="112">
        <v>112</v>
      </c>
      <c r="W79" s="112">
        <v>127</v>
      </c>
      <c r="X79" s="112">
        <v>140</v>
      </c>
      <c r="Y79" s="112">
        <v>142</v>
      </c>
      <c r="Z79" s="112">
        <v>151</v>
      </c>
    </row>
    <row r="80" spans="1:26" x14ac:dyDescent="0.25">
      <c r="S80" s="118" t="s">
        <v>53</v>
      </c>
      <c r="T80" s="118"/>
      <c r="U80" s="112"/>
      <c r="V80" s="112">
        <v>54864</v>
      </c>
      <c r="W80" s="112">
        <v>53527</v>
      </c>
      <c r="X80" s="112">
        <v>51612</v>
      </c>
      <c r="Y80" s="112">
        <v>56154</v>
      </c>
      <c r="Z80" s="112">
        <v>59031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Stonnington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6635</v>
      </c>
      <c r="W83" s="112">
        <v>6885</v>
      </c>
      <c r="X83" s="112">
        <v>6632</v>
      </c>
      <c r="Y83" s="112">
        <v>6538</v>
      </c>
      <c r="Z83" s="112">
        <v>6507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10963</v>
      </c>
      <c r="W84" s="112">
        <v>10967</v>
      </c>
      <c r="X84" s="112">
        <v>10357</v>
      </c>
      <c r="Y84" s="112">
        <v>10363</v>
      </c>
      <c r="Z84" s="112">
        <v>10601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2450</v>
      </c>
      <c r="W85" s="112">
        <v>2388</v>
      </c>
      <c r="X85" s="112">
        <v>2256</v>
      </c>
      <c r="Y85" s="112">
        <v>2314</v>
      </c>
      <c r="Z85" s="112">
        <v>2441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113,232</v>
      </c>
      <c r="D86" s="96">
        <f t="shared" ref="D86:D91" si="4">AD4</f>
        <v>4.5810551204374272E-2</v>
      </c>
      <c r="E86" s="97">
        <f t="shared" ref="E86:E91" si="5">AD4</f>
        <v>4.5810551204374272E-2</v>
      </c>
      <c r="F86" s="96">
        <f t="shared" ref="F86:F91" si="6">AF4</f>
        <v>5.6288363588872903E-2</v>
      </c>
      <c r="G86" s="97">
        <f t="shared" ref="G86:G91" si="7">AF4</f>
        <v>5.6288363588872903E-2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2069</v>
      </c>
      <c r="W86" s="112">
        <v>1967</v>
      </c>
      <c r="X86" s="112">
        <v>1878</v>
      </c>
      <c r="Y86" s="112">
        <v>1964</v>
      </c>
      <c r="Z86" s="112">
        <v>2198</v>
      </c>
    </row>
    <row r="87" spans="1:30" ht="15" customHeight="1" x14ac:dyDescent="0.25">
      <c r="A87" s="98" t="s">
        <v>4</v>
      </c>
      <c r="B87" s="49"/>
      <c r="C87" s="57" t="str">
        <f t="shared" si="3"/>
        <v>54,173</v>
      </c>
      <c r="D87" s="96">
        <f t="shared" si="4"/>
        <v>4.0168199535339122E-2</v>
      </c>
      <c r="E87" s="97">
        <f t="shared" si="5"/>
        <v>4.0168199535339122E-2</v>
      </c>
      <c r="F87" s="96">
        <f t="shared" si="6"/>
        <v>3.5258370279773743E-2</v>
      </c>
      <c r="G87" s="97">
        <f t="shared" si="7"/>
        <v>3.5258370279773743E-2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2546</v>
      </c>
      <c r="W87" s="112">
        <v>2465</v>
      </c>
      <c r="X87" s="112">
        <v>2444</v>
      </c>
      <c r="Y87" s="112">
        <v>2413</v>
      </c>
      <c r="Z87" s="112">
        <v>2554</v>
      </c>
    </row>
    <row r="88" spans="1:30" ht="15" customHeight="1" x14ac:dyDescent="0.25">
      <c r="A88" s="98" t="s">
        <v>5</v>
      </c>
      <c r="B88" s="49"/>
      <c r="C88" s="57" t="str">
        <f t="shared" si="3"/>
        <v>59,031</v>
      </c>
      <c r="D88" s="96">
        <f t="shared" si="4"/>
        <v>5.1140511761249341E-2</v>
      </c>
      <c r="E88" s="97">
        <f t="shared" si="5"/>
        <v>5.1140511761249341E-2</v>
      </c>
      <c r="F88" s="96">
        <f t="shared" si="6"/>
        <v>7.5912222505741367E-2</v>
      </c>
      <c r="G88" s="97">
        <f t="shared" si="7"/>
        <v>7.5912222505741367E-2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2269</v>
      </c>
      <c r="W88" s="112">
        <v>2252</v>
      </c>
      <c r="X88" s="112">
        <v>2173</v>
      </c>
      <c r="Y88" s="112">
        <v>2250</v>
      </c>
      <c r="Z88" s="112">
        <v>2323</v>
      </c>
    </row>
    <row r="89" spans="1:30" ht="15" customHeight="1" x14ac:dyDescent="0.25">
      <c r="A89" s="49" t="s">
        <v>6</v>
      </c>
      <c r="B89" s="49"/>
      <c r="C89" s="57" t="str">
        <f t="shared" si="3"/>
        <v>72,243</v>
      </c>
      <c r="D89" s="96">
        <f t="shared" si="4"/>
        <v>4.8184904674849927E-2</v>
      </c>
      <c r="E89" s="97">
        <f t="shared" si="5"/>
        <v>4.8184904674849927E-2</v>
      </c>
      <c r="F89" s="96">
        <f t="shared" si="6"/>
        <v>-8.2984108543215918E-4</v>
      </c>
      <c r="G89" s="97">
        <f t="shared" si="7"/>
        <v>-8.2984108543215918E-4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578</v>
      </c>
      <c r="W89" s="112">
        <v>573</v>
      </c>
      <c r="X89" s="112">
        <v>560</v>
      </c>
      <c r="Y89" s="112">
        <v>579</v>
      </c>
      <c r="Z89" s="112">
        <v>638</v>
      </c>
    </row>
    <row r="90" spans="1:30" ht="15" customHeight="1" x14ac:dyDescent="0.25">
      <c r="A90" s="49" t="s">
        <v>95</v>
      </c>
      <c r="B90" s="49"/>
      <c r="C90" s="57" t="str">
        <f t="shared" si="3"/>
        <v>$59,047</v>
      </c>
      <c r="D90" s="96">
        <f t="shared" si="4"/>
        <v>1.4270171329316517E-2</v>
      </c>
      <c r="E90" s="97">
        <f t="shared" si="5"/>
        <v>1.4270171329316517E-2</v>
      </c>
      <c r="F90" s="96">
        <f t="shared" si="6"/>
        <v>0.10219422278221102</v>
      </c>
      <c r="G90" s="97">
        <f t="shared" si="7"/>
        <v>0.10219422278221102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1415</v>
      </c>
      <c r="W90" s="112">
        <v>1344</v>
      </c>
      <c r="X90" s="112">
        <v>1316</v>
      </c>
      <c r="Y90" s="112">
        <v>1365</v>
      </c>
      <c r="Z90" s="112">
        <v>1638</v>
      </c>
    </row>
    <row r="91" spans="1:30" ht="15" customHeight="1" x14ac:dyDescent="0.25">
      <c r="A91" s="49" t="s">
        <v>7</v>
      </c>
      <c r="B91" s="49"/>
      <c r="C91" s="57" t="str">
        <f t="shared" si="3"/>
        <v>$7,786.6 mil</v>
      </c>
      <c r="D91" s="96">
        <f t="shared" si="4"/>
        <v>5.0983920799868576E-2</v>
      </c>
      <c r="E91" s="97">
        <f t="shared" si="5"/>
        <v>5.0983920799868576E-2</v>
      </c>
      <c r="F91" s="96">
        <f t="shared" si="6"/>
        <v>0.1874229359847559</v>
      </c>
      <c r="G91" s="97">
        <f t="shared" si="7"/>
        <v>0.1874229359847559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35968</v>
      </c>
      <c r="W91" s="112">
        <v>35761</v>
      </c>
      <c r="X91" s="112">
        <v>33784</v>
      </c>
      <c r="Y91" s="112">
        <v>33986</v>
      </c>
      <c r="Z91" s="112">
        <v>35450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5013</v>
      </c>
      <c r="W93" s="112">
        <v>5065</v>
      </c>
      <c r="X93" s="112">
        <v>4990</v>
      </c>
      <c r="Y93" s="112">
        <v>4972</v>
      </c>
      <c r="Z93" s="112">
        <v>5090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11511</v>
      </c>
      <c r="W94" s="112">
        <v>11656</v>
      </c>
      <c r="X94" s="112">
        <v>11287</v>
      </c>
      <c r="Y94" s="112">
        <v>11420</v>
      </c>
      <c r="Z94" s="112">
        <v>11955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794</v>
      </c>
      <c r="W95" s="112">
        <v>787</v>
      </c>
      <c r="X95" s="112">
        <v>773</v>
      </c>
      <c r="Y95" s="112">
        <v>811</v>
      </c>
      <c r="Z95" s="112">
        <v>888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3034</v>
      </c>
      <c r="W96" s="112">
        <v>2979</v>
      </c>
      <c r="X96" s="112">
        <v>2872</v>
      </c>
      <c r="Y96" s="112">
        <v>3075</v>
      </c>
      <c r="Z96" s="112">
        <v>3407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5775</v>
      </c>
      <c r="W97" s="112">
        <v>5518</v>
      </c>
      <c r="X97" s="112">
        <v>5329</v>
      </c>
      <c r="Y97" s="112">
        <v>5279</v>
      </c>
      <c r="Z97" s="112">
        <v>5259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2910</v>
      </c>
      <c r="W98" s="112">
        <v>2932</v>
      </c>
      <c r="X98" s="112">
        <v>2821</v>
      </c>
      <c r="Y98" s="112">
        <v>2813</v>
      </c>
      <c r="Z98" s="112">
        <v>3032</v>
      </c>
    </row>
    <row r="99" spans="1:32" ht="15" customHeight="1" x14ac:dyDescent="0.25">
      <c r="S99" s="115" t="s">
        <v>195</v>
      </c>
      <c r="T99" s="115"/>
      <c r="U99" s="112"/>
      <c r="V99" s="112">
        <v>94</v>
      </c>
      <c r="W99" s="112">
        <v>91</v>
      </c>
      <c r="X99" s="112">
        <v>118</v>
      </c>
      <c r="Y99" s="112">
        <v>117</v>
      </c>
      <c r="Z99" s="112">
        <v>122</v>
      </c>
    </row>
    <row r="100" spans="1:32" ht="15" customHeight="1" x14ac:dyDescent="0.25">
      <c r="S100" s="115" t="s">
        <v>58</v>
      </c>
      <c r="T100" s="115"/>
      <c r="U100" s="112"/>
      <c r="V100" s="112">
        <v>710</v>
      </c>
      <c r="W100" s="112">
        <v>676</v>
      </c>
      <c r="X100" s="112">
        <v>624</v>
      </c>
      <c r="Y100" s="112">
        <v>692</v>
      </c>
      <c r="Z100" s="112">
        <v>856</v>
      </c>
    </row>
    <row r="101" spans="1:32" x14ac:dyDescent="0.25">
      <c r="A101" s="18"/>
      <c r="S101" s="118" t="s">
        <v>53</v>
      </c>
      <c r="T101" s="118"/>
      <c r="U101" s="112"/>
      <c r="V101" s="112">
        <v>36334</v>
      </c>
      <c r="W101" s="112">
        <v>36108</v>
      </c>
      <c r="X101" s="112">
        <v>34524</v>
      </c>
      <c r="Y101" s="112">
        <v>34915</v>
      </c>
      <c r="Z101" s="112">
        <v>36764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84441</v>
      </c>
      <c r="W104" s="112">
        <v>81253</v>
      </c>
      <c r="X104" s="112">
        <v>79975</v>
      </c>
      <c r="Y104" s="112">
        <v>86996</v>
      </c>
      <c r="Z104" s="112">
        <v>91669</v>
      </c>
      <c r="AB104" s="109" t="str">
        <f>TEXT(Z104,"###,###")</f>
        <v>91,669</v>
      </c>
      <c r="AD104" s="130">
        <f>Z104/($Z$4)*100</f>
        <v>80.956796665253634</v>
      </c>
      <c r="AF104" s="109"/>
    </row>
    <row r="105" spans="1:32" x14ac:dyDescent="0.25">
      <c r="S105" s="115" t="s">
        <v>17</v>
      </c>
      <c r="T105" s="115"/>
      <c r="U105" s="112"/>
      <c r="V105" s="112">
        <v>14726</v>
      </c>
      <c r="W105" s="112">
        <v>14030</v>
      </c>
      <c r="X105" s="112">
        <v>13787</v>
      </c>
      <c r="Y105" s="112">
        <v>14945</v>
      </c>
      <c r="Z105" s="112">
        <v>14866</v>
      </c>
      <c r="AB105" s="109" t="str">
        <f>TEXT(Z105,"###,###")</f>
        <v>14,866</v>
      </c>
      <c r="AD105" s="130">
        <f>Z105/($Z$4)*100</f>
        <v>13.128797513070511</v>
      </c>
      <c r="AF105" s="109"/>
    </row>
    <row r="106" spans="1:32" x14ac:dyDescent="0.25">
      <c r="S106" s="118" t="s">
        <v>53</v>
      </c>
      <c r="T106" s="118"/>
      <c r="U106" s="120"/>
      <c r="V106" s="120">
        <v>99167</v>
      </c>
      <c r="W106" s="120">
        <v>95283</v>
      </c>
      <c r="X106" s="120">
        <v>93762</v>
      </c>
      <c r="Y106" s="120">
        <v>101941</v>
      </c>
      <c r="Z106" s="120">
        <v>106535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16333</v>
      </c>
      <c r="W108" s="112">
        <v>16432</v>
      </c>
      <c r="X108" s="112">
        <v>15338</v>
      </c>
      <c r="Y108" s="112">
        <v>16134</v>
      </c>
      <c r="Z108" s="112">
        <v>15623</v>
      </c>
      <c r="AB108" s="109" t="str">
        <f>TEXT(Z108,"###,###")</f>
        <v>15,623</v>
      </c>
      <c r="AD108" s="130">
        <f>Z108/($Z$4)*100</f>
        <v>13.797336441995196</v>
      </c>
      <c r="AF108" s="109"/>
    </row>
    <row r="109" spans="1:32" x14ac:dyDescent="0.25">
      <c r="S109" s="115" t="s">
        <v>20</v>
      </c>
      <c r="T109" s="115"/>
      <c r="U109" s="112"/>
      <c r="V109" s="112">
        <v>13650</v>
      </c>
      <c r="W109" s="112">
        <v>13485</v>
      </c>
      <c r="X109" s="112">
        <v>14085</v>
      </c>
      <c r="Y109" s="112">
        <v>15465</v>
      </c>
      <c r="Z109" s="112">
        <v>15693</v>
      </c>
      <c r="AB109" s="109" t="str">
        <f>TEXT(Z109,"###,###")</f>
        <v>15,693</v>
      </c>
      <c r="AD109" s="130">
        <f>Z109/($Z$4)*100</f>
        <v>13.8591564222128</v>
      </c>
      <c r="AF109" s="109"/>
    </row>
    <row r="110" spans="1:32" x14ac:dyDescent="0.25">
      <c r="S110" s="115" t="s">
        <v>21</v>
      </c>
      <c r="T110" s="115"/>
      <c r="U110" s="112"/>
      <c r="V110" s="112">
        <v>24714</v>
      </c>
      <c r="W110" s="112">
        <v>22903</v>
      </c>
      <c r="X110" s="112">
        <v>21743</v>
      </c>
      <c r="Y110" s="112">
        <v>24289</v>
      </c>
      <c r="Z110" s="112">
        <v>26946</v>
      </c>
      <c r="AB110" s="109" t="str">
        <f>TEXT(Z110,"###,###")</f>
        <v>26,946</v>
      </c>
      <c r="AD110" s="130">
        <f>Z110/($Z$4)*100</f>
        <v>23.797159813480288</v>
      </c>
      <c r="AF110" s="109"/>
    </row>
    <row r="111" spans="1:32" x14ac:dyDescent="0.25">
      <c r="S111" s="115" t="s">
        <v>22</v>
      </c>
      <c r="T111" s="115"/>
      <c r="U111" s="112"/>
      <c r="V111" s="112">
        <v>45068</v>
      </c>
      <c r="W111" s="112">
        <v>44493</v>
      </c>
      <c r="X111" s="112">
        <v>42596</v>
      </c>
      <c r="Y111" s="112">
        <v>46044</v>
      </c>
      <c r="Z111" s="112">
        <v>48271</v>
      </c>
      <c r="AB111" s="109" t="str">
        <f>TEXT(Z111,"###,###")</f>
        <v>48,271</v>
      </c>
      <c r="AD111" s="130">
        <f>Z111/($Z$4)*100</f>
        <v>42.630175215486787</v>
      </c>
      <c r="AF111" s="109"/>
    </row>
    <row r="112" spans="1:32" x14ac:dyDescent="0.25">
      <c r="S112" s="118" t="s">
        <v>53</v>
      </c>
      <c r="T112" s="118"/>
      <c r="U112" s="112"/>
      <c r="V112" s="112">
        <v>107197</v>
      </c>
      <c r="W112" s="112">
        <v>104787</v>
      </c>
      <c r="X112" s="112">
        <v>100575</v>
      </c>
      <c r="Y112" s="112">
        <v>108271</v>
      </c>
      <c r="Z112" s="112">
        <v>113233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38.950000000000003</v>
      </c>
      <c r="W118" s="131">
        <v>39.229999999999997</v>
      </c>
      <c r="X118" s="131">
        <v>39.840000000000003</v>
      </c>
      <c r="Y118" s="131">
        <v>39.729999999999997</v>
      </c>
      <c r="Z118" s="131">
        <v>39.31</v>
      </c>
      <c r="AB118" s="109" t="str">
        <f>TEXT(Z118,"##.0")</f>
        <v>39.3</v>
      </c>
    </row>
    <row r="120" spans="19:32" x14ac:dyDescent="0.25">
      <c r="S120" s="101" t="s">
        <v>97</v>
      </c>
      <c r="T120" s="112"/>
      <c r="U120" s="112"/>
      <c r="V120" s="112">
        <v>61325</v>
      </c>
      <c r="W120" s="112">
        <v>60877</v>
      </c>
      <c r="X120" s="112">
        <v>57466</v>
      </c>
      <c r="Y120" s="112">
        <v>58166</v>
      </c>
      <c r="Z120" s="112">
        <v>61135</v>
      </c>
      <c r="AB120" s="109" t="str">
        <f>TEXT(Z120,"###,###")</f>
        <v>61,135</v>
      </c>
    </row>
    <row r="121" spans="19:32" x14ac:dyDescent="0.25">
      <c r="S121" s="101" t="s">
        <v>98</v>
      </c>
      <c r="T121" s="112"/>
      <c r="U121" s="112"/>
      <c r="V121" s="112">
        <v>4870</v>
      </c>
      <c r="W121" s="112">
        <v>4725</v>
      </c>
      <c r="X121" s="112">
        <v>4642</v>
      </c>
      <c r="Y121" s="112">
        <v>4440</v>
      </c>
      <c r="Z121" s="112">
        <v>4611</v>
      </c>
      <c r="AB121" s="109" t="str">
        <f>TEXT(Z121,"###,###")</f>
        <v>4,611</v>
      </c>
    </row>
    <row r="122" spans="19:32" x14ac:dyDescent="0.25">
      <c r="S122" s="101" t="s">
        <v>99</v>
      </c>
      <c r="T122" s="112"/>
      <c r="U122" s="112"/>
      <c r="V122" s="112">
        <v>6104</v>
      </c>
      <c r="W122" s="112">
        <v>6269</v>
      </c>
      <c r="X122" s="112">
        <v>6225</v>
      </c>
      <c r="Y122" s="112">
        <v>6315</v>
      </c>
      <c r="Z122" s="112">
        <v>6494</v>
      </c>
      <c r="AB122" s="109" t="str">
        <f>TEXT(Z122,"###,###")</f>
        <v>6,494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67429</v>
      </c>
      <c r="W124" s="112">
        <v>67146</v>
      </c>
      <c r="X124" s="112">
        <v>63691</v>
      </c>
      <c r="Y124" s="112">
        <v>64481</v>
      </c>
      <c r="Z124" s="112">
        <v>67629</v>
      </c>
      <c r="AB124" s="109" t="str">
        <f>TEXT(Z124,"###,###")</f>
        <v>67,629</v>
      </c>
      <c r="AD124" s="127">
        <f>Z124/$Z$7*100</f>
        <v>93.613222042273989</v>
      </c>
    </row>
    <row r="125" spans="19:32" x14ac:dyDescent="0.25">
      <c r="S125" s="101" t="s">
        <v>101</v>
      </c>
      <c r="T125" s="112"/>
      <c r="U125" s="112"/>
      <c r="V125" s="112">
        <v>10974</v>
      </c>
      <c r="W125" s="112">
        <v>10994</v>
      </c>
      <c r="X125" s="112">
        <v>10867</v>
      </c>
      <c r="Y125" s="112">
        <v>10755</v>
      </c>
      <c r="Z125" s="112">
        <v>11105</v>
      </c>
      <c r="AB125" s="109" t="str">
        <f>TEXT(Z125,"###,###")</f>
        <v>11,105</v>
      </c>
      <c r="AD125" s="127">
        <f>Z125/$Z$7*100</f>
        <v>15.371731517240425</v>
      </c>
    </row>
    <row r="127" spans="19:32" x14ac:dyDescent="0.25">
      <c r="S127" s="101" t="s">
        <v>102</v>
      </c>
      <c r="T127" s="112"/>
      <c r="U127" s="112"/>
      <c r="V127" s="112">
        <v>35968</v>
      </c>
      <c r="W127" s="112">
        <v>35759</v>
      </c>
      <c r="X127" s="112">
        <v>33784</v>
      </c>
      <c r="Y127" s="112">
        <v>33982</v>
      </c>
      <c r="Z127" s="112">
        <v>35452</v>
      </c>
      <c r="AB127" s="109" t="str">
        <f>TEXT(Z127,"###,###")</f>
        <v>35,452</v>
      </c>
      <c r="AD127" s="127">
        <f>Z127/$Z$7*100</f>
        <v>49.073266614066412</v>
      </c>
    </row>
    <row r="128" spans="19:32" x14ac:dyDescent="0.25">
      <c r="S128" s="101" t="s">
        <v>103</v>
      </c>
      <c r="T128" s="112"/>
      <c r="U128" s="112"/>
      <c r="V128" s="112">
        <v>36336</v>
      </c>
      <c r="W128" s="112">
        <v>36109</v>
      </c>
      <c r="X128" s="112">
        <v>34525</v>
      </c>
      <c r="Y128" s="112">
        <v>34916</v>
      </c>
      <c r="Z128" s="112">
        <v>36767</v>
      </c>
      <c r="AB128" s="109" t="str">
        <f>TEXT(Z128,"###,###")</f>
        <v>36,767</v>
      </c>
      <c r="AD128" s="127">
        <f>Z128/$Z$7*100</f>
        <v>50.893512174189894</v>
      </c>
    </row>
    <row r="130" spans="19:20" x14ac:dyDescent="0.25">
      <c r="S130" s="101" t="s">
        <v>278</v>
      </c>
      <c r="T130" s="127">
        <v>84.624115831291618</v>
      </c>
    </row>
    <row r="131" spans="19:20" x14ac:dyDescent="0.25">
      <c r="S131" s="101" t="s">
        <v>279</v>
      </c>
      <c r="T131" s="127">
        <v>6.3826253062580456</v>
      </c>
    </row>
    <row r="132" spans="19:20" x14ac:dyDescent="0.25">
      <c r="S132" s="101" t="s">
        <v>280</v>
      </c>
      <c r="T132" s="127">
        <v>8.9891062109823778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C08EAA-4472-468A-A8BE-11DB45C2E8D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0C92F0-4F05-4297-8207-0DC00058E1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A878E-62D9-4A6F-BCA9-2F96946D4B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3A6D5E9-E63B-4EAF-85EA-DCDF0CA26AA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4C5E2-BAC4-49BE-8398-35ABAE40C702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172</v>
      </c>
      <c r="T1" s="99"/>
      <c r="U1" s="99"/>
      <c r="V1" s="99"/>
      <c r="W1" s="99"/>
      <c r="X1" s="99"/>
      <c r="Y1" s="100" t="s">
        <v>259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172</v>
      </c>
      <c r="Y3" s="105" t="s">
        <v>259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8.65 Strathbogie,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8515</v>
      </c>
      <c r="W4" s="108">
        <v>8550</v>
      </c>
      <c r="X4" s="108">
        <v>8867</v>
      </c>
      <c r="Y4" s="108">
        <v>9412</v>
      </c>
      <c r="Z4" s="108">
        <v>9545</v>
      </c>
      <c r="AB4" s="109" t="str">
        <f>TEXT(Z4,"###,###")</f>
        <v>9,545</v>
      </c>
      <c r="AD4" s="110">
        <f>Z4/Y4-1</f>
        <v>1.4130896727581721E-2</v>
      </c>
      <c r="AF4" s="110">
        <f>Z4/V4-1</f>
        <v>0.12096300645918956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4303</v>
      </c>
      <c r="W5" s="108">
        <v>4314</v>
      </c>
      <c r="X5" s="108">
        <v>4382</v>
      </c>
      <c r="Y5" s="108">
        <v>4570</v>
      </c>
      <c r="Z5" s="108">
        <v>4594</v>
      </c>
      <c r="AB5" s="109" t="str">
        <f>TEXT(Z5,"###,###")</f>
        <v>4,594</v>
      </c>
      <c r="AD5" s="110">
        <f t="shared" ref="AD5:AD9" si="0">Z5/Y5-1</f>
        <v>5.2516411378555894E-3</v>
      </c>
      <c r="AF5" s="110">
        <f t="shared" ref="AF5:AF9" si="1">Z5/V5-1</f>
        <v>6.7627236811526936E-2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4214</v>
      </c>
      <c r="W6" s="108">
        <v>4235</v>
      </c>
      <c r="X6" s="108">
        <v>4479</v>
      </c>
      <c r="Y6" s="108">
        <v>4836</v>
      </c>
      <c r="Z6" s="108">
        <v>4947</v>
      </c>
      <c r="AB6" s="109" t="str">
        <f>TEXT(Z6,"###,###")</f>
        <v>4,947</v>
      </c>
      <c r="AD6" s="110">
        <f t="shared" si="0"/>
        <v>2.29528535980148E-2</v>
      </c>
      <c r="AF6" s="110">
        <f t="shared" si="1"/>
        <v>0.17394399620313239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5774</v>
      </c>
      <c r="W7" s="108">
        <v>5941</v>
      </c>
      <c r="X7" s="108">
        <v>6025</v>
      </c>
      <c r="Y7" s="108">
        <v>6213</v>
      </c>
      <c r="Z7" s="108">
        <v>6364</v>
      </c>
      <c r="AB7" s="109" t="str">
        <f>TEXT(Z7,"###,###")</f>
        <v>6,364</v>
      </c>
      <c r="AD7" s="110">
        <f t="shared" si="0"/>
        <v>2.4303878963463754E-2</v>
      </c>
      <c r="AF7" s="110">
        <f t="shared" si="1"/>
        <v>0.10218219605126433</v>
      </c>
    </row>
    <row r="8" spans="1:32" ht="17.25" customHeight="1" x14ac:dyDescent="0.25">
      <c r="A8" s="64" t="s">
        <v>12</v>
      </c>
      <c r="B8" s="65"/>
      <c r="C8" s="29"/>
      <c r="D8" s="66" t="str">
        <f>AB4</f>
        <v>9,545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6,364</v>
      </c>
      <c r="P8" s="67"/>
      <c r="S8" s="107" t="s">
        <v>82</v>
      </c>
      <c r="T8" s="108"/>
      <c r="U8" s="108"/>
      <c r="V8" s="108">
        <v>36660</v>
      </c>
      <c r="W8" s="108">
        <v>38368.449999999997</v>
      </c>
      <c r="X8" s="108">
        <v>39875.99</v>
      </c>
      <c r="Y8" s="108">
        <v>41045</v>
      </c>
      <c r="Z8" s="108">
        <v>44562</v>
      </c>
      <c r="AB8" s="109" t="str">
        <f>TEXT(Z8,"$###,###")</f>
        <v>$44,562</v>
      </c>
      <c r="AD8" s="110">
        <f t="shared" si="0"/>
        <v>8.5686441710318029E-2</v>
      </c>
      <c r="AF8" s="110">
        <f t="shared" si="1"/>
        <v>0.21554828150572836</v>
      </c>
    </row>
    <row r="9" spans="1:32" x14ac:dyDescent="0.25">
      <c r="A9" s="30" t="s">
        <v>14</v>
      </c>
      <c r="B9" s="71"/>
      <c r="C9" s="72"/>
      <c r="D9" s="73">
        <f>AD104</f>
        <v>72.540597171293868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49.937146448774357</v>
      </c>
      <c r="P9" s="74" t="s">
        <v>83</v>
      </c>
      <c r="S9" s="107" t="s">
        <v>7</v>
      </c>
      <c r="T9" s="108"/>
      <c r="U9" s="108"/>
      <c r="V9" s="108">
        <v>260170833</v>
      </c>
      <c r="W9" s="108">
        <v>273848304</v>
      </c>
      <c r="X9" s="108">
        <v>299556915</v>
      </c>
      <c r="Y9" s="108">
        <v>326670443</v>
      </c>
      <c r="Z9" s="108">
        <v>343380275</v>
      </c>
      <c r="AB9" s="109" t="str">
        <f>TEXT(Z9/1000000,"$#,###.0")&amp;" mil"</f>
        <v>$343.4 mil</v>
      </c>
      <c r="AD9" s="110">
        <f t="shared" si="0"/>
        <v>5.1151955611729472E-2</v>
      </c>
      <c r="AF9" s="110">
        <f t="shared" si="1"/>
        <v>0.3198261735972534</v>
      </c>
    </row>
    <row r="10" spans="1:32" x14ac:dyDescent="0.25">
      <c r="A10" s="30" t="s">
        <v>17</v>
      </c>
      <c r="B10" s="71"/>
      <c r="C10" s="72"/>
      <c r="D10" s="73">
        <f>AD105</f>
        <v>15.254059717129387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50.031426775612822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72.51728472658705</v>
      </c>
      <c r="P11" s="74" t="s">
        <v>83</v>
      </c>
      <c r="S11" s="107" t="s">
        <v>29</v>
      </c>
      <c r="T11" s="112"/>
      <c r="U11" s="112"/>
      <c r="V11" s="112">
        <v>6906</v>
      </c>
      <c r="W11" s="112">
        <v>6853</v>
      </c>
      <c r="X11" s="112">
        <v>7131</v>
      </c>
      <c r="Y11" s="112">
        <v>7633</v>
      </c>
      <c r="Z11" s="112">
        <v>7788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15.886235072281584</v>
      </c>
      <c r="P12" s="74" t="s">
        <v>83</v>
      </c>
      <c r="S12" s="107" t="s">
        <v>30</v>
      </c>
      <c r="T12" s="112"/>
      <c r="U12" s="112"/>
      <c r="V12" s="112">
        <v>1609</v>
      </c>
      <c r="W12" s="112">
        <v>1690</v>
      </c>
      <c r="X12" s="112">
        <v>1736</v>
      </c>
      <c r="Y12" s="112">
        <v>1783</v>
      </c>
      <c r="Z12" s="112">
        <v>1753</v>
      </c>
    </row>
    <row r="13" spans="1:32" ht="15" customHeight="1" x14ac:dyDescent="0.25">
      <c r="A13" s="30" t="s">
        <v>19</v>
      </c>
      <c r="B13" s="72"/>
      <c r="C13" s="72"/>
      <c r="D13" s="73">
        <f>AD108</f>
        <v>18.114195914091148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11.596480201131364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17.255107386066005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46.5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25.36406495547407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18.070395977372723</v>
      </c>
      <c r="P15" s="74" t="s">
        <v>83</v>
      </c>
      <c r="S15" s="115" t="s">
        <v>59</v>
      </c>
      <c r="T15" s="115"/>
      <c r="U15" s="116"/>
      <c r="V15" s="116">
        <v>1229</v>
      </c>
      <c r="W15" s="116">
        <v>1195</v>
      </c>
      <c r="X15" s="116">
        <v>1226</v>
      </c>
      <c r="Y15" s="112">
        <v>1227</v>
      </c>
      <c r="Z15" s="112">
        <v>1289</v>
      </c>
      <c r="AB15" s="117">
        <f t="shared" ref="AB15:AB34" si="2">IF(Z15="np",0,Z15/$Z$34)</f>
        <v>0.13510114243789959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27.10319539025668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81.929604022627274</v>
      </c>
      <c r="P16" s="37" t="s">
        <v>83</v>
      </c>
      <c r="S16" s="115" t="s">
        <v>60</v>
      </c>
      <c r="T16" s="115"/>
      <c r="U16" s="116"/>
      <c r="V16" s="116">
        <v>43</v>
      </c>
      <c r="W16" s="116">
        <v>62</v>
      </c>
      <c r="X16" s="116">
        <v>34</v>
      </c>
      <c r="Y16" s="112">
        <v>36</v>
      </c>
      <c r="Z16" s="112">
        <v>37</v>
      </c>
      <c r="AB16" s="117">
        <f t="shared" si="2"/>
        <v>3.8780002096216329E-3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566</v>
      </c>
      <c r="W17" s="116">
        <v>586</v>
      </c>
      <c r="X17" s="116">
        <v>560</v>
      </c>
      <c r="Y17" s="112">
        <v>594</v>
      </c>
      <c r="Z17" s="112">
        <v>516</v>
      </c>
      <c r="AB17" s="117">
        <f t="shared" si="2"/>
        <v>5.4082381301750339E-2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59</v>
      </c>
      <c r="W18" s="116">
        <v>48</v>
      </c>
      <c r="X18" s="116">
        <v>46</v>
      </c>
      <c r="Y18" s="112">
        <v>49</v>
      </c>
      <c r="Z18" s="112">
        <v>49</v>
      </c>
      <c r="AB18" s="117">
        <f t="shared" si="2"/>
        <v>5.1357300073367569E-3</v>
      </c>
    </row>
    <row r="19" spans="1:28" x14ac:dyDescent="0.25">
      <c r="A19" s="63" t="str">
        <f>$S$1&amp;" ("&amp;$V$2&amp;" to "&amp;$Z$2&amp;")"</f>
        <v>Strathbogie (2018-19 to 2022-23)</v>
      </c>
      <c r="B19" s="63"/>
      <c r="C19" s="63"/>
      <c r="D19" s="63"/>
      <c r="E19" s="63"/>
      <c r="F19" s="63"/>
      <c r="G19" s="63" t="str">
        <f>$S$1&amp;" ("&amp;$V$2&amp;" to "&amp;$Z$2&amp;")"</f>
        <v>Strathbogie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571</v>
      </c>
      <c r="W19" s="116">
        <v>579</v>
      </c>
      <c r="X19" s="116">
        <v>643</v>
      </c>
      <c r="Y19" s="112">
        <v>716</v>
      </c>
      <c r="Z19" s="112">
        <v>702</v>
      </c>
      <c r="AB19" s="117">
        <f t="shared" si="2"/>
        <v>7.3577193166334764E-2</v>
      </c>
    </row>
    <row r="20" spans="1:28" x14ac:dyDescent="0.25">
      <c r="S20" s="115" t="s">
        <v>64</v>
      </c>
      <c r="T20" s="115"/>
      <c r="U20" s="116"/>
      <c r="V20" s="116">
        <v>196</v>
      </c>
      <c r="W20" s="116">
        <v>210</v>
      </c>
      <c r="X20" s="116">
        <v>235</v>
      </c>
      <c r="Y20" s="112">
        <v>225</v>
      </c>
      <c r="Z20" s="112">
        <v>233</v>
      </c>
      <c r="AB20" s="117">
        <f t="shared" si="2"/>
        <v>2.4420920238968663E-2</v>
      </c>
    </row>
    <row r="21" spans="1:28" x14ac:dyDescent="0.25">
      <c r="S21" s="115" t="s">
        <v>65</v>
      </c>
      <c r="T21" s="115"/>
      <c r="U21" s="116"/>
      <c r="V21" s="116">
        <v>499</v>
      </c>
      <c r="W21" s="116">
        <v>484</v>
      </c>
      <c r="X21" s="116">
        <v>599</v>
      </c>
      <c r="Y21" s="112">
        <v>615</v>
      </c>
      <c r="Z21" s="112">
        <v>613</v>
      </c>
      <c r="AB21" s="117">
        <f t="shared" si="2"/>
        <v>6.4249030499947596E-2</v>
      </c>
    </row>
    <row r="22" spans="1:28" x14ac:dyDescent="0.25">
      <c r="S22" s="115" t="s">
        <v>66</v>
      </c>
      <c r="T22" s="115"/>
      <c r="U22" s="116"/>
      <c r="V22" s="116">
        <v>496</v>
      </c>
      <c r="W22" s="116">
        <v>540</v>
      </c>
      <c r="X22" s="116">
        <v>561</v>
      </c>
      <c r="Y22" s="112">
        <v>674</v>
      </c>
      <c r="Z22" s="112">
        <v>791</v>
      </c>
      <c r="AB22" s="117">
        <f t="shared" si="2"/>
        <v>8.2905355832721933E-2</v>
      </c>
    </row>
    <row r="23" spans="1:28" x14ac:dyDescent="0.25">
      <c r="S23" s="115" t="s">
        <v>67</v>
      </c>
      <c r="T23" s="115"/>
      <c r="U23" s="116"/>
      <c r="V23" s="116">
        <v>339</v>
      </c>
      <c r="W23" s="116">
        <v>341</v>
      </c>
      <c r="X23" s="116">
        <v>342</v>
      </c>
      <c r="Y23" s="112">
        <v>366</v>
      </c>
      <c r="Z23" s="112">
        <v>367</v>
      </c>
      <c r="AB23" s="117">
        <f t="shared" si="2"/>
        <v>3.8465569646787545E-2</v>
      </c>
    </row>
    <row r="24" spans="1:28" x14ac:dyDescent="0.25">
      <c r="S24" s="115" t="s">
        <v>68</v>
      </c>
      <c r="T24" s="115"/>
      <c r="U24" s="116"/>
      <c r="V24" s="116">
        <v>52</v>
      </c>
      <c r="W24" s="116">
        <v>68</v>
      </c>
      <c r="X24" s="116">
        <v>67</v>
      </c>
      <c r="Y24" s="112">
        <v>77</v>
      </c>
      <c r="Z24" s="112">
        <v>92</v>
      </c>
      <c r="AB24" s="117">
        <f t="shared" si="2"/>
        <v>9.6425951158159526E-3</v>
      </c>
    </row>
    <row r="25" spans="1:28" x14ac:dyDescent="0.25">
      <c r="S25" s="115" t="s">
        <v>69</v>
      </c>
      <c r="T25" s="115"/>
      <c r="U25" s="116"/>
      <c r="V25" s="116">
        <v>229</v>
      </c>
      <c r="W25" s="116">
        <v>238</v>
      </c>
      <c r="X25" s="116">
        <v>222</v>
      </c>
      <c r="Y25" s="112">
        <v>226</v>
      </c>
      <c r="Z25" s="112">
        <v>234</v>
      </c>
      <c r="AB25" s="117">
        <f t="shared" si="2"/>
        <v>2.4525731055444921E-2</v>
      </c>
    </row>
    <row r="26" spans="1:28" x14ac:dyDescent="0.25">
      <c r="S26" s="115" t="s">
        <v>70</v>
      </c>
      <c r="T26" s="115"/>
      <c r="U26" s="116"/>
      <c r="V26" s="116">
        <v>137</v>
      </c>
      <c r="W26" s="116">
        <v>174</v>
      </c>
      <c r="X26" s="116">
        <v>169</v>
      </c>
      <c r="Y26" s="112">
        <v>200</v>
      </c>
      <c r="Z26" s="112">
        <v>233</v>
      </c>
      <c r="AB26" s="117">
        <f t="shared" si="2"/>
        <v>2.4420920238968663E-2</v>
      </c>
    </row>
    <row r="27" spans="1:28" x14ac:dyDescent="0.25">
      <c r="S27" s="115" t="s">
        <v>71</v>
      </c>
      <c r="T27" s="115"/>
      <c r="U27" s="116"/>
      <c r="V27" s="116">
        <v>424</v>
      </c>
      <c r="W27" s="116">
        <v>399</v>
      </c>
      <c r="X27" s="116">
        <v>448</v>
      </c>
      <c r="Y27" s="112">
        <v>513</v>
      </c>
      <c r="Z27" s="112">
        <v>485</v>
      </c>
      <c r="AB27" s="117">
        <f t="shared" si="2"/>
        <v>5.0833245990986271E-2</v>
      </c>
    </row>
    <row r="28" spans="1:28" x14ac:dyDescent="0.25">
      <c r="S28" s="115" t="s">
        <v>72</v>
      </c>
      <c r="T28" s="115"/>
      <c r="U28" s="116"/>
      <c r="V28" s="116">
        <v>517</v>
      </c>
      <c r="W28" s="116">
        <v>482</v>
      </c>
      <c r="X28" s="116">
        <v>448</v>
      </c>
      <c r="Y28" s="112">
        <v>502</v>
      </c>
      <c r="Z28" s="112">
        <v>488</v>
      </c>
      <c r="AB28" s="117">
        <f t="shared" si="2"/>
        <v>5.1147678440415054E-2</v>
      </c>
    </row>
    <row r="29" spans="1:28" x14ac:dyDescent="0.25">
      <c r="S29" s="115" t="s">
        <v>73</v>
      </c>
      <c r="T29" s="115"/>
      <c r="U29" s="116"/>
      <c r="V29" s="116">
        <v>686</v>
      </c>
      <c r="W29" s="116">
        <v>468</v>
      </c>
      <c r="X29" s="116">
        <v>498</v>
      </c>
      <c r="Y29" s="112">
        <v>545</v>
      </c>
      <c r="Z29" s="112">
        <v>545</v>
      </c>
      <c r="AB29" s="117">
        <f t="shared" si="2"/>
        <v>5.7121894979561889E-2</v>
      </c>
    </row>
    <row r="30" spans="1:28" x14ac:dyDescent="0.25">
      <c r="S30" s="115" t="s">
        <v>74</v>
      </c>
      <c r="T30" s="115"/>
      <c r="U30" s="116"/>
      <c r="V30" s="116">
        <v>355</v>
      </c>
      <c r="W30" s="116">
        <v>557</v>
      </c>
      <c r="X30" s="116">
        <v>545</v>
      </c>
      <c r="Y30" s="112">
        <v>566</v>
      </c>
      <c r="Z30" s="112">
        <v>636</v>
      </c>
      <c r="AB30" s="117">
        <f t="shared" si="2"/>
        <v>6.6659679278901582E-2</v>
      </c>
    </row>
    <row r="31" spans="1:28" x14ac:dyDescent="0.25">
      <c r="S31" s="115" t="s">
        <v>75</v>
      </c>
      <c r="T31" s="115"/>
      <c r="U31" s="116"/>
      <c r="V31" s="116">
        <v>865</v>
      </c>
      <c r="W31" s="116">
        <v>908</v>
      </c>
      <c r="X31" s="116">
        <v>993</v>
      </c>
      <c r="Y31" s="112">
        <v>1034</v>
      </c>
      <c r="Z31" s="112">
        <v>1081</v>
      </c>
      <c r="AB31" s="117">
        <f t="shared" si="2"/>
        <v>0.11330049261083744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184</v>
      </c>
      <c r="W32" s="116">
        <v>179</v>
      </c>
      <c r="X32" s="116">
        <v>209</v>
      </c>
      <c r="Y32" s="112">
        <v>223</v>
      </c>
      <c r="Z32" s="112">
        <v>231</v>
      </c>
      <c r="AB32" s="117">
        <f t="shared" si="2"/>
        <v>2.4211298606016139E-2</v>
      </c>
    </row>
    <row r="33" spans="19:32" x14ac:dyDescent="0.25">
      <c r="S33" s="115" t="s">
        <v>77</v>
      </c>
      <c r="T33" s="115"/>
      <c r="U33" s="116"/>
      <c r="V33" s="116">
        <v>198</v>
      </c>
      <c r="W33" s="116">
        <v>174</v>
      </c>
      <c r="X33" s="116">
        <v>213</v>
      </c>
      <c r="Y33" s="112">
        <v>238</v>
      </c>
      <c r="Z33" s="112">
        <v>254</v>
      </c>
      <c r="AB33" s="117">
        <f t="shared" si="2"/>
        <v>2.6621947384970129E-2</v>
      </c>
    </row>
    <row r="34" spans="19:32" x14ac:dyDescent="0.25">
      <c r="S34" s="118" t="s">
        <v>53</v>
      </c>
      <c r="T34" s="118"/>
      <c r="U34" s="119"/>
      <c r="V34" s="119">
        <v>8516</v>
      </c>
      <c r="W34" s="119">
        <v>8544</v>
      </c>
      <c r="X34" s="119">
        <v>8867</v>
      </c>
      <c r="Y34" s="120">
        <v>9417</v>
      </c>
      <c r="Z34" s="120">
        <v>9541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4787</v>
      </c>
      <c r="W37" s="112">
        <v>4938</v>
      </c>
      <c r="X37" s="112">
        <v>4967</v>
      </c>
      <c r="Y37" s="112">
        <v>5130</v>
      </c>
      <c r="Z37" s="112">
        <v>5214</v>
      </c>
      <c r="AB37" s="132">
        <f>Z37/Z40*100</f>
        <v>81.929604022627274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980</v>
      </c>
      <c r="W38" s="112">
        <v>999</v>
      </c>
      <c r="X38" s="112">
        <v>1050</v>
      </c>
      <c r="Y38" s="112">
        <v>1079</v>
      </c>
      <c r="Z38" s="112">
        <v>1150</v>
      </c>
      <c r="AB38" s="132">
        <f>Z38/Z40*100</f>
        <v>18.070395977372723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5767</v>
      </c>
      <c r="W40" s="112">
        <v>5937</v>
      </c>
      <c r="X40" s="112">
        <v>6017</v>
      </c>
      <c r="Y40" s="112">
        <v>6209</v>
      </c>
      <c r="Z40" s="112">
        <v>6364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2</v>
      </c>
      <c r="Y44" s="112">
        <v>5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91</v>
      </c>
      <c r="W45" s="112">
        <v>111</v>
      </c>
      <c r="X45" s="112">
        <v>112</v>
      </c>
      <c r="Y45" s="112">
        <v>131</v>
      </c>
      <c r="Z45" s="112">
        <v>152</v>
      </c>
    </row>
    <row r="46" spans="19:32" x14ac:dyDescent="0.25">
      <c r="S46" s="115" t="s">
        <v>38</v>
      </c>
      <c r="T46" s="115"/>
      <c r="U46" s="112"/>
      <c r="V46" s="112">
        <v>247</v>
      </c>
      <c r="W46" s="112">
        <v>258</v>
      </c>
      <c r="X46" s="112">
        <v>269</v>
      </c>
      <c r="Y46" s="112">
        <v>235</v>
      </c>
      <c r="Z46" s="112">
        <v>227</v>
      </c>
    </row>
    <row r="47" spans="19:32" x14ac:dyDescent="0.25">
      <c r="S47" s="115" t="s">
        <v>39</v>
      </c>
      <c r="T47" s="115"/>
      <c r="U47" s="112"/>
      <c r="V47" s="112">
        <v>338</v>
      </c>
      <c r="W47" s="112">
        <v>298</v>
      </c>
      <c r="X47" s="112">
        <v>313</v>
      </c>
      <c r="Y47" s="112">
        <v>305</v>
      </c>
      <c r="Z47" s="112">
        <v>331</v>
      </c>
    </row>
    <row r="48" spans="19:32" x14ac:dyDescent="0.25">
      <c r="S48" s="115" t="s">
        <v>40</v>
      </c>
      <c r="T48" s="115"/>
      <c r="U48" s="112"/>
      <c r="V48" s="112">
        <v>391</v>
      </c>
      <c r="W48" s="112">
        <v>342</v>
      </c>
      <c r="X48" s="112">
        <v>308</v>
      </c>
      <c r="Y48" s="112">
        <v>388</v>
      </c>
      <c r="Z48" s="112">
        <v>406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387</v>
      </c>
      <c r="W49" s="112">
        <v>351</v>
      </c>
      <c r="X49" s="112">
        <v>382</v>
      </c>
      <c r="Y49" s="112">
        <v>404</v>
      </c>
      <c r="Z49" s="112">
        <v>398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Strathbogie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343</v>
      </c>
      <c r="W50" s="112">
        <v>354</v>
      </c>
      <c r="X50" s="112">
        <v>351</v>
      </c>
      <c r="Y50" s="112">
        <v>400</v>
      </c>
      <c r="Z50" s="112">
        <v>425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334</v>
      </c>
      <c r="W51" s="112">
        <v>318</v>
      </c>
      <c r="X51" s="112">
        <v>327</v>
      </c>
      <c r="Y51" s="112">
        <v>344</v>
      </c>
      <c r="Z51" s="112">
        <v>336</v>
      </c>
    </row>
    <row r="52" spans="1:26" ht="15" customHeight="1" x14ac:dyDescent="0.25">
      <c r="S52" s="115" t="s">
        <v>44</v>
      </c>
      <c r="T52" s="115"/>
      <c r="U52" s="112"/>
      <c r="V52" s="112">
        <v>363</v>
      </c>
      <c r="W52" s="112">
        <v>358</v>
      </c>
      <c r="X52" s="112">
        <v>375</v>
      </c>
      <c r="Y52" s="112">
        <v>361</v>
      </c>
      <c r="Z52" s="112">
        <v>362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382</v>
      </c>
      <c r="W53" s="112">
        <v>407</v>
      </c>
      <c r="X53" s="112">
        <v>383</v>
      </c>
      <c r="Y53" s="112">
        <v>411</v>
      </c>
      <c r="Z53" s="112">
        <v>345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425</v>
      </c>
      <c r="W54" s="112">
        <v>438</v>
      </c>
      <c r="X54" s="112">
        <v>446</v>
      </c>
      <c r="Y54" s="112">
        <v>432</v>
      </c>
      <c r="Z54" s="112">
        <v>463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439</v>
      </c>
      <c r="W55" s="112">
        <v>449</v>
      </c>
      <c r="X55" s="112">
        <v>461</v>
      </c>
      <c r="Y55" s="112">
        <v>453</v>
      </c>
      <c r="Z55" s="112">
        <v>452</v>
      </c>
    </row>
    <row r="56" spans="1:26" ht="15" customHeight="1" x14ac:dyDescent="0.25">
      <c r="S56" s="115" t="s">
        <v>48</v>
      </c>
      <c r="T56" s="115"/>
      <c r="U56" s="112"/>
      <c r="V56" s="112">
        <v>293</v>
      </c>
      <c r="W56" s="112">
        <v>307</v>
      </c>
      <c r="X56" s="112">
        <v>333</v>
      </c>
      <c r="Y56" s="112">
        <v>349</v>
      </c>
      <c r="Z56" s="112">
        <v>330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142</v>
      </c>
      <c r="W57" s="112">
        <v>168</v>
      </c>
      <c r="X57" s="112">
        <v>179</v>
      </c>
      <c r="Y57" s="112">
        <v>190</v>
      </c>
      <c r="Z57" s="112">
        <v>203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57</v>
      </c>
      <c r="W58" s="112">
        <v>71</v>
      </c>
      <c r="X58" s="112">
        <v>71</v>
      </c>
      <c r="Y58" s="112">
        <v>90</v>
      </c>
      <c r="Z58" s="112">
        <v>96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39</v>
      </c>
      <c r="W59" s="112">
        <v>44</v>
      </c>
      <c r="X59" s="112">
        <v>48</v>
      </c>
      <c r="Y59" s="112">
        <v>38</v>
      </c>
      <c r="Z59" s="112">
        <v>41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21</v>
      </c>
      <c r="X60" s="112">
        <v>22</v>
      </c>
      <c r="Y60" s="112">
        <v>31</v>
      </c>
      <c r="Z60" s="112">
        <v>30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4303</v>
      </c>
      <c r="W61" s="112">
        <v>4315</v>
      </c>
      <c r="X61" s="112">
        <v>4382</v>
      </c>
      <c r="Y61" s="112">
        <v>4572</v>
      </c>
      <c r="Z61" s="112">
        <v>4588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4</v>
      </c>
      <c r="X63" s="112">
        <v>4</v>
      </c>
      <c r="Y63" s="112">
        <v>4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103</v>
      </c>
      <c r="W64" s="112">
        <v>102</v>
      </c>
      <c r="X64" s="112">
        <v>132</v>
      </c>
      <c r="Y64" s="112">
        <v>171</v>
      </c>
      <c r="Z64" s="112">
        <v>189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Strathbogie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256</v>
      </c>
      <c r="W65" s="112">
        <v>223</v>
      </c>
      <c r="X65" s="112">
        <v>230</v>
      </c>
      <c r="Y65" s="112">
        <v>299</v>
      </c>
      <c r="Z65" s="112">
        <v>339</v>
      </c>
    </row>
    <row r="66" spans="1:26" x14ac:dyDescent="0.25">
      <c r="S66" s="115" t="s">
        <v>39</v>
      </c>
      <c r="T66" s="115"/>
      <c r="U66" s="112"/>
      <c r="V66" s="112">
        <v>283</v>
      </c>
      <c r="W66" s="112">
        <v>325</v>
      </c>
      <c r="X66" s="112">
        <v>330</v>
      </c>
      <c r="Y66" s="112">
        <v>333</v>
      </c>
      <c r="Z66" s="112">
        <v>362</v>
      </c>
    </row>
    <row r="67" spans="1:26" x14ac:dyDescent="0.25">
      <c r="S67" s="115" t="s">
        <v>40</v>
      </c>
      <c r="T67" s="115"/>
      <c r="U67" s="112"/>
      <c r="V67" s="112">
        <v>386</v>
      </c>
      <c r="W67" s="112">
        <v>343</v>
      </c>
      <c r="X67" s="112">
        <v>364</v>
      </c>
      <c r="Y67" s="112">
        <v>390</v>
      </c>
      <c r="Z67" s="112">
        <v>357</v>
      </c>
    </row>
    <row r="68" spans="1:26" x14ac:dyDescent="0.25">
      <c r="S68" s="115" t="s">
        <v>41</v>
      </c>
      <c r="T68" s="115"/>
      <c r="U68" s="112"/>
      <c r="V68" s="112">
        <v>349</v>
      </c>
      <c r="W68" s="112">
        <v>372</v>
      </c>
      <c r="X68" s="112">
        <v>385</v>
      </c>
      <c r="Y68" s="112">
        <v>398</v>
      </c>
      <c r="Z68" s="112">
        <v>461</v>
      </c>
    </row>
    <row r="69" spans="1:26" x14ac:dyDescent="0.25">
      <c r="S69" s="115" t="s">
        <v>42</v>
      </c>
      <c r="T69" s="115"/>
      <c r="U69" s="112"/>
      <c r="V69" s="112">
        <v>371</v>
      </c>
      <c r="W69" s="112">
        <v>352</v>
      </c>
      <c r="X69" s="112">
        <v>387</v>
      </c>
      <c r="Y69" s="112">
        <v>437</v>
      </c>
      <c r="Z69" s="112">
        <v>397</v>
      </c>
    </row>
    <row r="70" spans="1:26" x14ac:dyDescent="0.25">
      <c r="S70" s="115" t="s">
        <v>43</v>
      </c>
      <c r="T70" s="115"/>
      <c r="U70" s="112"/>
      <c r="V70" s="112">
        <v>367</v>
      </c>
      <c r="W70" s="112">
        <v>352</v>
      </c>
      <c r="X70" s="112">
        <v>384</v>
      </c>
      <c r="Y70" s="112">
        <v>383</v>
      </c>
      <c r="Z70" s="112">
        <v>378</v>
      </c>
    </row>
    <row r="71" spans="1:26" x14ac:dyDescent="0.25">
      <c r="S71" s="115" t="s">
        <v>44</v>
      </c>
      <c r="T71" s="115"/>
      <c r="U71" s="112"/>
      <c r="V71" s="112">
        <v>414</v>
      </c>
      <c r="W71" s="112">
        <v>375</v>
      </c>
      <c r="X71" s="112">
        <v>379</v>
      </c>
      <c r="Y71" s="112">
        <v>410</v>
      </c>
      <c r="Z71" s="112">
        <v>413</v>
      </c>
    </row>
    <row r="72" spans="1:26" x14ac:dyDescent="0.25">
      <c r="S72" s="115" t="s">
        <v>45</v>
      </c>
      <c r="T72" s="115"/>
      <c r="U72" s="112"/>
      <c r="V72" s="112">
        <v>380</v>
      </c>
      <c r="W72" s="112">
        <v>395</v>
      </c>
      <c r="X72" s="112">
        <v>444</v>
      </c>
      <c r="Y72" s="112">
        <v>487</v>
      </c>
      <c r="Z72" s="112">
        <v>517</v>
      </c>
    </row>
    <row r="73" spans="1:26" x14ac:dyDescent="0.25">
      <c r="S73" s="115" t="s">
        <v>46</v>
      </c>
      <c r="T73" s="115"/>
      <c r="U73" s="112"/>
      <c r="V73" s="112">
        <v>500</v>
      </c>
      <c r="W73" s="112">
        <v>469</v>
      </c>
      <c r="X73" s="112">
        <v>444</v>
      </c>
      <c r="Y73" s="112">
        <v>462</v>
      </c>
      <c r="Z73" s="112">
        <v>466</v>
      </c>
    </row>
    <row r="74" spans="1:26" x14ac:dyDescent="0.25">
      <c r="S74" s="115" t="s">
        <v>47</v>
      </c>
      <c r="T74" s="115"/>
      <c r="U74" s="112"/>
      <c r="V74" s="112">
        <v>408</v>
      </c>
      <c r="W74" s="112">
        <v>464</v>
      </c>
      <c r="X74" s="112">
        <v>500</v>
      </c>
      <c r="Y74" s="112">
        <v>536</v>
      </c>
      <c r="Z74" s="112">
        <v>508</v>
      </c>
    </row>
    <row r="75" spans="1:26" x14ac:dyDescent="0.25">
      <c r="S75" s="115" t="s">
        <v>48</v>
      </c>
      <c r="T75" s="115"/>
      <c r="U75" s="112"/>
      <c r="V75" s="112">
        <v>228</v>
      </c>
      <c r="W75" s="112">
        <v>248</v>
      </c>
      <c r="X75" s="112">
        <v>265</v>
      </c>
      <c r="Y75" s="112">
        <v>288</v>
      </c>
      <c r="Z75" s="112">
        <v>288</v>
      </c>
    </row>
    <row r="76" spans="1:26" x14ac:dyDescent="0.25">
      <c r="S76" s="115" t="s">
        <v>49</v>
      </c>
      <c r="T76" s="115"/>
      <c r="U76" s="112"/>
      <c r="V76" s="112">
        <v>83</v>
      </c>
      <c r="W76" s="112">
        <v>109</v>
      </c>
      <c r="X76" s="112">
        <v>127</v>
      </c>
      <c r="Y76" s="112">
        <v>140</v>
      </c>
      <c r="Z76" s="112">
        <v>144</v>
      </c>
    </row>
    <row r="77" spans="1:26" x14ac:dyDescent="0.25">
      <c r="S77" s="115" t="s">
        <v>50</v>
      </c>
      <c r="T77" s="115"/>
      <c r="U77" s="112"/>
      <c r="V77" s="112">
        <v>46</v>
      </c>
      <c r="W77" s="112">
        <v>58</v>
      </c>
      <c r="X77" s="112">
        <v>58</v>
      </c>
      <c r="Y77" s="112">
        <v>62</v>
      </c>
      <c r="Z77" s="112">
        <v>73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28</v>
      </c>
      <c r="X78" s="112">
        <v>29</v>
      </c>
      <c r="Y78" s="112">
        <v>28</v>
      </c>
      <c r="Z78" s="112">
        <v>27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18</v>
      </c>
      <c r="X79" s="112">
        <v>17</v>
      </c>
      <c r="Y79" s="112">
        <v>19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4218</v>
      </c>
      <c r="W80" s="112">
        <v>4232</v>
      </c>
      <c r="X80" s="112">
        <v>4479</v>
      </c>
      <c r="Y80" s="112">
        <v>4838</v>
      </c>
      <c r="Z80" s="112">
        <v>4947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Strathbogie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339</v>
      </c>
      <c r="W83" s="112">
        <v>360</v>
      </c>
      <c r="X83" s="112">
        <v>374</v>
      </c>
      <c r="Y83" s="112">
        <v>352</v>
      </c>
      <c r="Z83" s="112">
        <v>354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227</v>
      </c>
      <c r="W84" s="112">
        <v>241</v>
      </c>
      <c r="X84" s="112">
        <v>224</v>
      </c>
      <c r="Y84" s="112">
        <v>228</v>
      </c>
      <c r="Z84" s="112">
        <v>250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460</v>
      </c>
      <c r="W85" s="112">
        <v>484</v>
      </c>
      <c r="X85" s="112">
        <v>494</v>
      </c>
      <c r="Y85" s="112">
        <v>513</v>
      </c>
      <c r="Z85" s="112">
        <v>532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9,545</v>
      </c>
      <c r="D86" s="96">
        <f t="shared" ref="D86:D91" si="4">AD4</f>
        <v>1.4130896727581721E-2</v>
      </c>
      <c r="E86" s="97">
        <f t="shared" ref="E86:E91" si="5">AD4</f>
        <v>1.4130896727581721E-2</v>
      </c>
      <c r="F86" s="96">
        <f t="shared" ref="F86:F91" si="6">AF4</f>
        <v>0.12096300645918956</v>
      </c>
      <c r="G86" s="97">
        <f t="shared" ref="G86:G91" si="7">AF4</f>
        <v>0.12096300645918956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141</v>
      </c>
      <c r="W86" s="112">
        <v>146</v>
      </c>
      <c r="X86" s="112">
        <v>147</v>
      </c>
      <c r="Y86" s="112">
        <v>157</v>
      </c>
      <c r="Z86" s="112">
        <v>144</v>
      </c>
    </row>
    <row r="87" spans="1:30" ht="15" customHeight="1" x14ac:dyDescent="0.25">
      <c r="A87" s="98" t="s">
        <v>4</v>
      </c>
      <c r="B87" s="49"/>
      <c r="C87" s="57" t="str">
        <f t="shared" si="3"/>
        <v>4,594</v>
      </c>
      <c r="D87" s="96">
        <f t="shared" si="4"/>
        <v>5.2516411378555894E-3</v>
      </c>
      <c r="E87" s="97">
        <f t="shared" si="5"/>
        <v>5.2516411378555894E-3</v>
      </c>
      <c r="F87" s="96">
        <f t="shared" si="6"/>
        <v>6.7627236811526936E-2</v>
      </c>
      <c r="G87" s="97">
        <f t="shared" si="7"/>
        <v>6.7627236811526936E-2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77</v>
      </c>
      <c r="W87" s="112">
        <v>74</v>
      </c>
      <c r="X87" s="112">
        <v>84</v>
      </c>
      <c r="Y87" s="112">
        <v>80</v>
      </c>
      <c r="Z87" s="112">
        <v>84</v>
      </c>
    </row>
    <row r="88" spans="1:30" ht="15" customHeight="1" x14ac:dyDescent="0.25">
      <c r="A88" s="98" t="s">
        <v>5</v>
      </c>
      <c r="B88" s="49"/>
      <c r="C88" s="57" t="str">
        <f t="shared" si="3"/>
        <v>4,947</v>
      </c>
      <c r="D88" s="96">
        <f t="shared" si="4"/>
        <v>2.29528535980148E-2</v>
      </c>
      <c r="E88" s="97">
        <f t="shared" si="5"/>
        <v>2.29528535980148E-2</v>
      </c>
      <c r="F88" s="96">
        <f t="shared" si="6"/>
        <v>0.17394399620313239</v>
      </c>
      <c r="G88" s="97">
        <f t="shared" si="7"/>
        <v>0.17394399620313239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102</v>
      </c>
      <c r="W88" s="112">
        <v>100</v>
      </c>
      <c r="X88" s="112">
        <v>105</v>
      </c>
      <c r="Y88" s="112">
        <v>109</v>
      </c>
      <c r="Z88" s="112">
        <v>97</v>
      </c>
    </row>
    <row r="89" spans="1:30" ht="15" customHeight="1" x14ac:dyDescent="0.25">
      <c r="A89" s="49" t="s">
        <v>6</v>
      </c>
      <c r="B89" s="49"/>
      <c r="C89" s="57" t="str">
        <f t="shared" si="3"/>
        <v>6,364</v>
      </c>
      <c r="D89" s="96">
        <f t="shared" si="4"/>
        <v>2.4303878963463754E-2</v>
      </c>
      <c r="E89" s="97">
        <f t="shared" si="5"/>
        <v>2.4303878963463754E-2</v>
      </c>
      <c r="F89" s="96">
        <f t="shared" si="6"/>
        <v>0.10218219605126433</v>
      </c>
      <c r="G89" s="97">
        <f t="shared" si="7"/>
        <v>0.10218219605126433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292</v>
      </c>
      <c r="W89" s="112">
        <v>284</v>
      </c>
      <c r="X89" s="112">
        <v>294</v>
      </c>
      <c r="Y89" s="112">
        <v>305</v>
      </c>
      <c r="Z89" s="112">
        <v>341</v>
      </c>
    </row>
    <row r="90" spans="1:30" ht="15" customHeight="1" x14ac:dyDescent="0.25">
      <c r="A90" s="49" t="s">
        <v>95</v>
      </c>
      <c r="B90" s="49"/>
      <c r="C90" s="57" t="str">
        <f t="shared" si="3"/>
        <v>$44,562</v>
      </c>
      <c r="D90" s="96">
        <f t="shared" si="4"/>
        <v>8.5686441710318029E-2</v>
      </c>
      <c r="E90" s="97">
        <f t="shared" si="5"/>
        <v>8.5686441710318029E-2</v>
      </c>
      <c r="F90" s="96">
        <f t="shared" si="6"/>
        <v>0.21554828150572836</v>
      </c>
      <c r="G90" s="97">
        <f t="shared" si="7"/>
        <v>0.21554828150572836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466</v>
      </c>
      <c r="W90" s="112">
        <v>441</v>
      </c>
      <c r="X90" s="112">
        <v>443</v>
      </c>
      <c r="Y90" s="112">
        <v>441</v>
      </c>
      <c r="Z90" s="112">
        <v>392</v>
      </c>
    </row>
    <row r="91" spans="1:30" ht="15" customHeight="1" x14ac:dyDescent="0.25">
      <c r="A91" s="49" t="s">
        <v>7</v>
      </c>
      <c r="B91" s="49"/>
      <c r="C91" s="57" t="str">
        <f t="shared" si="3"/>
        <v>$343.4 mil</v>
      </c>
      <c r="D91" s="96">
        <f t="shared" si="4"/>
        <v>5.1151955611729472E-2</v>
      </c>
      <c r="E91" s="97">
        <f t="shared" si="5"/>
        <v>5.1151955611729472E-2</v>
      </c>
      <c r="F91" s="96">
        <f t="shared" si="6"/>
        <v>0.3198261735972534</v>
      </c>
      <c r="G91" s="97">
        <f t="shared" si="7"/>
        <v>0.3198261735972534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2966</v>
      </c>
      <c r="W91" s="112">
        <v>3045</v>
      </c>
      <c r="X91" s="112">
        <v>3060</v>
      </c>
      <c r="Y91" s="112">
        <v>3134</v>
      </c>
      <c r="Z91" s="112">
        <v>3183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212</v>
      </c>
      <c r="W93" s="112">
        <v>205</v>
      </c>
      <c r="X93" s="112">
        <v>220</v>
      </c>
      <c r="Y93" s="112">
        <v>232</v>
      </c>
      <c r="Z93" s="112">
        <v>260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508</v>
      </c>
      <c r="W94" s="112">
        <v>528</v>
      </c>
      <c r="X94" s="112">
        <v>526</v>
      </c>
      <c r="Y94" s="112">
        <v>554</v>
      </c>
      <c r="Z94" s="112">
        <v>579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126</v>
      </c>
      <c r="W95" s="112">
        <v>128</v>
      </c>
      <c r="X95" s="112">
        <v>122</v>
      </c>
      <c r="Y95" s="112">
        <v>126</v>
      </c>
      <c r="Z95" s="112">
        <v>149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402</v>
      </c>
      <c r="W96" s="112">
        <v>436</v>
      </c>
      <c r="X96" s="112">
        <v>443</v>
      </c>
      <c r="Y96" s="112">
        <v>431</v>
      </c>
      <c r="Z96" s="112">
        <v>443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405</v>
      </c>
      <c r="W97" s="112">
        <v>417</v>
      </c>
      <c r="X97" s="112">
        <v>427</v>
      </c>
      <c r="Y97" s="112">
        <v>451</v>
      </c>
      <c r="Z97" s="112">
        <v>459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194</v>
      </c>
      <c r="W98" s="112">
        <v>198</v>
      </c>
      <c r="X98" s="112">
        <v>203</v>
      </c>
      <c r="Y98" s="112">
        <v>222</v>
      </c>
      <c r="Z98" s="112">
        <v>236</v>
      </c>
    </row>
    <row r="99" spans="1:32" ht="15" customHeight="1" x14ac:dyDescent="0.25">
      <c r="S99" s="115" t="s">
        <v>195</v>
      </c>
      <c r="T99" s="115"/>
      <c r="U99" s="112"/>
      <c r="V99" s="112">
        <v>32</v>
      </c>
      <c r="W99" s="112">
        <v>26</v>
      </c>
      <c r="X99" s="112">
        <v>28</v>
      </c>
      <c r="Y99" s="112">
        <v>33</v>
      </c>
      <c r="Z99" s="112">
        <v>48</v>
      </c>
    </row>
    <row r="100" spans="1:32" ht="15" customHeight="1" x14ac:dyDescent="0.25">
      <c r="S100" s="115" t="s">
        <v>58</v>
      </c>
      <c r="T100" s="115"/>
      <c r="U100" s="112"/>
      <c r="V100" s="112">
        <v>282</v>
      </c>
      <c r="W100" s="112">
        <v>296</v>
      </c>
      <c r="X100" s="112">
        <v>308</v>
      </c>
      <c r="Y100" s="112">
        <v>324</v>
      </c>
      <c r="Z100" s="112">
        <v>280</v>
      </c>
    </row>
    <row r="101" spans="1:32" x14ac:dyDescent="0.25">
      <c r="A101" s="18"/>
      <c r="S101" s="118" t="s">
        <v>53</v>
      </c>
      <c r="T101" s="118"/>
      <c r="U101" s="112"/>
      <c r="V101" s="112">
        <v>2806</v>
      </c>
      <c r="W101" s="112">
        <v>2898</v>
      </c>
      <c r="X101" s="112">
        <v>2956</v>
      </c>
      <c r="Y101" s="112">
        <v>3074</v>
      </c>
      <c r="Z101" s="112">
        <v>3182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5715</v>
      </c>
      <c r="W104" s="112">
        <v>5975</v>
      </c>
      <c r="X104" s="112">
        <v>6050</v>
      </c>
      <c r="Y104" s="112">
        <v>6702</v>
      </c>
      <c r="Z104" s="112">
        <v>6924</v>
      </c>
      <c r="AB104" s="109" t="str">
        <f>TEXT(Z104,"###,###")</f>
        <v>6,924</v>
      </c>
      <c r="AD104" s="130">
        <f>Z104/($Z$4)*100</f>
        <v>72.540597171293868</v>
      </c>
      <c r="AF104" s="109"/>
    </row>
    <row r="105" spans="1:32" x14ac:dyDescent="0.25">
      <c r="S105" s="115" t="s">
        <v>17</v>
      </c>
      <c r="T105" s="115"/>
      <c r="U105" s="112"/>
      <c r="V105" s="112">
        <v>1507</v>
      </c>
      <c r="W105" s="112">
        <v>1507</v>
      </c>
      <c r="X105" s="112">
        <v>1525</v>
      </c>
      <c r="Y105" s="112">
        <v>1435</v>
      </c>
      <c r="Z105" s="112">
        <v>1456</v>
      </c>
      <c r="AB105" s="109" t="str">
        <f>TEXT(Z105,"###,###")</f>
        <v>1,456</v>
      </c>
      <c r="AD105" s="130">
        <f>Z105/($Z$4)*100</f>
        <v>15.254059717129387</v>
      </c>
      <c r="AF105" s="109"/>
    </row>
    <row r="106" spans="1:32" x14ac:dyDescent="0.25">
      <c r="S106" s="118" t="s">
        <v>53</v>
      </c>
      <c r="T106" s="118"/>
      <c r="U106" s="120"/>
      <c r="V106" s="120">
        <v>7222</v>
      </c>
      <c r="W106" s="120">
        <v>7482</v>
      </c>
      <c r="X106" s="120">
        <v>7575</v>
      </c>
      <c r="Y106" s="120">
        <v>8137</v>
      </c>
      <c r="Z106" s="120">
        <v>8380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1733</v>
      </c>
      <c r="W108" s="112">
        <v>1790</v>
      </c>
      <c r="X108" s="112">
        <v>1760</v>
      </c>
      <c r="Y108" s="112">
        <v>1880</v>
      </c>
      <c r="Z108" s="112">
        <v>1729</v>
      </c>
      <c r="AB108" s="109" t="str">
        <f>TEXT(Z108,"###,###")</f>
        <v>1,729</v>
      </c>
      <c r="AD108" s="130">
        <f>Z108/($Z$4)*100</f>
        <v>18.114195914091148</v>
      </c>
      <c r="AF108" s="109"/>
    </row>
    <row r="109" spans="1:32" x14ac:dyDescent="0.25">
      <c r="S109" s="115" t="s">
        <v>20</v>
      </c>
      <c r="T109" s="115"/>
      <c r="U109" s="112"/>
      <c r="V109" s="112">
        <v>1324</v>
      </c>
      <c r="W109" s="112">
        <v>1378</v>
      </c>
      <c r="X109" s="112">
        <v>1439</v>
      </c>
      <c r="Y109" s="112">
        <v>1543</v>
      </c>
      <c r="Z109" s="112">
        <v>1647</v>
      </c>
      <c r="AB109" s="109" t="str">
        <f>TEXT(Z109,"###,###")</f>
        <v>1,647</v>
      </c>
      <c r="AD109" s="130">
        <f>Z109/($Z$4)*100</f>
        <v>17.255107386066005</v>
      </c>
      <c r="AF109" s="109"/>
    </row>
    <row r="110" spans="1:32" x14ac:dyDescent="0.25">
      <c r="S110" s="115" t="s">
        <v>21</v>
      </c>
      <c r="T110" s="115"/>
      <c r="U110" s="112"/>
      <c r="V110" s="112">
        <v>2060</v>
      </c>
      <c r="W110" s="112">
        <v>2048</v>
      </c>
      <c r="X110" s="112">
        <v>2160</v>
      </c>
      <c r="Y110" s="112">
        <v>2240</v>
      </c>
      <c r="Z110" s="112">
        <v>2421</v>
      </c>
      <c r="AB110" s="109" t="str">
        <f>TEXT(Z110,"###,###")</f>
        <v>2,421</v>
      </c>
      <c r="AD110" s="130">
        <f>Z110/($Z$4)*100</f>
        <v>25.36406495547407</v>
      </c>
      <c r="AF110" s="109"/>
    </row>
    <row r="111" spans="1:32" x14ac:dyDescent="0.25">
      <c r="S111" s="115" t="s">
        <v>22</v>
      </c>
      <c r="T111" s="115"/>
      <c r="U111" s="112"/>
      <c r="V111" s="112">
        <v>2022</v>
      </c>
      <c r="W111" s="112">
        <v>2033</v>
      </c>
      <c r="X111" s="112">
        <v>2216</v>
      </c>
      <c r="Y111" s="112">
        <v>2469</v>
      </c>
      <c r="Z111" s="112">
        <v>2587</v>
      </c>
      <c r="AB111" s="109" t="str">
        <f>TEXT(Z111,"###,###")</f>
        <v>2,587</v>
      </c>
      <c r="AD111" s="130">
        <f>Z111/($Z$4)*100</f>
        <v>27.10319539025668</v>
      </c>
      <c r="AF111" s="109"/>
    </row>
    <row r="112" spans="1:32" x14ac:dyDescent="0.25">
      <c r="S112" s="118" t="s">
        <v>53</v>
      </c>
      <c r="T112" s="118"/>
      <c r="U112" s="112"/>
      <c r="V112" s="112">
        <v>8519</v>
      </c>
      <c r="W112" s="112">
        <v>8548</v>
      </c>
      <c r="X112" s="112">
        <v>8867</v>
      </c>
      <c r="Y112" s="112">
        <v>9418</v>
      </c>
      <c r="Z112" s="112">
        <v>9541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46.01</v>
      </c>
      <c r="W118" s="131">
        <v>46.49</v>
      </c>
      <c r="X118" s="131">
        <v>46.77</v>
      </c>
      <c r="Y118" s="131">
        <v>46.8</v>
      </c>
      <c r="Z118" s="131">
        <v>46.54</v>
      </c>
      <c r="AB118" s="109" t="str">
        <f>TEXT(Z118,"##.0")</f>
        <v>46.5</v>
      </c>
    </row>
    <row r="120" spans="19:32" x14ac:dyDescent="0.25">
      <c r="S120" s="101" t="s">
        <v>97</v>
      </c>
      <c r="T120" s="112"/>
      <c r="U120" s="112"/>
      <c r="V120" s="112">
        <v>4162</v>
      </c>
      <c r="W120" s="112">
        <v>4246</v>
      </c>
      <c r="X120" s="112">
        <v>4290</v>
      </c>
      <c r="Y120" s="112">
        <v>4428</v>
      </c>
      <c r="Z120" s="112">
        <v>4615</v>
      </c>
      <c r="AB120" s="109" t="str">
        <f>TEXT(Z120,"###,###")</f>
        <v>4,615</v>
      </c>
    </row>
    <row r="121" spans="19:32" x14ac:dyDescent="0.25">
      <c r="S121" s="101" t="s">
        <v>98</v>
      </c>
      <c r="T121" s="112"/>
      <c r="U121" s="112"/>
      <c r="V121" s="112">
        <v>934</v>
      </c>
      <c r="W121" s="112">
        <v>982</v>
      </c>
      <c r="X121" s="112">
        <v>1011</v>
      </c>
      <c r="Y121" s="112">
        <v>995</v>
      </c>
      <c r="Z121" s="112">
        <v>1011</v>
      </c>
      <c r="AB121" s="109" t="str">
        <f>TEXT(Z121,"###,###")</f>
        <v>1,011</v>
      </c>
    </row>
    <row r="122" spans="19:32" x14ac:dyDescent="0.25">
      <c r="S122" s="101" t="s">
        <v>99</v>
      </c>
      <c r="T122" s="112"/>
      <c r="U122" s="112"/>
      <c r="V122" s="112">
        <v>677</v>
      </c>
      <c r="W122" s="112">
        <v>707</v>
      </c>
      <c r="X122" s="112">
        <v>729</v>
      </c>
      <c r="Y122" s="112">
        <v>785</v>
      </c>
      <c r="Z122" s="112">
        <v>738</v>
      </c>
      <c r="AB122" s="109" t="str">
        <f>TEXT(Z122,"###,###")</f>
        <v>738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4839</v>
      </c>
      <c r="W124" s="112">
        <v>4953</v>
      </c>
      <c r="X124" s="112">
        <v>5019</v>
      </c>
      <c r="Y124" s="112">
        <v>5213</v>
      </c>
      <c r="Z124" s="112">
        <v>5353</v>
      </c>
      <c r="AB124" s="109" t="str">
        <f>TEXT(Z124,"###,###")</f>
        <v>5,353</v>
      </c>
      <c r="AD124" s="127">
        <f>Z124/$Z$7*100</f>
        <v>84.113764927718421</v>
      </c>
    </row>
    <row r="125" spans="19:32" x14ac:dyDescent="0.25">
      <c r="S125" s="101" t="s">
        <v>101</v>
      </c>
      <c r="T125" s="112"/>
      <c r="U125" s="112"/>
      <c r="V125" s="112">
        <v>1611</v>
      </c>
      <c r="W125" s="112">
        <v>1689</v>
      </c>
      <c r="X125" s="112">
        <v>1740</v>
      </c>
      <c r="Y125" s="112">
        <v>1780</v>
      </c>
      <c r="Z125" s="112">
        <v>1749</v>
      </c>
      <c r="AB125" s="109" t="str">
        <f>TEXT(Z125,"###,###")</f>
        <v>1,749</v>
      </c>
      <c r="AD125" s="127">
        <f>Z125/$Z$7*100</f>
        <v>27.48271527341295</v>
      </c>
    </row>
    <row r="127" spans="19:32" x14ac:dyDescent="0.25">
      <c r="S127" s="101" t="s">
        <v>102</v>
      </c>
      <c r="T127" s="112"/>
      <c r="U127" s="112"/>
      <c r="V127" s="112">
        <v>2963</v>
      </c>
      <c r="W127" s="112">
        <v>3043</v>
      </c>
      <c r="X127" s="112">
        <v>3061</v>
      </c>
      <c r="Y127" s="112">
        <v>3130</v>
      </c>
      <c r="Z127" s="112">
        <v>3178</v>
      </c>
      <c r="AB127" s="109" t="str">
        <f>TEXT(Z127,"###,###")</f>
        <v>3,178</v>
      </c>
      <c r="AD127" s="127">
        <f>Z127/$Z$7*100</f>
        <v>49.937146448774357</v>
      </c>
    </row>
    <row r="128" spans="19:32" x14ac:dyDescent="0.25">
      <c r="S128" s="101" t="s">
        <v>103</v>
      </c>
      <c r="T128" s="112"/>
      <c r="U128" s="112"/>
      <c r="V128" s="112">
        <v>2811</v>
      </c>
      <c r="W128" s="112">
        <v>2898</v>
      </c>
      <c r="X128" s="112">
        <v>2957</v>
      </c>
      <c r="Y128" s="112">
        <v>3078</v>
      </c>
      <c r="Z128" s="112">
        <v>3184</v>
      </c>
      <c r="AB128" s="109" t="str">
        <f>TEXT(Z128,"###,###")</f>
        <v>3,184</v>
      </c>
      <c r="AD128" s="127">
        <f>Z128/$Z$7*100</f>
        <v>50.031426775612822</v>
      </c>
    </row>
    <row r="130" spans="19:20" x14ac:dyDescent="0.25">
      <c r="S130" s="101" t="s">
        <v>278</v>
      </c>
      <c r="T130" s="127">
        <v>72.51728472658705</v>
      </c>
    </row>
    <row r="131" spans="19:20" x14ac:dyDescent="0.25">
      <c r="S131" s="101" t="s">
        <v>279</v>
      </c>
      <c r="T131" s="127">
        <v>15.886235072281584</v>
      </c>
    </row>
    <row r="132" spans="19:20" x14ac:dyDescent="0.25">
      <c r="S132" s="101" t="s">
        <v>280</v>
      </c>
      <c r="T132" s="127">
        <v>11.596480201131364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FFC3CA-532B-4500-AA0F-B642CF5BFF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04EBBF-A84B-4120-9CFF-482A1B3634A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3CF4CEF-F9B7-424E-B292-19D5195E10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51FDDE-26E8-451C-9C21-052DDAF00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518A9-208C-44D4-B3A1-23312392F3D3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260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260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8.66 Surf Coast,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27811</v>
      </c>
      <c r="W4" s="108">
        <v>28917</v>
      </c>
      <c r="X4" s="108">
        <v>30782</v>
      </c>
      <c r="Y4" s="108">
        <v>33119</v>
      </c>
      <c r="Z4" s="108">
        <v>33932</v>
      </c>
      <c r="AB4" s="109" t="str">
        <f>TEXT(Z4,"###,###")</f>
        <v>33,932</v>
      </c>
      <c r="AD4" s="110">
        <f>Z4/Y4-1</f>
        <v>2.4547842628098726E-2</v>
      </c>
      <c r="AF4" s="110">
        <f>Z4/V4-1</f>
        <v>0.2200927690482184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13352</v>
      </c>
      <c r="W5" s="108">
        <v>13977</v>
      </c>
      <c r="X5" s="108">
        <v>14795</v>
      </c>
      <c r="Y5" s="108">
        <v>15733</v>
      </c>
      <c r="Z5" s="108">
        <v>15918</v>
      </c>
      <c r="AB5" s="109" t="str">
        <f>TEXT(Z5,"###,###")</f>
        <v>15,918</v>
      </c>
      <c r="AD5" s="110">
        <f t="shared" ref="AD5:AD9" si="0">Z5/Y5-1</f>
        <v>1.1758723701773333E-2</v>
      </c>
      <c r="AF5" s="110">
        <f t="shared" ref="AF5:AF9" si="1">Z5/V5-1</f>
        <v>0.19218094667465557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14458</v>
      </c>
      <c r="W6" s="108">
        <v>14947</v>
      </c>
      <c r="X6" s="108">
        <v>15963</v>
      </c>
      <c r="Y6" s="108">
        <v>17366</v>
      </c>
      <c r="Z6" s="108">
        <v>17989</v>
      </c>
      <c r="AB6" s="109" t="str">
        <f>TEXT(Z6,"###,###")</f>
        <v>17,989</v>
      </c>
      <c r="AD6" s="110">
        <f t="shared" si="0"/>
        <v>3.5874697685131851E-2</v>
      </c>
      <c r="AF6" s="110">
        <f t="shared" si="1"/>
        <v>0.2442246507124084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19040</v>
      </c>
      <c r="W7" s="108">
        <v>20193</v>
      </c>
      <c r="X7" s="108">
        <v>20979</v>
      </c>
      <c r="Y7" s="108">
        <v>21747</v>
      </c>
      <c r="Z7" s="108">
        <v>22235</v>
      </c>
      <c r="AB7" s="109" t="str">
        <f>TEXT(Z7,"###,###")</f>
        <v>22,235</v>
      </c>
      <c r="AD7" s="110">
        <f t="shared" si="0"/>
        <v>2.2439876764611233E-2</v>
      </c>
      <c r="AF7" s="110">
        <f t="shared" si="1"/>
        <v>0.16780462184873945</v>
      </c>
    </row>
    <row r="8" spans="1:32" ht="17.25" customHeight="1" x14ac:dyDescent="0.25">
      <c r="A8" s="64" t="s">
        <v>12</v>
      </c>
      <c r="B8" s="65"/>
      <c r="C8" s="29"/>
      <c r="D8" s="66" t="str">
        <f>AB4</f>
        <v>33,932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22,235</v>
      </c>
      <c r="P8" s="67"/>
      <c r="S8" s="107" t="s">
        <v>82</v>
      </c>
      <c r="T8" s="108"/>
      <c r="U8" s="108"/>
      <c r="V8" s="108">
        <v>40378.44</v>
      </c>
      <c r="W8" s="108">
        <v>40820.160000000003</v>
      </c>
      <c r="X8" s="108">
        <v>43523.78</v>
      </c>
      <c r="Y8" s="108">
        <v>42487.41</v>
      </c>
      <c r="Z8" s="108">
        <v>44765</v>
      </c>
      <c r="AB8" s="109" t="str">
        <f>TEXT(Z8,"$###,###")</f>
        <v>$44,765</v>
      </c>
      <c r="AD8" s="110">
        <f t="shared" si="0"/>
        <v>5.3606232999375392E-2</v>
      </c>
      <c r="AF8" s="110">
        <f t="shared" si="1"/>
        <v>0.1086361929782329</v>
      </c>
    </row>
    <row r="9" spans="1:32" x14ac:dyDescent="0.25">
      <c r="A9" s="30" t="s">
        <v>14</v>
      </c>
      <c r="B9" s="71"/>
      <c r="C9" s="72"/>
      <c r="D9" s="73">
        <f>AD104</f>
        <v>73.791701049157126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49.413087474702046</v>
      </c>
      <c r="P9" s="74" t="s">
        <v>83</v>
      </c>
      <c r="S9" s="107" t="s">
        <v>7</v>
      </c>
      <c r="T9" s="108"/>
      <c r="U9" s="108"/>
      <c r="V9" s="108">
        <v>1170060098</v>
      </c>
      <c r="W9" s="108">
        <v>1290862192</v>
      </c>
      <c r="X9" s="108">
        <v>1429280240</v>
      </c>
      <c r="Y9" s="108">
        <v>1540581855</v>
      </c>
      <c r="Z9" s="108">
        <v>1653905116</v>
      </c>
      <c r="AB9" s="109" t="str">
        <f>TEXT(Z9/1000000,"$#,###.0")&amp;" mil"</f>
        <v>$1,653.9 mil</v>
      </c>
      <c r="AD9" s="110">
        <f t="shared" si="0"/>
        <v>7.3558740570782488E-2</v>
      </c>
      <c r="AF9" s="110">
        <f t="shared" si="1"/>
        <v>0.4135215095592466</v>
      </c>
    </row>
    <row r="10" spans="1:32" x14ac:dyDescent="0.25">
      <c r="A10" s="30" t="s">
        <v>17</v>
      </c>
      <c r="B10" s="71"/>
      <c r="C10" s="72"/>
      <c r="D10" s="73">
        <f>AD105</f>
        <v>19.288577154308616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50.460984933663141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79.397346525747693</v>
      </c>
      <c r="P11" s="74" t="s">
        <v>83</v>
      </c>
      <c r="S11" s="107" t="s">
        <v>29</v>
      </c>
      <c r="T11" s="112"/>
      <c r="U11" s="112"/>
      <c r="V11" s="112">
        <v>23709</v>
      </c>
      <c r="W11" s="112">
        <v>24591</v>
      </c>
      <c r="X11" s="112">
        <v>26354</v>
      </c>
      <c r="Y11" s="112">
        <v>28599</v>
      </c>
      <c r="Z11" s="112">
        <v>29357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10.34405217000225</v>
      </c>
      <c r="P12" s="74" t="s">
        <v>83</v>
      </c>
      <c r="S12" s="107" t="s">
        <v>30</v>
      </c>
      <c r="T12" s="112"/>
      <c r="U12" s="112"/>
      <c r="V12" s="112">
        <v>4104</v>
      </c>
      <c r="W12" s="112">
        <v>4323</v>
      </c>
      <c r="X12" s="112">
        <v>4428</v>
      </c>
      <c r="Y12" s="112">
        <v>4522</v>
      </c>
      <c r="Z12" s="112">
        <v>4582</v>
      </c>
    </row>
    <row r="13" spans="1:32" ht="15" customHeight="1" x14ac:dyDescent="0.25">
      <c r="A13" s="30" t="s">
        <v>19</v>
      </c>
      <c r="B13" s="72"/>
      <c r="C13" s="72"/>
      <c r="D13" s="73">
        <f>AD108</f>
        <v>18.646115760933633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10.245109062289185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16.63031946245432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22.002829187787341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20.405684986956913</v>
      </c>
      <c r="P15" s="74" t="s">
        <v>83</v>
      </c>
      <c r="S15" s="115" t="s">
        <v>59</v>
      </c>
      <c r="T15" s="115"/>
      <c r="U15" s="116"/>
      <c r="V15" s="116">
        <v>666</v>
      </c>
      <c r="W15" s="116">
        <v>654</v>
      </c>
      <c r="X15" s="116">
        <v>680</v>
      </c>
      <c r="Y15" s="112">
        <v>701</v>
      </c>
      <c r="Z15" s="112">
        <v>827</v>
      </c>
      <c r="AB15" s="117">
        <f t="shared" ref="AB15:AB34" si="2">IF(Z15="np",0,Z15/$Z$34)</f>
        <v>2.436796511285285E-2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35.803960862902272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79.594315013043087</v>
      </c>
      <c r="P16" s="37" t="s">
        <v>83</v>
      </c>
      <c r="S16" s="115" t="s">
        <v>60</v>
      </c>
      <c r="T16" s="115"/>
      <c r="U16" s="116"/>
      <c r="V16" s="116">
        <v>57</v>
      </c>
      <c r="W16" s="116">
        <v>79</v>
      </c>
      <c r="X16" s="116">
        <v>68</v>
      </c>
      <c r="Y16" s="112">
        <v>67</v>
      </c>
      <c r="Z16" s="112">
        <v>58</v>
      </c>
      <c r="AB16" s="117">
        <f t="shared" si="2"/>
        <v>1.7089987624491719E-3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1113</v>
      </c>
      <c r="W17" s="116">
        <v>1021</v>
      </c>
      <c r="X17" s="116">
        <v>1115</v>
      </c>
      <c r="Y17" s="112">
        <v>1147</v>
      </c>
      <c r="Z17" s="112">
        <v>1108</v>
      </c>
      <c r="AB17" s="117">
        <f t="shared" si="2"/>
        <v>3.2647769461960047E-2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187</v>
      </c>
      <c r="W18" s="116">
        <v>205</v>
      </c>
      <c r="X18" s="116">
        <v>214</v>
      </c>
      <c r="Y18" s="112">
        <v>231</v>
      </c>
      <c r="Z18" s="112">
        <v>214</v>
      </c>
      <c r="AB18" s="117">
        <f t="shared" si="2"/>
        <v>6.3056161235193588E-3</v>
      </c>
    </row>
    <row r="19" spans="1:28" x14ac:dyDescent="0.25">
      <c r="A19" s="63" t="str">
        <f>$S$1&amp;" ("&amp;$V$2&amp;" to "&amp;$Z$2&amp;")"</f>
        <v>Surf Coast (2018-19 to 2022-23)</v>
      </c>
      <c r="B19" s="63"/>
      <c r="C19" s="63"/>
      <c r="D19" s="63"/>
      <c r="E19" s="63"/>
      <c r="F19" s="63"/>
      <c r="G19" s="63" t="str">
        <f>$S$1&amp;" ("&amp;$V$2&amp;" to "&amp;$Z$2&amp;")"</f>
        <v>Surf Coast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2509</v>
      </c>
      <c r="W19" s="116">
        <v>2683</v>
      </c>
      <c r="X19" s="116">
        <v>2851</v>
      </c>
      <c r="Y19" s="112">
        <v>3026</v>
      </c>
      <c r="Z19" s="112">
        <v>3106</v>
      </c>
      <c r="AB19" s="117">
        <f t="shared" si="2"/>
        <v>9.1519830278743594E-2</v>
      </c>
    </row>
    <row r="20" spans="1:28" x14ac:dyDescent="0.25">
      <c r="S20" s="115" t="s">
        <v>64</v>
      </c>
      <c r="T20" s="115"/>
      <c r="U20" s="116"/>
      <c r="V20" s="116">
        <v>1067</v>
      </c>
      <c r="W20" s="116">
        <v>1030</v>
      </c>
      <c r="X20" s="116">
        <v>1027</v>
      </c>
      <c r="Y20" s="112">
        <v>944</v>
      </c>
      <c r="Z20" s="112">
        <v>900</v>
      </c>
      <c r="AB20" s="117">
        <f t="shared" si="2"/>
        <v>2.6518946313866462E-2</v>
      </c>
    </row>
    <row r="21" spans="1:28" x14ac:dyDescent="0.25">
      <c r="S21" s="115" t="s">
        <v>65</v>
      </c>
      <c r="T21" s="115"/>
      <c r="U21" s="116"/>
      <c r="V21" s="116">
        <v>2389</v>
      </c>
      <c r="W21" s="116">
        <v>2571</v>
      </c>
      <c r="X21" s="116">
        <v>2930</v>
      </c>
      <c r="Y21" s="112">
        <v>3280</v>
      </c>
      <c r="Z21" s="112">
        <v>3255</v>
      </c>
      <c r="AB21" s="117">
        <f t="shared" si="2"/>
        <v>9.5910189168483706E-2</v>
      </c>
    </row>
    <row r="22" spans="1:28" x14ac:dyDescent="0.25">
      <c r="S22" s="115" t="s">
        <v>66</v>
      </c>
      <c r="T22" s="115"/>
      <c r="U22" s="116"/>
      <c r="V22" s="116">
        <v>2533</v>
      </c>
      <c r="W22" s="116">
        <v>2756</v>
      </c>
      <c r="X22" s="116">
        <v>3030</v>
      </c>
      <c r="Y22" s="112">
        <v>3565</v>
      </c>
      <c r="Z22" s="112">
        <v>3778</v>
      </c>
      <c r="AB22" s="117">
        <f t="shared" si="2"/>
        <v>0.11132064352643055</v>
      </c>
    </row>
    <row r="23" spans="1:28" x14ac:dyDescent="0.25">
      <c r="S23" s="115" t="s">
        <v>67</v>
      </c>
      <c r="T23" s="115"/>
      <c r="U23" s="116"/>
      <c r="V23" s="116">
        <v>614</v>
      </c>
      <c r="W23" s="116">
        <v>618</v>
      </c>
      <c r="X23" s="116">
        <v>622</v>
      </c>
      <c r="Y23" s="112">
        <v>695</v>
      </c>
      <c r="Z23" s="112">
        <v>659</v>
      </c>
      <c r="AB23" s="117">
        <f t="shared" si="2"/>
        <v>1.9417761800931108E-2</v>
      </c>
    </row>
    <row r="24" spans="1:28" x14ac:dyDescent="0.25">
      <c r="S24" s="115" t="s">
        <v>68</v>
      </c>
      <c r="T24" s="115"/>
      <c r="U24" s="116"/>
      <c r="V24" s="116">
        <v>335</v>
      </c>
      <c r="W24" s="116">
        <v>319</v>
      </c>
      <c r="X24" s="116">
        <v>528</v>
      </c>
      <c r="Y24" s="112">
        <v>506</v>
      </c>
      <c r="Z24" s="112">
        <v>557</v>
      </c>
      <c r="AB24" s="117">
        <f t="shared" si="2"/>
        <v>1.6412281218692912E-2</v>
      </c>
    </row>
    <row r="25" spans="1:28" x14ac:dyDescent="0.25">
      <c r="S25" s="115" t="s">
        <v>69</v>
      </c>
      <c r="T25" s="115"/>
      <c r="U25" s="116"/>
      <c r="V25" s="116">
        <v>954</v>
      </c>
      <c r="W25" s="116">
        <v>1049</v>
      </c>
      <c r="X25" s="116">
        <v>1153</v>
      </c>
      <c r="Y25" s="112">
        <v>1289</v>
      </c>
      <c r="Z25" s="112">
        <v>1432</v>
      </c>
      <c r="AB25" s="117">
        <f t="shared" si="2"/>
        <v>4.219459013495197E-2</v>
      </c>
    </row>
    <row r="26" spans="1:28" x14ac:dyDescent="0.25">
      <c r="S26" s="115" t="s">
        <v>70</v>
      </c>
      <c r="T26" s="115"/>
      <c r="U26" s="116"/>
      <c r="V26" s="116">
        <v>590</v>
      </c>
      <c r="W26" s="116">
        <v>593</v>
      </c>
      <c r="X26" s="116">
        <v>601</v>
      </c>
      <c r="Y26" s="112">
        <v>630</v>
      </c>
      <c r="Z26" s="112">
        <v>595</v>
      </c>
      <c r="AB26" s="117">
        <f t="shared" si="2"/>
        <v>1.7531970063056162E-2</v>
      </c>
    </row>
    <row r="27" spans="1:28" x14ac:dyDescent="0.25">
      <c r="S27" s="115" t="s">
        <v>71</v>
      </c>
      <c r="T27" s="115"/>
      <c r="U27" s="116"/>
      <c r="V27" s="116">
        <v>2070</v>
      </c>
      <c r="W27" s="116">
        <v>2126</v>
      </c>
      <c r="X27" s="116">
        <v>2344</v>
      </c>
      <c r="Y27" s="112">
        <v>2631</v>
      </c>
      <c r="Z27" s="112">
        <v>2651</v>
      </c>
      <c r="AB27" s="117">
        <f t="shared" si="2"/>
        <v>7.8113029642288875E-2</v>
      </c>
    </row>
    <row r="28" spans="1:28" x14ac:dyDescent="0.25">
      <c r="S28" s="115" t="s">
        <v>72</v>
      </c>
      <c r="T28" s="115"/>
      <c r="U28" s="116"/>
      <c r="V28" s="116">
        <v>1721</v>
      </c>
      <c r="W28" s="116">
        <v>1906</v>
      </c>
      <c r="X28" s="116">
        <v>1813</v>
      </c>
      <c r="Y28" s="112">
        <v>1990</v>
      </c>
      <c r="Z28" s="112">
        <v>2009</v>
      </c>
      <c r="AB28" s="117">
        <f t="shared" si="2"/>
        <v>5.9196181271730805E-2</v>
      </c>
    </row>
    <row r="29" spans="1:28" x14ac:dyDescent="0.25">
      <c r="S29" s="115" t="s">
        <v>73</v>
      </c>
      <c r="T29" s="115"/>
      <c r="U29" s="116"/>
      <c r="V29" s="116">
        <v>2441</v>
      </c>
      <c r="W29" s="116">
        <v>1531</v>
      </c>
      <c r="X29" s="116">
        <v>1755</v>
      </c>
      <c r="Y29" s="112">
        <v>1886</v>
      </c>
      <c r="Z29" s="112">
        <v>1840</v>
      </c>
      <c r="AB29" s="117">
        <f t="shared" si="2"/>
        <v>5.421651246390477E-2</v>
      </c>
    </row>
    <row r="30" spans="1:28" x14ac:dyDescent="0.25">
      <c r="S30" s="115" t="s">
        <v>74</v>
      </c>
      <c r="T30" s="115"/>
      <c r="U30" s="116"/>
      <c r="V30" s="116">
        <v>2160</v>
      </c>
      <c r="W30" s="116">
        <v>3118</v>
      </c>
      <c r="X30" s="116">
        <v>3041</v>
      </c>
      <c r="Y30" s="112">
        <v>3286</v>
      </c>
      <c r="Z30" s="112">
        <v>3558</v>
      </c>
      <c r="AB30" s="117">
        <f t="shared" si="2"/>
        <v>0.10483823442748541</v>
      </c>
    </row>
    <row r="31" spans="1:28" x14ac:dyDescent="0.25">
      <c r="S31" s="115" t="s">
        <v>75</v>
      </c>
      <c r="T31" s="115"/>
      <c r="U31" s="116"/>
      <c r="V31" s="116">
        <v>3302</v>
      </c>
      <c r="W31" s="116">
        <v>3459</v>
      </c>
      <c r="X31" s="116">
        <v>3911</v>
      </c>
      <c r="Y31" s="112">
        <v>4112</v>
      </c>
      <c r="Z31" s="112">
        <v>4321</v>
      </c>
      <c r="AB31" s="117">
        <f t="shared" si="2"/>
        <v>0.12732040780246331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755</v>
      </c>
      <c r="W32" s="116">
        <v>816</v>
      </c>
      <c r="X32" s="116">
        <v>899</v>
      </c>
      <c r="Y32" s="112">
        <v>1030</v>
      </c>
      <c r="Z32" s="112">
        <v>1059</v>
      </c>
      <c r="AB32" s="117">
        <f t="shared" si="2"/>
        <v>3.1203960162649539E-2</v>
      </c>
    </row>
    <row r="33" spans="19:32" x14ac:dyDescent="0.25">
      <c r="S33" s="115" t="s">
        <v>77</v>
      </c>
      <c r="T33" s="115"/>
      <c r="U33" s="116"/>
      <c r="V33" s="116">
        <v>931</v>
      </c>
      <c r="W33" s="116">
        <v>994</v>
      </c>
      <c r="X33" s="116">
        <v>1026</v>
      </c>
      <c r="Y33" s="112">
        <v>1036</v>
      </c>
      <c r="Z33" s="112">
        <v>1077</v>
      </c>
      <c r="AB33" s="117">
        <f t="shared" si="2"/>
        <v>3.1734339088926866E-2</v>
      </c>
    </row>
    <row r="34" spans="19:32" x14ac:dyDescent="0.25">
      <c r="S34" s="118" t="s">
        <v>53</v>
      </c>
      <c r="T34" s="118"/>
      <c r="U34" s="119"/>
      <c r="V34" s="119">
        <v>27813</v>
      </c>
      <c r="W34" s="119">
        <v>28921</v>
      </c>
      <c r="X34" s="119">
        <v>30782</v>
      </c>
      <c r="Y34" s="120">
        <v>33123</v>
      </c>
      <c r="Z34" s="120">
        <v>33938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15675</v>
      </c>
      <c r="W37" s="112">
        <v>16626</v>
      </c>
      <c r="X37" s="112">
        <v>17032</v>
      </c>
      <c r="Y37" s="112">
        <v>17364</v>
      </c>
      <c r="Z37" s="112">
        <v>17697</v>
      </c>
      <c r="AB37" s="132">
        <f>Z37/Z40*100</f>
        <v>79.594315013043087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3363</v>
      </c>
      <c r="W38" s="112">
        <v>3570</v>
      </c>
      <c r="X38" s="112">
        <v>3947</v>
      </c>
      <c r="Y38" s="112">
        <v>4383</v>
      </c>
      <c r="Z38" s="112">
        <v>4537</v>
      </c>
      <c r="AB38" s="132">
        <f>Z38/Z40*100</f>
        <v>20.405684986956913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19038</v>
      </c>
      <c r="W40" s="112">
        <v>20196</v>
      </c>
      <c r="X40" s="112">
        <v>20979</v>
      </c>
      <c r="Y40" s="112">
        <v>21747</v>
      </c>
      <c r="Z40" s="112">
        <v>22234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8</v>
      </c>
      <c r="X44" s="112">
        <v>12</v>
      </c>
      <c r="Y44" s="112">
        <v>26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288</v>
      </c>
      <c r="W45" s="112">
        <v>329</v>
      </c>
      <c r="X45" s="112">
        <v>432</v>
      </c>
      <c r="Y45" s="112">
        <v>591</v>
      </c>
      <c r="Z45" s="112">
        <v>617</v>
      </c>
    </row>
    <row r="46" spans="19:32" x14ac:dyDescent="0.25">
      <c r="S46" s="115" t="s">
        <v>38</v>
      </c>
      <c r="T46" s="115"/>
      <c r="U46" s="112"/>
      <c r="V46" s="112">
        <v>815</v>
      </c>
      <c r="W46" s="112">
        <v>838</v>
      </c>
      <c r="X46" s="112">
        <v>901</v>
      </c>
      <c r="Y46" s="112">
        <v>1047</v>
      </c>
      <c r="Z46" s="112">
        <v>1143</v>
      </c>
    </row>
    <row r="47" spans="19:32" x14ac:dyDescent="0.25">
      <c r="S47" s="115" t="s">
        <v>39</v>
      </c>
      <c r="T47" s="115"/>
      <c r="U47" s="112"/>
      <c r="V47" s="112">
        <v>1073</v>
      </c>
      <c r="W47" s="112">
        <v>1151</v>
      </c>
      <c r="X47" s="112">
        <v>1132</v>
      </c>
      <c r="Y47" s="112">
        <v>1354</v>
      </c>
      <c r="Z47" s="112">
        <v>1320</v>
      </c>
    </row>
    <row r="48" spans="19:32" x14ac:dyDescent="0.25">
      <c r="S48" s="115" t="s">
        <v>40</v>
      </c>
      <c r="T48" s="115"/>
      <c r="U48" s="112"/>
      <c r="V48" s="112">
        <v>1242</v>
      </c>
      <c r="W48" s="112">
        <v>1319</v>
      </c>
      <c r="X48" s="112">
        <v>1477</v>
      </c>
      <c r="Y48" s="112">
        <v>1550</v>
      </c>
      <c r="Z48" s="112">
        <v>1462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1379</v>
      </c>
      <c r="W49" s="112">
        <v>1394</v>
      </c>
      <c r="X49" s="112">
        <v>1428</v>
      </c>
      <c r="Y49" s="112">
        <v>1473</v>
      </c>
      <c r="Z49" s="112">
        <v>1470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Surf Coast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1388</v>
      </c>
      <c r="W50" s="112">
        <v>1469</v>
      </c>
      <c r="X50" s="112">
        <v>1571</v>
      </c>
      <c r="Y50" s="112">
        <v>1609</v>
      </c>
      <c r="Z50" s="112">
        <v>1583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1479</v>
      </c>
      <c r="W51" s="112">
        <v>1516</v>
      </c>
      <c r="X51" s="112">
        <v>1595</v>
      </c>
      <c r="Y51" s="112">
        <v>1644</v>
      </c>
      <c r="Z51" s="112">
        <v>1712</v>
      </c>
    </row>
    <row r="52" spans="1:26" ht="15" customHeight="1" x14ac:dyDescent="0.25">
      <c r="S52" s="115" t="s">
        <v>44</v>
      </c>
      <c r="T52" s="115"/>
      <c r="U52" s="112"/>
      <c r="V52" s="112">
        <v>1399</v>
      </c>
      <c r="W52" s="112">
        <v>1429</v>
      </c>
      <c r="X52" s="112">
        <v>1460</v>
      </c>
      <c r="Y52" s="112">
        <v>1526</v>
      </c>
      <c r="Z52" s="112">
        <v>1502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1167</v>
      </c>
      <c r="W53" s="112">
        <v>1198</v>
      </c>
      <c r="X53" s="112">
        <v>1311</v>
      </c>
      <c r="Y53" s="112">
        <v>1362</v>
      </c>
      <c r="Z53" s="112">
        <v>1505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1154</v>
      </c>
      <c r="W54" s="112">
        <v>1217</v>
      </c>
      <c r="X54" s="112">
        <v>1216</v>
      </c>
      <c r="Y54" s="112">
        <v>1236</v>
      </c>
      <c r="Z54" s="112">
        <v>1177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957</v>
      </c>
      <c r="W55" s="112">
        <v>1017</v>
      </c>
      <c r="X55" s="112">
        <v>1074</v>
      </c>
      <c r="Y55" s="112">
        <v>1064</v>
      </c>
      <c r="Z55" s="112">
        <v>1126</v>
      </c>
    </row>
    <row r="56" spans="1:26" ht="15" customHeight="1" x14ac:dyDescent="0.25">
      <c r="S56" s="115" t="s">
        <v>48</v>
      </c>
      <c r="T56" s="115"/>
      <c r="U56" s="112"/>
      <c r="V56" s="112">
        <v>582</v>
      </c>
      <c r="W56" s="112">
        <v>623</v>
      </c>
      <c r="X56" s="112">
        <v>669</v>
      </c>
      <c r="Y56" s="112">
        <v>708</v>
      </c>
      <c r="Z56" s="112">
        <v>677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281</v>
      </c>
      <c r="W57" s="112">
        <v>299</v>
      </c>
      <c r="X57" s="112">
        <v>325</v>
      </c>
      <c r="Y57" s="112">
        <v>331</v>
      </c>
      <c r="Z57" s="112">
        <v>349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101</v>
      </c>
      <c r="W58" s="112">
        <v>124</v>
      </c>
      <c r="X58" s="112">
        <v>127</v>
      </c>
      <c r="Y58" s="112">
        <v>150</v>
      </c>
      <c r="Z58" s="112">
        <v>151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35</v>
      </c>
      <c r="W59" s="112">
        <v>40</v>
      </c>
      <c r="X59" s="112">
        <v>38</v>
      </c>
      <c r="Y59" s="112">
        <v>45</v>
      </c>
      <c r="Z59" s="112">
        <v>55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</v>
      </c>
      <c r="W60" s="112">
        <v>20</v>
      </c>
      <c r="X60" s="112">
        <v>27</v>
      </c>
      <c r="Y60" s="112">
        <v>24</v>
      </c>
      <c r="Z60" s="112">
        <v>31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13355</v>
      </c>
      <c r="W61" s="112">
        <v>13975</v>
      </c>
      <c r="X61" s="112">
        <v>14795</v>
      </c>
      <c r="Y61" s="112">
        <v>15732</v>
      </c>
      <c r="Z61" s="112">
        <v>15916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7</v>
      </c>
      <c r="X63" s="112">
        <v>15</v>
      </c>
      <c r="Y63" s="112">
        <v>25</v>
      </c>
      <c r="Z63" s="112">
        <v>29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360</v>
      </c>
      <c r="W64" s="112">
        <v>415</v>
      </c>
      <c r="X64" s="112">
        <v>505</v>
      </c>
      <c r="Y64" s="112">
        <v>630</v>
      </c>
      <c r="Z64" s="112">
        <v>644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Surf Coast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850</v>
      </c>
      <c r="W65" s="112">
        <v>863</v>
      </c>
      <c r="X65" s="112">
        <v>1005</v>
      </c>
      <c r="Y65" s="112">
        <v>1317</v>
      </c>
      <c r="Z65" s="112">
        <v>1295</v>
      </c>
    </row>
    <row r="66" spans="1:26" x14ac:dyDescent="0.25">
      <c r="S66" s="115" t="s">
        <v>39</v>
      </c>
      <c r="T66" s="115"/>
      <c r="U66" s="112"/>
      <c r="V66" s="112">
        <v>1236</v>
      </c>
      <c r="W66" s="112">
        <v>1203</v>
      </c>
      <c r="X66" s="112">
        <v>1266</v>
      </c>
      <c r="Y66" s="112">
        <v>1421</v>
      </c>
      <c r="Z66" s="112">
        <v>1472</v>
      </c>
    </row>
    <row r="67" spans="1:26" x14ac:dyDescent="0.25">
      <c r="S67" s="115" t="s">
        <v>40</v>
      </c>
      <c r="T67" s="115"/>
      <c r="U67" s="112"/>
      <c r="V67" s="112">
        <v>1391</v>
      </c>
      <c r="W67" s="112">
        <v>1433</v>
      </c>
      <c r="X67" s="112">
        <v>1486</v>
      </c>
      <c r="Y67" s="112">
        <v>1540</v>
      </c>
      <c r="Z67" s="112">
        <v>1737</v>
      </c>
    </row>
    <row r="68" spans="1:26" x14ac:dyDescent="0.25">
      <c r="S68" s="115" t="s">
        <v>41</v>
      </c>
      <c r="T68" s="115"/>
      <c r="U68" s="112"/>
      <c r="V68" s="112">
        <v>1448</v>
      </c>
      <c r="W68" s="112">
        <v>1531</v>
      </c>
      <c r="X68" s="112">
        <v>1655</v>
      </c>
      <c r="Y68" s="112">
        <v>1676</v>
      </c>
      <c r="Z68" s="112">
        <v>1729</v>
      </c>
    </row>
    <row r="69" spans="1:26" x14ac:dyDescent="0.25">
      <c r="S69" s="115" t="s">
        <v>42</v>
      </c>
      <c r="T69" s="115"/>
      <c r="U69" s="112"/>
      <c r="V69" s="112">
        <v>1634</v>
      </c>
      <c r="W69" s="112">
        <v>1706</v>
      </c>
      <c r="X69" s="112">
        <v>1825</v>
      </c>
      <c r="Y69" s="112">
        <v>2004</v>
      </c>
      <c r="Z69" s="112">
        <v>2032</v>
      </c>
    </row>
    <row r="70" spans="1:26" x14ac:dyDescent="0.25">
      <c r="S70" s="115" t="s">
        <v>43</v>
      </c>
      <c r="T70" s="115"/>
      <c r="U70" s="112"/>
      <c r="V70" s="112">
        <v>1596</v>
      </c>
      <c r="W70" s="112">
        <v>1650</v>
      </c>
      <c r="X70" s="112">
        <v>1764</v>
      </c>
      <c r="Y70" s="112">
        <v>1898</v>
      </c>
      <c r="Z70" s="112">
        <v>1961</v>
      </c>
    </row>
    <row r="71" spans="1:26" x14ac:dyDescent="0.25">
      <c r="S71" s="115" t="s">
        <v>44</v>
      </c>
      <c r="T71" s="115"/>
      <c r="U71" s="112"/>
      <c r="V71" s="112">
        <v>1651</v>
      </c>
      <c r="W71" s="112">
        <v>1674</v>
      </c>
      <c r="X71" s="112">
        <v>1750</v>
      </c>
      <c r="Y71" s="112">
        <v>1778</v>
      </c>
      <c r="Z71" s="112">
        <v>1826</v>
      </c>
    </row>
    <row r="72" spans="1:26" x14ac:dyDescent="0.25">
      <c r="S72" s="115" t="s">
        <v>45</v>
      </c>
      <c r="T72" s="115"/>
      <c r="U72" s="112"/>
      <c r="V72" s="112">
        <v>1305</v>
      </c>
      <c r="W72" s="112">
        <v>1409</v>
      </c>
      <c r="X72" s="112">
        <v>1480</v>
      </c>
      <c r="Y72" s="112">
        <v>1633</v>
      </c>
      <c r="Z72" s="112">
        <v>1678</v>
      </c>
    </row>
    <row r="73" spans="1:26" x14ac:dyDescent="0.25">
      <c r="S73" s="115" t="s">
        <v>46</v>
      </c>
      <c r="T73" s="115"/>
      <c r="U73" s="112"/>
      <c r="V73" s="112">
        <v>1259</v>
      </c>
      <c r="W73" s="112">
        <v>1278</v>
      </c>
      <c r="X73" s="112">
        <v>1323</v>
      </c>
      <c r="Y73" s="112">
        <v>1348</v>
      </c>
      <c r="Z73" s="112">
        <v>1373</v>
      </c>
    </row>
    <row r="74" spans="1:26" x14ac:dyDescent="0.25">
      <c r="S74" s="115" t="s">
        <v>47</v>
      </c>
      <c r="T74" s="115"/>
      <c r="U74" s="112"/>
      <c r="V74" s="112">
        <v>945</v>
      </c>
      <c r="W74" s="112">
        <v>983</v>
      </c>
      <c r="X74" s="112">
        <v>1036</v>
      </c>
      <c r="Y74" s="112">
        <v>1116</v>
      </c>
      <c r="Z74" s="112">
        <v>1188</v>
      </c>
    </row>
    <row r="75" spans="1:26" x14ac:dyDescent="0.25">
      <c r="S75" s="115" t="s">
        <v>48</v>
      </c>
      <c r="T75" s="115"/>
      <c r="U75" s="112"/>
      <c r="V75" s="112">
        <v>500</v>
      </c>
      <c r="W75" s="112">
        <v>488</v>
      </c>
      <c r="X75" s="112">
        <v>499</v>
      </c>
      <c r="Y75" s="112">
        <v>580</v>
      </c>
      <c r="Z75" s="112">
        <v>614</v>
      </c>
    </row>
    <row r="76" spans="1:26" x14ac:dyDescent="0.25">
      <c r="S76" s="115" t="s">
        <v>49</v>
      </c>
      <c r="T76" s="115"/>
      <c r="U76" s="112"/>
      <c r="V76" s="112">
        <v>160</v>
      </c>
      <c r="W76" s="112">
        <v>190</v>
      </c>
      <c r="X76" s="112">
        <v>227</v>
      </c>
      <c r="Y76" s="112">
        <v>242</v>
      </c>
      <c r="Z76" s="112">
        <v>240</v>
      </c>
    </row>
    <row r="77" spans="1:26" x14ac:dyDescent="0.25">
      <c r="S77" s="115" t="s">
        <v>50</v>
      </c>
      <c r="T77" s="115"/>
      <c r="U77" s="112"/>
      <c r="V77" s="112">
        <v>58</v>
      </c>
      <c r="W77" s="112">
        <v>62</v>
      </c>
      <c r="X77" s="112">
        <v>63</v>
      </c>
      <c r="Y77" s="112">
        <v>82</v>
      </c>
      <c r="Z77" s="112">
        <v>92</v>
      </c>
    </row>
    <row r="78" spans="1:26" x14ac:dyDescent="0.25">
      <c r="S78" s="115" t="s">
        <v>51</v>
      </c>
      <c r="T78" s="115"/>
      <c r="U78" s="112"/>
      <c r="V78" s="112">
        <v>31</v>
      </c>
      <c r="W78" s="112">
        <v>35</v>
      </c>
      <c r="X78" s="112">
        <v>28</v>
      </c>
      <c r="Y78" s="112">
        <v>31</v>
      </c>
      <c r="Z78" s="112">
        <v>36</v>
      </c>
    </row>
    <row r="79" spans="1:26" x14ac:dyDescent="0.25">
      <c r="S79" s="115" t="s">
        <v>52</v>
      </c>
      <c r="T79" s="115"/>
      <c r="U79" s="112"/>
      <c r="V79" s="112">
        <v>31</v>
      </c>
      <c r="W79" s="112">
        <v>31</v>
      </c>
      <c r="X79" s="112">
        <v>36</v>
      </c>
      <c r="Y79" s="112">
        <v>39</v>
      </c>
      <c r="Z79" s="112">
        <v>23</v>
      </c>
    </row>
    <row r="80" spans="1:26" x14ac:dyDescent="0.25">
      <c r="S80" s="118" t="s">
        <v>53</v>
      </c>
      <c r="T80" s="118"/>
      <c r="U80" s="112"/>
      <c r="V80" s="112">
        <v>14459</v>
      </c>
      <c r="W80" s="112">
        <v>14943</v>
      </c>
      <c r="X80" s="112">
        <v>15963</v>
      </c>
      <c r="Y80" s="112">
        <v>17361</v>
      </c>
      <c r="Z80" s="112">
        <v>17989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Surf Coast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1453</v>
      </c>
      <c r="W83" s="112">
        <v>1645</v>
      </c>
      <c r="X83" s="112">
        <v>1713</v>
      </c>
      <c r="Y83" s="112">
        <v>1724</v>
      </c>
      <c r="Z83" s="112">
        <v>1797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1613</v>
      </c>
      <c r="W84" s="112">
        <v>1671</v>
      </c>
      <c r="X84" s="112">
        <v>1812</v>
      </c>
      <c r="Y84" s="112">
        <v>1916</v>
      </c>
      <c r="Z84" s="112">
        <v>1925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1596</v>
      </c>
      <c r="W85" s="112">
        <v>1682</v>
      </c>
      <c r="X85" s="112">
        <v>1742</v>
      </c>
      <c r="Y85" s="112">
        <v>1755</v>
      </c>
      <c r="Z85" s="112">
        <v>1722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33,932</v>
      </c>
      <c r="D86" s="96">
        <f t="shared" ref="D86:D91" si="4">AD4</f>
        <v>2.4547842628098726E-2</v>
      </c>
      <c r="E86" s="97">
        <f t="shared" ref="E86:E91" si="5">AD4</f>
        <v>2.4547842628098726E-2</v>
      </c>
      <c r="F86" s="96">
        <f t="shared" ref="F86:F91" si="6">AF4</f>
        <v>0.2200927690482184</v>
      </c>
      <c r="G86" s="97">
        <f t="shared" ref="G86:G91" si="7">AF4</f>
        <v>0.2200927690482184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718</v>
      </c>
      <c r="W86" s="112">
        <v>751</v>
      </c>
      <c r="X86" s="112">
        <v>791</v>
      </c>
      <c r="Y86" s="112">
        <v>835</v>
      </c>
      <c r="Z86" s="112">
        <v>864</v>
      </c>
    </row>
    <row r="87" spans="1:30" ht="15" customHeight="1" x14ac:dyDescent="0.25">
      <c r="A87" s="98" t="s">
        <v>4</v>
      </c>
      <c r="B87" s="49"/>
      <c r="C87" s="57" t="str">
        <f t="shared" si="3"/>
        <v>15,918</v>
      </c>
      <c r="D87" s="96">
        <f t="shared" si="4"/>
        <v>1.1758723701773333E-2</v>
      </c>
      <c r="E87" s="97">
        <f t="shared" si="5"/>
        <v>1.1758723701773333E-2</v>
      </c>
      <c r="F87" s="96">
        <f t="shared" si="6"/>
        <v>0.19218094667465557</v>
      </c>
      <c r="G87" s="97">
        <f t="shared" si="7"/>
        <v>0.19218094667465557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383</v>
      </c>
      <c r="W87" s="112">
        <v>374</v>
      </c>
      <c r="X87" s="112">
        <v>395</v>
      </c>
      <c r="Y87" s="112">
        <v>407</v>
      </c>
      <c r="Z87" s="112">
        <v>398</v>
      </c>
    </row>
    <row r="88" spans="1:30" ht="15" customHeight="1" x14ac:dyDescent="0.25">
      <c r="A88" s="98" t="s">
        <v>5</v>
      </c>
      <c r="B88" s="49"/>
      <c r="C88" s="57" t="str">
        <f t="shared" si="3"/>
        <v>17,989</v>
      </c>
      <c r="D88" s="96">
        <f t="shared" si="4"/>
        <v>3.5874697685131851E-2</v>
      </c>
      <c r="E88" s="97">
        <f t="shared" si="5"/>
        <v>3.5874697685131851E-2</v>
      </c>
      <c r="F88" s="96">
        <f t="shared" si="6"/>
        <v>0.2442246507124084</v>
      </c>
      <c r="G88" s="97">
        <f t="shared" si="7"/>
        <v>0.2442246507124084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516</v>
      </c>
      <c r="W88" s="112">
        <v>542</v>
      </c>
      <c r="X88" s="112">
        <v>558</v>
      </c>
      <c r="Y88" s="112">
        <v>556</v>
      </c>
      <c r="Z88" s="112">
        <v>565</v>
      </c>
    </row>
    <row r="89" spans="1:30" ht="15" customHeight="1" x14ac:dyDescent="0.25">
      <c r="A89" s="49" t="s">
        <v>6</v>
      </c>
      <c r="B89" s="49"/>
      <c r="C89" s="57" t="str">
        <f t="shared" si="3"/>
        <v>22,235</v>
      </c>
      <c r="D89" s="96">
        <f t="shared" si="4"/>
        <v>2.2439876764611233E-2</v>
      </c>
      <c r="E89" s="97">
        <f t="shared" si="5"/>
        <v>2.2439876764611233E-2</v>
      </c>
      <c r="F89" s="96">
        <f t="shared" si="6"/>
        <v>0.16780462184873945</v>
      </c>
      <c r="G89" s="97">
        <f t="shared" si="7"/>
        <v>0.16780462184873945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406</v>
      </c>
      <c r="W89" s="112">
        <v>402</v>
      </c>
      <c r="X89" s="112">
        <v>396</v>
      </c>
      <c r="Y89" s="112">
        <v>386</v>
      </c>
      <c r="Z89" s="112">
        <v>438</v>
      </c>
    </row>
    <row r="90" spans="1:30" ht="15" customHeight="1" x14ac:dyDescent="0.25">
      <c r="A90" s="49" t="s">
        <v>95</v>
      </c>
      <c r="B90" s="49"/>
      <c r="C90" s="57" t="str">
        <f t="shared" si="3"/>
        <v>$44,765</v>
      </c>
      <c r="D90" s="96">
        <f t="shared" si="4"/>
        <v>5.3606232999375392E-2</v>
      </c>
      <c r="E90" s="97">
        <f t="shared" si="5"/>
        <v>5.3606232999375392E-2</v>
      </c>
      <c r="F90" s="96">
        <f t="shared" si="6"/>
        <v>0.1086361929782329</v>
      </c>
      <c r="G90" s="97">
        <f t="shared" si="7"/>
        <v>0.1086361929782329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750</v>
      </c>
      <c r="W90" s="112">
        <v>775</v>
      </c>
      <c r="X90" s="112">
        <v>748</v>
      </c>
      <c r="Y90" s="112">
        <v>807</v>
      </c>
      <c r="Z90" s="112">
        <v>804</v>
      </c>
    </row>
    <row r="91" spans="1:30" ht="15" customHeight="1" x14ac:dyDescent="0.25">
      <c r="A91" s="49" t="s">
        <v>7</v>
      </c>
      <c r="B91" s="49"/>
      <c r="C91" s="57" t="str">
        <f t="shared" si="3"/>
        <v>$1,653.9 mil</v>
      </c>
      <c r="D91" s="96">
        <f t="shared" si="4"/>
        <v>7.3558740570782488E-2</v>
      </c>
      <c r="E91" s="97">
        <f t="shared" si="5"/>
        <v>7.3558740570782488E-2</v>
      </c>
      <c r="F91" s="96">
        <f t="shared" si="6"/>
        <v>0.4135215095592466</v>
      </c>
      <c r="G91" s="97">
        <f t="shared" si="7"/>
        <v>0.4135215095592466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9565</v>
      </c>
      <c r="W91" s="112">
        <v>10110</v>
      </c>
      <c r="X91" s="112">
        <v>10430</v>
      </c>
      <c r="Y91" s="112">
        <v>10776</v>
      </c>
      <c r="Z91" s="112">
        <v>10991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961</v>
      </c>
      <c r="W93" s="112">
        <v>1035</v>
      </c>
      <c r="X93" s="112">
        <v>1099</v>
      </c>
      <c r="Y93" s="112">
        <v>1142</v>
      </c>
      <c r="Z93" s="112">
        <v>1164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2554</v>
      </c>
      <c r="W94" s="112">
        <v>2672</v>
      </c>
      <c r="X94" s="112">
        <v>2916</v>
      </c>
      <c r="Y94" s="112">
        <v>3048</v>
      </c>
      <c r="Z94" s="112">
        <v>3126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260</v>
      </c>
      <c r="W95" s="112">
        <v>264</v>
      </c>
      <c r="X95" s="112">
        <v>251</v>
      </c>
      <c r="Y95" s="112">
        <v>280</v>
      </c>
      <c r="Z95" s="112">
        <v>316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1260</v>
      </c>
      <c r="W96" s="112">
        <v>1369</v>
      </c>
      <c r="X96" s="112">
        <v>1389</v>
      </c>
      <c r="Y96" s="112">
        <v>1449</v>
      </c>
      <c r="Z96" s="112">
        <v>1467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1526</v>
      </c>
      <c r="W97" s="112">
        <v>1549</v>
      </c>
      <c r="X97" s="112">
        <v>1598</v>
      </c>
      <c r="Y97" s="112">
        <v>1613</v>
      </c>
      <c r="Z97" s="112">
        <v>1656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884</v>
      </c>
      <c r="W98" s="112">
        <v>953</v>
      </c>
      <c r="X98" s="112">
        <v>965</v>
      </c>
      <c r="Y98" s="112">
        <v>1005</v>
      </c>
      <c r="Z98" s="112">
        <v>971</v>
      </c>
    </row>
    <row r="99" spans="1:32" ht="15" customHeight="1" x14ac:dyDescent="0.25">
      <c r="S99" s="115" t="s">
        <v>195</v>
      </c>
      <c r="T99" s="115"/>
      <c r="U99" s="112"/>
      <c r="V99" s="112">
        <v>49</v>
      </c>
      <c r="W99" s="112">
        <v>57</v>
      </c>
      <c r="X99" s="112">
        <v>67</v>
      </c>
      <c r="Y99" s="112">
        <v>65</v>
      </c>
      <c r="Z99" s="112">
        <v>85</v>
      </c>
    </row>
    <row r="100" spans="1:32" ht="15" customHeight="1" x14ac:dyDescent="0.25">
      <c r="S100" s="115" t="s">
        <v>58</v>
      </c>
      <c r="T100" s="115"/>
      <c r="U100" s="112"/>
      <c r="V100" s="112">
        <v>295</v>
      </c>
      <c r="W100" s="112">
        <v>313</v>
      </c>
      <c r="X100" s="112">
        <v>335</v>
      </c>
      <c r="Y100" s="112">
        <v>385</v>
      </c>
      <c r="Z100" s="112">
        <v>359</v>
      </c>
    </row>
    <row r="101" spans="1:32" x14ac:dyDescent="0.25">
      <c r="A101" s="18"/>
      <c r="S101" s="118" t="s">
        <v>53</v>
      </c>
      <c r="T101" s="118"/>
      <c r="U101" s="112"/>
      <c r="V101" s="112">
        <v>9470</v>
      </c>
      <c r="W101" s="112">
        <v>10082</v>
      </c>
      <c r="X101" s="112">
        <v>10523</v>
      </c>
      <c r="Y101" s="112">
        <v>10950</v>
      </c>
      <c r="Z101" s="112">
        <v>11221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20160</v>
      </c>
      <c r="W104" s="112">
        <v>21978</v>
      </c>
      <c r="X104" s="112">
        <v>22368</v>
      </c>
      <c r="Y104" s="112">
        <v>24294</v>
      </c>
      <c r="Z104" s="112">
        <v>25039</v>
      </c>
      <c r="AB104" s="109" t="str">
        <f>TEXT(Z104,"###,###")</f>
        <v>25,039</v>
      </c>
      <c r="AD104" s="130">
        <f>Z104/($Z$4)*100</f>
        <v>73.791701049157126</v>
      </c>
      <c r="AF104" s="109"/>
    </row>
    <row r="105" spans="1:32" x14ac:dyDescent="0.25">
      <c r="S105" s="115" t="s">
        <v>17</v>
      </c>
      <c r="T105" s="115"/>
      <c r="U105" s="112"/>
      <c r="V105" s="112">
        <v>5712</v>
      </c>
      <c r="W105" s="112">
        <v>5668</v>
      </c>
      <c r="X105" s="112">
        <v>5980</v>
      </c>
      <c r="Y105" s="112">
        <v>6452</v>
      </c>
      <c r="Z105" s="112">
        <v>6545</v>
      </c>
      <c r="AB105" s="109" t="str">
        <f>TEXT(Z105,"###,###")</f>
        <v>6,545</v>
      </c>
      <c r="AD105" s="130">
        <f>Z105/($Z$4)*100</f>
        <v>19.288577154308616</v>
      </c>
      <c r="AF105" s="109"/>
    </row>
    <row r="106" spans="1:32" x14ac:dyDescent="0.25">
      <c r="S106" s="118" t="s">
        <v>53</v>
      </c>
      <c r="T106" s="118"/>
      <c r="U106" s="120"/>
      <c r="V106" s="120">
        <v>25872</v>
      </c>
      <c r="W106" s="120">
        <v>27646</v>
      </c>
      <c r="X106" s="120">
        <v>28348</v>
      </c>
      <c r="Y106" s="120">
        <v>30746</v>
      </c>
      <c r="Z106" s="120">
        <v>31584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5319</v>
      </c>
      <c r="W108" s="112">
        <v>5912</v>
      </c>
      <c r="X108" s="112">
        <v>6225</v>
      </c>
      <c r="Y108" s="112">
        <v>6229</v>
      </c>
      <c r="Z108" s="112">
        <v>6327</v>
      </c>
      <c r="AB108" s="109" t="str">
        <f>TEXT(Z108,"###,###")</f>
        <v>6,327</v>
      </c>
      <c r="AD108" s="130">
        <f>Z108/($Z$4)*100</f>
        <v>18.646115760933633</v>
      </c>
      <c r="AF108" s="109"/>
    </row>
    <row r="109" spans="1:32" x14ac:dyDescent="0.25">
      <c r="S109" s="115" t="s">
        <v>20</v>
      </c>
      <c r="T109" s="115"/>
      <c r="U109" s="112"/>
      <c r="V109" s="112">
        <v>4255</v>
      </c>
      <c r="W109" s="112">
        <v>4235</v>
      </c>
      <c r="X109" s="112">
        <v>4984</v>
      </c>
      <c r="Y109" s="112">
        <v>5800</v>
      </c>
      <c r="Z109" s="112">
        <v>5643</v>
      </c>
      <c r="AB109" s="109" t="str">
        <f>TEXT(Z109,"###,###")</f>
        <v>5,643</v>
      </c>
      <c r="AD109" s="130">
        <f>Z109/($Z$4)*100</f>
        <v>16.63031946245432</v>
      </c>
      <c r="AF109" s="109"/>
    </row>
    <row r="110" spans="1:32" x14ac:dyDescent="0.25">
      <c r="S110" s="115" t="s">
        <v>21</v>
      </c>
      <c r="T110" s="115"/>
      <c r="U110" s="112"/>
      <c r="V110" s="112">
        <v>5652</v>
      </c>
      <c r="W110" s="112">
        <v>6002</v>
      </c>
      <c r="X110" s="112">
        <v>6449</v>
      </c>
      <c r="Y110" s="112">
        <v>6877</v>
      </c>
      <c r="Z110" s="112">
        <v>7466</v>
      </c>
      <c r="AB110" s="109" t="str">
        <f>TEXT(Z110,"###,###")</f>
        <v>7,466</v>
      </c>
      <c r="AD110" s="130">
        <f>Z110/($Z$4)*100</f>
        <v>22.002829187787341</v>
      </c>
      <c r="AF110" s="109"/>
    </row>
    <row r="111" spans="1:32" x14ac:dyDescent="0.25">
      <c r="S111" s="115" t="s">
        <v>22</v>
      </c>
      <c r="T111" s="115"/>
      <c r="U111" s="112"/>
      <c r="V111" s="112">
        <v>10091</v>
      </c>
      <c r="W111" s="112">
        <v>10098</v>
      </c>
      <c r="X111" s="112">
        <v>10690</v>
      </c>
      <c r="Y111" s="112">
        <v>11844</v>
      </c>
      <c r="Z111" s="112">
        <v>12149</v>
      </c>
      <c r="AB111" s="109" t="str">
        <f>TEXT(Z111,"###,###")</f>
        <v>12,149</v>
      </c>
      <c r="AD111" s="130">
        <f>Z111/($Z$4)*100</f>
        <v>35.803960862902272</v>
      </c>
      <c r="AF111" s="109"/>
    </row>
    <row r="112" spans="1:32" x14ac:dyDescent="0.25">
      <c r="S112" s="118" t="s">
        <v>53</v>
      </c>
      <c r="T112" s="118"/>
      <c r="U112" s="112"/>
      <c r="V112" s="112">
        <v>27808</v>
      </c>
      <c r="W112" s="112">
        <v>28921</v>
      </c>
      <c r="X112" s="112">
        <v>30782</v>
      </c>
      <c r="Y112" s="112">
        <v>33123</v>
      </c>
      <c r="Z112" s="112">
        <v>33935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42.79</v>
      </c>
      <c r="W118" s="131">
        <v>42.83</v>
      </c>
      <c r="X118" s="131">
        <v>42.85</v>
      </c>
      <c r="Y118" s="131">
        <v>42.7</v>
      </c>
      <c r="Z118" s="131">
        <v>42.6</v>
      </c>
      <c r="AB118" s="109" t="str">
        <f>TEXT(Z118,"##.0")</f>
        <v>42.6</v>
      </c>
    </row>
    <row r="120" spans="19:32" x14ac:dyDescent="0.25">
      <c r="S120" s="101" t="s">
        <v>97</v>
      </c>
      <c r="T120" s="112"/>
      <c r="U120" s="112"/>
      <c r="V120" s="112">
        <v>14939</v>
      </c>
      <c r="W120" s="112">
        <v>15870</v>
      </c>
      <c r="X120" s="112">
        <v>16546</v>
      </c>
      <c r="Y120" s="112">
        <v>17224</v>
      </c>
      <c r="Z120" s="112">
        <v>17654</v>
      </c>
      <c r="AB120" s="109" t="str">
        <f>TEXT(Z120,"###,###")</f>
        <v>17,654</v>
      </c>
    </row>
    <row r="121" spans="19:32" x14ac:dyDescent="0.25">
      <c r="S121" s="101" t="s">
        <v>98</v>
      </c>
      <c r="T121" s="112"/>
      <c r="U121" s="112"/>
      <c r="V121" s="112">
        <v>2088</v>
      </c>
      <c r="W121" s="112">
        <v>2301</v>
      </c>
      <c r="X121" s="112">
        <v>2291</v>
      </c>
      <c r="Y121" s="112">
        <v>2305</v>
      </c>
      <c r="Z121" s="112">
        <v>2300</v>
      </c>
      <c r="AB121" s="109" t="str">
        <f>TEXT(Z121,"###,###")</f>
        <v>2,300</v>
      </c>
    </row>
    <row r="122" spans="19:32" x14ac:dyDescent="0.25">
      <c r="S122" s="101" t="s">
        <v>99</v>
      </c>
      <c r="T122" s="112"/>
      <c r="U122" s="112"/>
      <c r="V122" s="112">
        <v>2015</v>
      </c>
      <c r="W122" s="112">
        <v>2020</v>
      </c>
      <c r="X122" s="112">
        <v>2134</v>
      </c>
      <c r="Y122" s="112">
        <v>2220</v>
      </c>
      <c r="Z122" s="112">
        <v>2278</v>
      </c>
      <c r="AB122" s="109" t="str">
        <f>TEXT(Z122,"###,###")</f>
        <v>2,278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16954</v>
      </c>
      <c r="W124" s="112">
        <v>17890</v>
      </c>
      <c r="X124" s="112">
        <v>18680</v>
      </c>
      <c r="Y124" s="112">
        <v>19444</v>
      </c>
      <c r="Z124" s="112">
        <v>19932</v>
      </c>
      <c r="AB124" s="109" t="str">
        <f>TEXT(Z124,"###,###")</f>
        <v>19,932</v>
      </c>
      <c r="AD124" s="127">
        <f>Z124/$Z$7*100</f>
        <v>89.642455588036867</v>
      </c>
    </row>
    <row r="125" spans="19:32" x14ac:dyDescent="0.25">
      <c r="S125" s="101" t="s">
        <v>101</v>
      </c>
      <c r="T125" s="112"/>
      <c r="U125" s="112"/>
      <c r="V125" s="112">
        <v>4103</v>
      </c>
      <c r="W125" s="112">
        <v>4321</v>
      </c>
      <c r="X125" s="112">
        <v>4425</v>
      </c>
      <c r="Y125" s="112">
        <v>4525</v>
      </c>
      <c r="Z125" s="112">
        <v>4578</v>
      </c>
      <c r="AB125" s="109" t="str">
        <f>TEXT(Z125,"###,###")</f>
        <v>4,578</v>
      </c>
      <c r="AD125" s="127">
        <f>Z125/$Z$7*100</f>
        <v>20.589161232291435</v>
      </c>
    </row>
    <row r="127" spans="19:32" x14ac:dyDescent="0.25">
      <c r="S127" s="101" t="s">
        <v>102</v>
      </c>
      <c r="T127" s="112"/>
      <c r="U127" s="112"/>
      <c r="V127" s="112">
        <v>9568</v>
      </c>
      <c r="W127" s="112">
        <v>10112</v>
      </c>
      <c r="X127" s="112">
        <v>10426</v>
      </c>
      <c r="Y127" s="112">
        <v>10772</v>
      </c>
      <c r="Z127" s="112">
        <v>10987</v>
      </c>
      <c r="AB127" s="109" t="str">
        <f>TEXT(Z127,"###,###")</f>
        <v>10,987</v>
      </c>
      <c r="AD127" s="127">
        <f>Z127/$Z$7*100</f>
        <v>49.413087474702046</v>
      </c>
    </row>
    <row r="128" spans="19:32" x14ac:dyDescent="0.25">
      <c r="S128" s="101" t="s">
        <v>103</v>
      </c>
      <c r="T128" s="112"/>
      <c r="U128" s="112"/>
      <c r="V128" s="112">
        <v>9470</v>
      </c>
      <c r="W128" s="112">
        <v>10085</v>
      </c>
      <c r="X128" s="112">
        <v>10529</v>
      </c>
      <c r="Y128" s="112">
        <v>10949</v>
      </c>
      <c r="Z128" s="112">
        <v>11220</v>
      </c>
      <c r="AB128" s="109" t="str">
        <f>TEXT(Z128,"###,###")</f>
        <v>11,220</v>
      </c>
      <c r="AD128" s="127">
        <f>Z128/$Z$7*100</f>
        <v>50.460984933663141</v>
      </c>
    </row>
    <row r="130" spans="19:20" x14ac:dyDescent="0.25">
      <c r="S130" s="101" t="s">
        <v>278</v>
      </c>
      <c r="T130" s="127">
        <v>79.397346525747693</v>
      </c>
    </row>
    <row r="131" spans="19:20" x14ac:dyDescent="0.25">
      <c r="S131" s="101" t="s">
        <v>279</v>
      </c>
      <c r="T131" s="127">
        <v>10.34405217000225</v>
      </c>
    </row>
    <row r="132" spans="19:20" x14ac:dyDescent="0.25">
      <c r="S132" s="101" t="s">
        <v>280</v>
      </c>
      <c r="T132" s="127">
        <v>10.245109062289185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2D0557-EE3F-441F-8757-4E46BF0212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17F5FFB-7AE3-4000-8DD6-88BF655C24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145A59-E4C1-4A0A-9CA3-A5418FEDE8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5D3E92E-CB7D-475A-87FC-7C76A2BB14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03A23-F3E0-4103-ABE7-1AB9269C0732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261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261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8.67 Swan Hill,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17570</v>
      </c>
      <c r="W4" s="108">
        <v>19045</v>
      </c>
      <c r="X4" s="108">
        <v>20318</v>
      </c>
      <c r="Y4" s="108">
        <v>21116</v>
      </c>
      <c r="Z4" s="108">
        <v>21702</v>
      </c>
      <c r="AB4" s="109" t="str">
        <f>TEXT(Z4,"###,###")</f>
        <v>21,702</v>
      </c>
      <c r="AD4" s="110">
        <f>Z4/Y4-1</f>
        <v>2.7751468081075981E-2</v>
      </c>
      <c r="AF4" s="110">
        <f>Z4/V4-1</f>
        <v>0.23517359134889015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9294</v>
      </c>
      <c r="W5" s="108">
        <v>10104</v>
      </c>
      <c r="X5" s="108">
        <v>10668</v>
      </c>
      <c r="Y5" s="108">
        <v>10866</v>
      </c>
      <c r="Z5" s="108">
        <v>11306</v>
      </c>
      <c r="AB5" s="109" t="str">
        <f>TEXT(Z5,"###,###")</f>
        <v>11,306</v>
      </c>
      <c r="AD5" s="110">
        <f t="shared" ref="AD5:AD9" si="0">Z5/Y5-1</f>
        <v>4.0493281796429192E-2</v>
      </c>
      <c r="AF5" s="110">
        <f t="shared" ref="AF5:AF9" si="1">Z5/V5-1</f>
        <v>0.21648375295889832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8271</v>
      </c>
      <c r="W6" s="108">
        <v>8940</v>
      </c>
      <c r="X6" s="108">
        <v>9634</v>
      </c>
      <c r="Y6" s="108">
        <v>10243</v>
      </c>
      <c r="Z6" s="108">
        <v>10377</v>
      </c>
      <c r="AB6" s="109" t="str">
        <f>TEXT(Z6,"###,###")</f>
        <v>10,377</v>
      </c>
      <c r="AD6" s="110">
        <f t="shared" si="0"/>
        <v>1.3082104852094156E-2</v>
      </c>
      <c r="AF6" s="110">
        <f t="shared" si="1"/>
        <v>0.25462459194776921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12223</v>
      </c>
      <c r="W7" s="108">
        <v>13336</v>
      </c>
      <c r="X7" s="108">
        <v>13629</v>
      </c>
      <c r="Y7" s="108">
        <v>13810</v>
      </c>
      <c r="Z7" s="108">
        <v>14423</v>
      </c>
      <c r="AB7" s="109" t="str">
        <f>TEXT(Z7,"###,###")</f>
        <v>14,423</v>
      </c>
      <c r="AD7" s="110">
        <f t="shared" si="0"/>
        <v>4.4388124547429353E-2</v>
      </c>
      <c r="AF7" s="110">
        <f t="shared" si="1"/>
        <v>0.17998854618342475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21,702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14,423</v>
      </c>
      <c r="P8" s="67"/>
      <c r="S8" s="107" t="s">
        <v>82</v>
      </c>
      <c r="T8" s="108"/>
      <c r="U8" s="108"/>
      <c r="V8" s="108">
        <v>35959.08</v>
      </c>
      <c r="W8" s="108">
        <v>34963.29</v>
      </c>
      <c r="X8" s="108">
        <v>36409.72</v>
      </c>
      <c r="Y8" s="108">
        <v>37241.370000000003</v>
      </c>
      <c r="Z8" s="108">
        <v>39796</v>
      </c>
      <c r="AB8" s="109" t="str">
        <f>TEXT(Z8,"$###,###")</f>
        <v>$39,796</v>
      </c>
      <c r="AD8" s="110">
        <f t="shared" si="0"/>
        <v>6.8596563445437075E-2</v>
      </c>
      <c r="AF8" s="110">
        <f t="shared" si="1"/>
        <v>0.10670239616808885</v>
      </c>
    </row>
    <row r="9" spans="1:32" x14ac:dyDescent="0.25">
      <c r="A9" s="30" t="s">
        <v>14</v>
      </c>
      <c r="B9" s="71"/>
      <c r="C9" s="72"/>
      <c r="D9" s="73">
        <f>AD104</f>
        <v>78.928209381623816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54.544824239062606</v>
      </c>
      <c r="P9" s="74" t="s">
        <v>83</v>
      </c>
      <c r="S9" s="107" t="s">
        <v>7</v>
      </c>
      <c r="T9" s="108"/>
      <c r="U9" s="108"/>
      <c r="V9" s="108">
        <v>579835186</v>
      </c>
      <c r="W9" s="108">
        <v>616313891</v>
      </c>
      <c r="X9" s="108">
        <v>630196330</v>
      </c>
      <c r="Y9" s="108">
        <v>678800378</v>
      </c>
      <c r="Z9" s="108">
        <v>740969571</v>
      </c>
      <c r="AB9" s="109" t="str">
        <f>TEXT(Z9/1000000,"$#,###.0")&amp;" mil"</f>
        <v>$741.0 mil</v>
      </c>
      <c r="AD9" s="110">
        <f t="shared" si="0"/>
        <v>9.1586856776912473E-2</v>
      </c>
      <c r="AF9" s="110">
        <f t="shared" si="1"/>
        <v>0.27789687292278265</v>
      </c>
    </row>
    <row r="10" spans="1:32" x14ac:dyDescent="0.25">
      <c r="A10" s="30" t="s">
        <v>17</v>
      </c>
      <c r="B10" s="71"/>
      <c r="C10" s="72"/>
      <c r="D10" s="73">
        <f>AD105</f>
        <v>12.330660768592756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45.365041946890386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82.895375442002361</v>
      </c>
      <c r="P11" s="74" t="s">
        <v>83</v>
      </c>
      <c r="S11" s="107" t="s">
        <v>29</v>
      </c>
      <c r="T11" s="112"/>
      <c r="U11" s="112"/>
      <c r="V11" s="112">
        <v>15209</v>
      </c>
      <c r="W11" s="112">
        <v>16535</v>
      </c>
      <c r="X11" s="112">
        <v>17765</v>
      </c>
      <c r="Y11" s="112">
        <v>18581</v>
      </c>
      <c r="Z11" s="112">
        <v>19242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9.6512514733411905</v>
      </c>
      <c r="P12" s="74" t="s">
        <v>83</v>
      </c>
      <c r="S12" s="107" t="s">
        <v>30</v>
      </c>
      <c r="T12" s="112"/>
      <c r="U12" s="112"/>
      <c r="V12" s="112">
        <v>2357</v>
      </c>
      <c r="W12" s="112">
        <v>2508</v>
      </c>
      <c r="X12" s="112">
        <v>2553</v>
      </c>
      <c r="Y12" s="112">
        <v>2541</v>
      </c>
      <c r="Z12" s="112">
        <v>2461</v>
      </c>
    </row>
    <row r="13" spans="1:32" ht="15" customHeight="1" x14ac:dyDescent="0.25">
      <c r="A13" s="30" t="s">
        <v>19</v>
      </c>
      <c r="B13" s="72"/>
      <c r="C13" s="72"/>
      <c r="D13" s="73">
        <f>AD108</f>
        <v>13.855865818818542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7.4533730846564517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19.2102110404571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31.941756520136394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20.047153456764441</v>
      </c>
      <c r="P15" s="74" t="s">
        <v>83</v>
      </c>
      <c r="S15" s="115" t="s">
        <v>59</v>
      </c>
      <c r="T15" s="115"/>
      <c r="U15" s="116"/>
      <c r="V15" s="116">
        <v>2276</v>
      </c>
      <c r="W15" s="116">
        <v>2911</v>
      </c>
      <c r="X15" s="116">
        <v>3133</v>
      </c>
      <c r="Y15" s="112">
        <v>2964</v>
      </c>
      <c r="Z15" s="112">
        <v>3154</v>
      </c>
      <c r="AB15" s="117">
        <f t="shared" ref="AB15:AB34" si="2">IF(Z15="np",0,Z15/$Z$34)</f>
        <v>0.14531214005989404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26.274076122016403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79.952846543235552</v>
      </c>
      <c r="P16" s="37" t="s">
        <v>83</v>
      </c>
      <c r="S16" s="115" t="s">
        <v>60</v>
      </c>
      <c r="T16" s="115"/>
      <c r="U16" s="116"/>
      <c r="V16" s="116">
        <v>33</v>
      </c>
      <c r="W16" s="116">
        <v>34</v>
      </c>
      <c r="X16" s="116">
        <v>25</v>
      </c>
      <c r="Y16" s="112">
        <v>23</v>
      </c>
      <c r="Z16" s="112">
        <v>27</v>
      </c>
      <c r="AB16" s="117">
        <f t="shared" si="2"/>
        <v>1.2439530062197651E-3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1296</v>
      </c>
      <c r="W17" s="116">
        <v>976</v>
      </c>
      <c r="X17" s="116">
        <v>988</v>
      </c>
      <c r="Y17" s="112">
        <v>1091</v>
      </c>
      <c r="Z17" s="112">
        <v>1051</v>
      </c>
      <c r="AB17" s="117">
        <f t="shared" si="2"/>
        <v>4.8422022575443445E-2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86</v>
      </c>
      <c r="W18" s="116">
        <v>110</v>
      </c>
      <c r="X18" s="116">
        <v>111</v>
      </c>
      <c r="Y18" s="112">
        <v>102</v>
      </c>
      <c r="Z18" s="112">
        <v>111</v>
      </c>
      <c r="AB18" s="117">
        <f t="shared" si="2"/>
        <v>5.1140290255701449E-3</v>
      </c>
    </row>
    <row r="19" spans="1:28" x14ac:dyDescent="0.25">
      <c r="A19" s="63" t="str">
        <f>$S$1&amp;" ("&amp;$V$2&amp;" to "&amp;$Z$2&amp;")"</f>
        <v>Swan Hill (2018-19 to 2022-23)</v>
      </c>
      <c r="B19" s="63"/>
      <c r="C19" s="63"/>
      <c r="D19" s="63"/>
      <c r="E19" s="63"/>
      <c r="F19" s="63"/>
      <c r="G19" s="63" t="str">
        <f>$S$1&amp;" ("&amp;$V$2&amp;" to "&amp;$Z$2&amp;")"</f>
        <v>Swan Hill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810</v>
      </c>
      <c r="W19" s="116">
        <v>874</v>
      </c>
      <c r="X19" s="116">
        <v>967</v>
      </c>
      <c r="Y19" s="112">
        <v>1077</v>
      </c>
      <c r="Z19" s="112">
        <v>1029</v>
      </c>
      <c r="AB19" s="117">
        <f t="shared" si="2"/>
        <v>4.7408431237042158E-2</v>
      </c>
    </row>
    <row r="20" spans="1:28" x14ac:dyDescent="0.25">
      <c r="S20" s="115" t="s">
        <v>64</v>
      </c>
      <c r="T20" s="115"/>
      <c r="U20" s="116"/>
      <c r="V20" s="116">
        <v>657</v>
      </c>
      <c r="W20" s="116">
        <v>1015</v>
      </c>
      <c r="X20" s="116">
        <v>1062</v>
      </c>
      <c r="Y20" s="112">
        <v>1036</v>
      </c>
      <c r="Z20" s="112">
        <v>1106</v>
      </c>
      <c r="AB20" s="117">
        <f t="shared" si="2"/>
        <v>5.095600092144667E-2</v>
      </c>
    </row>
    <row r="21" spans="1:28" x14ac:dyDescent="0.25">
      <c r="S21" s="115" t="s">
        <v>65</v>
      </c>
      <c r="T21" s="115"/>
      <c r="U21" s="116"/>
      <c r="V21" s="116">
        <v>1469</v>
      </c>
      <c r="W21" s="116">
        <v>1568</v>
      </c>
      <c r="X21" s="116">
        <v>1756</v>
      </c>
      <c r="Y21" s="112">
        <v>1785</v>
      </c>
      <c r="Z21" s="112">
        <v>1847</v>
      </c>
      <c r="AB21" s="117">
        <f t="shared" si="2"/>
        <v>8.509560009214466E-2</v>
      </c>
    </row>
    <row r="22" spans="1:28" x14ac:dyDescent="0.25">
      <c r="S22" s="115" t="s">
        <v>66</v>
      </c>
      <c r="T22" s="115"/>
      <c r="U22" s="116"/>
      <c r="V22" s="116">
        <v>1194</v>
      </c>
      <c r="W22" s="116">
        <v>1279</v>
      </c>
      <c r="X22" s="116">
        <v>1416</v>
      </c>
      <c r="Y22" s="112">
        <v>1540</v>
      </c>
      <c r="Z22" s="112">
        <v>1692</v>
      </c>
      <c r="AB22" s="117">
        <f t="shared" si="2"/>
        <v>7.7954388389771936E-2</v>
      </c>
    </row>
    <row r="23" spans="1:28" x14ac:dyDescent="0.25">
      <c r="S23" s="115" t="s">
        <v>67</v>
      </c>
      <c r="T23" s="115"/>
      <c r="U23" s="116"/>
      <c r="V23" s="116">
        <v>537</v>
      </c>
      <c r="W23" s="116">
        <v>577</v>
      </c>
      <c r="X23" s="116">
        <v>591</v>
      </c>
      <c r="Y23" s="112">
        <v>598</v>
      </c>
      <c r="Z23" s="112">
        <v>656</v>
      </c>
      <c r="AB23" s="117">
        <f t="shared" si="2"/>
        <v>3.0223450817783919E-2</v>
      </c>
    </row>
    <row r="24" spans="1:28" x14ac:dyDescent="0.25">
      <c r="S24" s="115" t="s">
        <v>68</v>
      </c>
      <c r="T24" s="115"/>
      <c r="U24" s="116"/>
      <c r="V24" s="116">
        <v>94</v>
      </c>
      <c r="W24" s="116">
        <v>85</v>
      </c>
      <c r="X24" s="116">
        <v>69</v>
      </c>
      <c r="Y24" s="112">
        <v>87</v>
      </c>
      <c r="Z24" s="112">
        <v>100</v>
      </c>
      <c r="AB24" s="117">
        <f t="shared" si="2"/>
        <v>4.6072333563695004E-3</v>
      </c>
    </row>
    <row r="25" spans="1:28" x14ac:dyDescent="0.25">
      <c r="S25" s="115" t="s">
        <v>69</v>
      </c>
      <c r="T25" s="115"/>
      <c r="U25" s="116"/>
      <c r="V25" s="116">
        <v>378</v>
      </c>
      <c r="W25" s="116">
        <v>447</v>
      </c>
      <c r="X25" s="116">
        <v>424</v>
      </c>
      <c r="Y25" s="112">
        <v>459</v>
      </c>
      <c r="Z25" s="112">
        <v>506</v>
      </c>
      <c r="AB25" s="117">
        <f t="shared" si="2"/>
        <v>2.3312600783229671E-2</v>
      </c>
    </row>
    <row r="26" spans="1:28" x14ac:dyDescent="0.25">
      <c r="S26" s="115" t="s">
        <v>70</v>
      </c>
      <c r="T26" s="115"/>
      <c r="U26" s="116"/>
      <c r="V26" s="116">
        <v>177</v>
      </c>
      <c r="W26" s="116">
        <v>171</v>
      </c>
      <c r="X26" s="116">
        <v>179</v>
      </c>
      <c r="Y26" s="112">
        <v>222</v>
      </c>
      <c r="Z26" s="112">
        <v>240</v>
      </c>
      <c r="AB26" s="117">
        <f t="shared" si="2"/>
        <v>1.10573600552868E-2</v>
      </c>
    </row>
    <row r="27" spans="1:28" x14ac:dyDescent="0.25">
      <c r="S27" s="115" t="s">
        <v>71</v>
      </c>
      <c r="T27" s="115"/>
      <c r="U27" s="116"/>
      <c r="V27" s="116">
        <v>798</v>
      </c>
      <c r="W27" s="116">
        <v>692</v>
      </c>
      <c r="X27" s="116">
        <v>867</v>
      </c>
      <c r="Y27" s="112">
        <v>802</v>
      </c>
      <c r="Z27" s="112">
        <v>779</v>
      </c>
      <c r="AB27" s="117">
        <f t="shared" si="2"/>
        <v>3.5890347846118408E-2</v>
      </c>
    </row>
    <row r="28" spans="1:28" x14ac:dyDescent="0.25">
      <c r="S28" s="115" t="s">
        <v>72</v>
      </c>
      <c r="T28" s="115"/>
      <c r="U28" s="116"/>
      <c r="V28" s="116">
        <v>1581</v>
      </c>
      <c r="W28" s="116">
        <v>2091</v>
      </c>
      <c r="X28" s="116">
        <v>2349</v>
      </c>
      <c r="Y28" s="112">
        <v>2595</v>
      </c>
      <c r="Z28" s="112">
        <v>2835</v>
      </c>
      <c r="AB28" s="117">
        <f t="shared" si="2"/>
        <v>0.13061506565307532</v>
      </c>
    </row>
    <row r="29" spans="1:28" x14ac:dyDescent="0.25">
      <c r="S29" s="115" t="s">
        <v>73</v>
      </c>
      <c r="T29" s="115"/>
      <c r="U29" s="116"/>
      <c r="V29" s="116">
        <v>1104</v>
      </c>
      <c r="W29" s="116">
        <v>724</v>
      </c>
      <c r="X29" s="116">
        <v>736</v>
      </c>
      <c r="Y29" s="112">
        <v>790</v>
      </c>
      <c r="Z29" s="112">
        <v>774</v>
      </c>
      <c r="AB29" s="117">
        <f t="shared" si="2"/>
        <v>3.5659986178299928E-2</v>
      </c>
    </row>
    <row r="30" spans="1:28" x14ac:dyDescent="0.25">
      <c r="S30" s="115" t="s">
        <v>74</v>
      </c>
      <c r="T30" s="115"/>
      <c r="U30" s="116"/>
      <c r="V30" s="116">
        <v>883</v>
      </c>
      <c r="W30" s="116">
        <v>1153</v>
      </c>
      <c r="X30" s="116">
        <v>1069</v>
      </c>
      <c r="Y30" s="112">
        <v>1308</v>
      </c>
      <c r="Z30" s="112">
        <v>1341</v>
      </c>
      <c r="AB30" s="117">
        <f t="shared" si="2"/>
        <v>6.1782999308914996E-2</v>
      </c>
    </row>
    <row r="31" spans="1:28" x14ac:dyDescent="0.25">
      <c r="S31" s="115" t="s">
        <v>75</v>
      </c>
      <c r="T31" s="115"/>
      <c r="U31" s="116"/>
      <c r="V31" s="116">
        <v>1690</v>
      </c>
      <c r="W31" s="116">
        <v>1739</v>
      </c>
      <c r="X31" s="116">
        <v>2092</v>
      </c>
      <c r="Y31" s="112">
        <v>2105</v>
      </c>
      <c r="Z31" s="112">
        <v>2132</v>
      </c>
      <c r="AB31" s="117">
        <f t="shared" si="2"/>
        <v>9.8226215157797739E-2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345</v>
      </c>
      <c r="W32" s="116">
        <v>283</v>
      </c>
      <c r="X32" s="116">
        <v>290</v>
      </c>
      <c r="Y32" s="112">
        <v>349</v>
      </c>
      <c r="Z32" s="112">
        <v>359</v>
      </c>
      <c r="AB32" s="117">
        <f t="shared" si="2"/>
        <v>1.6539967749366506E-2</v>
      </c>
    </row>
    <row r="33" spans="19:32" x14ac:dyDescent="0.25">
      <c r="S33" s="115" t="s">
        <v>77</v>
      </c>
      <c r="T33" s="115"/>
      <c r="U33" s="116"/>
      <c r="V33" s="116">
        <v>571</v>
      </c>
      <c r="W33" s="116">
        <v>618</v>
      </c>
      <c r="X33" s="116">
        <v>629</v>
      </c>
      <c r="Y33" s="112">
        <v>733</v>
      </c>
      <c r="Z33" s="112">
        <v>724</v>
      </c>
      <c r="AB33" s="117">
        <f t="shared" si="2"/>
        <v>3.3356369500115182E-2</v>
      </c>
    </row>
    <row r="34" spans="19:32" x14ac:dyDescent="0.25">
      <c r="S34" s="118" t="s">
        <v>53</v>
      </c>
      <c r="T34" s="118"/>
      <c r="U34" s="119"/>
      <c r="V34" s="119">
        <v>17571</v>
      </c>
      <c r="W34" s="119">
        <v>19046</v>
      </c>
      <c r="X34" s="119">
        <v>20318</v>
      </c>
      <c r="Y34" s="120">
        <v>21117</v>
      </c>
      <c r="Z34" s="120">
        <v>21705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10044</v>
      </c>
      <c r="W37" s="112">
        <v>10867</v>
      </c>
      <c r="X37" s="112">
        <v>10989</v>
      </c>
      <c r="Y37" s="112">
        <v>10883</v>
      </c>
      <c r="Z37" s="112">
        <v>11530</v>
      </c>
      <c r="AB37" s="132">
        <f>Z37/Z40*100</f>
        <v>79.952846543235552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2180</v>
      </c>
      <c r="W38" s="112">
        <v>2470</v>
      </c>
      <c r="X38" s="112">
        <v>2638</v>
      </c>
      <c r="Y38" s="112">
        <v>2928</v>
      </c>
      <c r="Z38" s="112">
        <v>2891</v>
      </c>
      <c r="AB38" s="132">
        <f>Z38/Z40*100</f>
        <v>20.047153456764441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12224</v>
      </c>
      <c r="W40" s="112">
        <v>13337</v>
      </c>
      <c r="X40" s="112">
        <v>13627</v>
      </c>
      <c r="Y40" s="112">
        <v>13811</v>
      </c>
      <c r="Z40" s="112">
        <v>14421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7</v>
      </c>
      <c r="X44" s="112">
        <v>7</v>
      </c>
      <c r="Y44" s="112">
        <v>14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235</v>
      </c>
      <c r="W45" s="112">
        <v>244</v>
      </c>
      <c r="X45" s="112">
        <v>265</v>
      </c>
      <c r="Y45" s="112">
        <v>266</v>
      </c>
      <c r="Z45" s="112">
        <v>326</v>
      </c>
    </row>
    <row r="46" spans="19:32" x14ac:dyDescent="0.25">
      <c r="S46" s="115" t="s">
        <v>38</v>
      </c>
      <c r="T46" s="115"/>
      <c r="U46" s="112"/>
      <c r="V46" s="112">
        <v>555</v>
      </c>
      <c r="W46" s="112">
        <v>597</v>
      </c>
      <c r="X46" s="112">
        <v>594</v>
      </c>
      <c r="Y46" s="112">
        <v>657</v>
      </c>
      <c r="Z46" s="112">
        <v>656</v>
      </c>
    </row>
    <row r="47" spans="19:32" x14ac:dyDescent="0.25">
      <c r="S47" s="115" t="s">
        <v>39</v>
      </c>
      <c r="T47" s="115"/>
      <c r="U47" s="112"/>
      <c r="V47" s="112">
        <v>1020</v>
      </c>
      <c r="W47" s="112">
        <v>1012</v>
      </c>
      <c r="X47" s="112">
        <v>1000</v>
      </c>
      <c r="Y47" s="112">
        <v>993</v>
      </c>
      <c r="Z47" s="112">
        <v>1113</v>
      </c>
    </row>
    <row r="48" spans="19:32" x14ac:dyDescent="0.25">
      <c r="S48" s="115" t="s">
        <v>40</v>
      </c>
      <c r="T48" s="115"/>
      <c r="U48" s="112"/>
      <c r="V48" s="112">
        <v>1395</v>
      </c>
      <c r="W48" s="112">
        <v>1488</v>
      </c>
      <c r="X48" s="112">
        <v>1504</v>
      </c>
      <c r="Y48" s="112">
        <v>1455</v>
      </c>
      <c r="Z48" s="112">
        <v>1597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1035</v>
      </c>
      <c r="W49" s="112">
        <v>1240</v>
      </c>
      <c r="X49" s="112">
        <v>1354</v>
      </c>
      <c r="Y49" s="112">
        <v>1417</v>
      </c>
      <c r="Z49" s="112">
        <v>1491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Swan Hill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830</v>
      </c>
      <c r="W50" s="112">
        <v>1017</v>
      </c>
      <c r="X50" s="112">
        <v>1181</v>
      </c>
      <c r="Y50" s="112">
        <v>1180</v>
      </c>
      <c r="Z50" s="112">
        <v>1144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711</v>
      </c>
      <c r="W51" s="112">
        <v>757</v>
      </c>
      <c r="X51" s="112">
        <v>901</v>
      </c>
      <c r="Y51" s="112">
        <v>921</v>
      </c>
      <c r="Z51" s="112">
        <v>988</v>
      </c>
    </row>
    <row r="52" spans="1:26" ht="15" customHeight="1" x14ac:dyDescent="0.25">
      <c r="S52" s="115" t="s">
        <v>44</v>
      </c>
      <c r="T52" s="115"/>
      <c r="U52" s="112"/>
      <c r="V52" s="112">
        <v>805</v>
      </c>
      <c r="W52" s="112">
        <v>793</v>
      </c>
      <c r="X52" s="112">
        <v>761</v>
      </c>
      <c r="Y52" s="112">
        <v>792</v>
      </c>
      <c r="Z52" s="112">
        <v>793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696</v>
      </c>
      <c r="W53" s="112">
        <v>742</v>
      </c>
      <c r="X53" s="112">
        <v>781</v>
      </c>
      <c r="Y53" s="112">
        <v>801</v>
      </c>
      <c r="Z53" s="112">
        <v>807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736</v>
      </c>
      <c r="W54" s="112">
        <v>773</v>
      </c>
      <c r="X54" s="112">
        <v>810</v>
      </c>
      <c r="Y54" s="112">
        <v>838</v>
      </c>
      <c r="Z54" s="112">
        <v>765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627</v>
      </c>
      <c r="W55" s="112">
        <v>706</v>
      </c>
      <c r="X55" s="112">
        <v>727</v>
      </c>
      <c r="Y55" s="112">
        <v>721</v>
      </c>
      <c r="Z55" s="112">
        <v>729</v>
      </c>
    </row>
    <row r="56" spans="1:26" ht="15" customHeight="1" x14ac:dyDescent="0.25">
      <c r="S56" s="115" t="s">
        <v>48</v>
      </c>
      <c r="T56" s="115"/>
      <c r="U56" s="112"/>
      <c r="V56" s="112">
        <v>356</v>
      </c>
      <c r="W56" s="112">
        <v>392</v>
      </c>
      <c r="X56" s="112">
        <v>440</v>
      </c>
      <c r="Y56" s="112">
        <v>454</v>
      </c>
      <c r="Z56" s="112">
        <v>497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145</v>
      </c>
      <c r="W57" s="112">
        <v>176</v>
      </c>
      <c r="X57" s="112">
        <v>185</v>
      </c>
      <c r="Y57" s="112">
        <v>195</v>
      </c>
      <c r="Z57" s="112">
        <v>200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75</v>
      </c>
      <c r="W58" s="112">
        <v>88</v>
      </c>
      <c r="X58" s="112">
        <v>88</v>
      </c>
      <c r="Y58" s="112">
        <v>108</v>
      </c>
      <c r="Z58" s="112">
        <v>113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33</v>
      </c>
      <c r="W59" s="112">
        <v>40</v>
      </c>
      <c r="X59" s="112">
        <v>44</v>
      </c>
      <c r="Y59" s="112">
        <v>43</v>
      </c>
      <c r="Z59" s="112">
        <v>43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25</v>
      </c>
      <c r="W60" s="112">
        <v>25</v>
      </c>
      <c r="X60" s="112">
        <v>26</v>
      </c>
      <c r="Y60" s="112">
        <v>26</v>
      </c>
      <c r="Z60" s="112">
        <v>28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9294</v>
      </c>
      <c r="W61" s="112">
        <v>10099</v>
      </c>
      <c r="X61" s="112">
        <v>10668</v>
      </c>
      <c r="Y61" s="112">
        <v>10871</v>
      </c>
      <c r="Z61" s="112">
        <v>11306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12</v>
      </c>
      <c r="X63" s="112">
        <v>14</v>
      </c>
      <c r="Y63" s="112">
        <v>14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197</v>
      </c>
      <c r="W64" s="112">
        <v>230</v>
      </c>
      <c r="X64" s="112">
        <v>224</v>
      </c>
      <c r="Y64" s="112">
        <v>313</v>
      </c>
      <c r="Z64" s="112">
        <v>297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Swan Hill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614</v>
      </c>
      <c r="W65" s="112">
        <v>515</v>
      </c>
      <c r="X65" s="112">
        <v>599</v>
      </c>
      <c r="Y65" s="112">
        <v>574</v>
      </c>
      <c r="Z65" s="112">
        <v>604</v>
      </c>
    </row>
    <row r="66" spans="1:26" x14ac:dyDescent="0.25">
      <c r="S66" s="115" t="s">
        <v>39</v>
      </c>
      <c r="T66" s="115"/>
      <c r="U66" s="112"/>
      <c r="V66" s="112">
        <v>863</v>
      </c>
      <c r="W66" s="112">
        <v>985</v>
      </c>
      <c r="X66" s="112">
        <v>957</v>
      </c>
      <c r="Y66" s="112">
        <v>1011</v>
      </c>
      <c r="Z66" s="112">
        <v>1005</v>
      </c>
    </row>
    <row r="67" spans="1:26" x14ac:dyDescent="0.25">
      <c r="S67" s="115" t="s">
        <v>40</v>
      </c>
      <c r="T67" s="115"/>
      <c r="U67" s="112"/>
      <c r="V67" s="112">
        <v>1094</v>
      </c>
      <c r="W67" s="112">
        <v>1274</v>
      </c>
      <c r="X67" s="112">
        <v>1312</v>
      </c>
      <c r="Y67" s="112">
        <v>1392</v>
      </c>
      <c r="Z67" s="112">
        <v>1439</v>
      </c>
    </row>
    <row r="68" spans="1:26" x14ac:dyDescent="0.25">
      <c r="S68" s="115" t="s">
        <v>41</v>
      </c>
      <c r="T68" s="115"/>
      <c r="U68" s="112"/>
      <c r="V68" s="112">
        <v>899</v>
      </c>
      <c r="W68" s="112">
        <v>972</v>
      </c>
      <c r="X68" s="112">
        <v>1192</v>
      </c>
      <c r="Y68" s="112">
        <v>1259</v>
      </c>
      <c r="Z68" s="112">
        <v>1255</v>
      </c>
    </row>
    <row r="69" spans="1:26" x14ac:dyDescent="0.25">
      <c r="S69" s="115" t="s">
        <v>42</v>
      </c>
      <c r="T69" s="115"/>
      <c r="U69" s="112"/>
      <c r="V69" s="112">
        <v>729</v>
      </c>
      <c r="W69" s="112">
        <v>776</v>
      </c>
      <c r="X69" s="112">
        <v>861</v>
      </c>
      <c r="Y69" s="112">
        <v>994</v>
      </c>
      <c r="Z69" s="112">
        <v>1054</v>
      </c>
    </row>
    <row r="70" spans="1:26" x14ac:dyDescent="0.25">
      <c r="S70" s="115" t="s">
        <v>43</v>
      </c>
      <c r="T70" s="115"/>
      <c r="U70" s="112"/>
      <c r="V70" s="112">
        <v>693</v>
      </c>
      <c r="W70" s="112">
        <v>751</v>
      </c>
      <c r="X70" s="112">
        <v>885</v>
      </c>
      <c r="Y70" s="112">
        <v>877</v>
      </c>
      <c r="Z70" s="112">
        <v>925</v>
      </c>
    </row>
    <row r="71" spans="1:26" x14ac:dyDescent="0.25">
      <c r="S71" s="115" t="s">
        <v>44</v>
      </c>
      <c r="T71" s="115"/>
      <c r="U71" s="112"/>
      <c r="V71" s="112">
        <v>741</v>
      </c>
      <c r="W71" s="112">
        <v>764</v>
      </c>
      <c r="X71" s="112">
        <v>744</v>
      </c>
      <c r="Y71" s="112">
        <v>811</v>
      </c>
      <c r="Z71" s="112">
        <v>772</v>
      </c>
    </row>
    <row r="72" spans="1:26" x14ac:dyDescent="0.25">
      <c r="S72" s="115" t="s">
        <v>45</v>
      </c>
      <c r="T72" s="115"/>
      <c r="U72" s="112"/>
      <c r="V72" s="112">
        <v>711</v>
      </c>
      <c r="W72" s="112">
        <v>763</v>
      </c>
      <c r="X72" s="112">
        <v>834</v>
      </c>
      <c r="Y72" s="112">
        <v>903</v>
      </c>
      <c r="Z72" s="112">
        <v>889</v>
      </c>
    </row>
    <row r="73" spans="1:26" x14ac:dyDescent="0.25">
      <c r="S73" s="115" t="s">
        <v>46</v>
      </c>
      <c r="T73" s="115"/>
      <c r="U73" s="112"/>
      <c r="V73" s="112">
        <v>663</v>
      </c>
      <c r="W73" s="112">
        <v>733</v>
      </c>
      <c r="X73" s="112">
        <v>803</v>
      </c>
      <c r="Y73" s="112">
        <v>755</v>
      </c>
      <c r="Z73" s="112">
        <v>761</v>
      </c>
    </row>
    <row r="74" spans="1:26" x14ac:dyDescent="0.25">
      <c r="S74" s="115" t="s">
        <v>47</v>
      </c>
      <c r="T74" s="115"/>
      <c r="U74" s="112"/>
      <c r="V74" s="112">
        <v>580</v>
      </c>
      <c r="W74" s="112">
        <v>595</v>
      </c>
      <c r="X74" s="112">
        <v>603</v>
      </c>
      <c r="Y74" s="112">
        <v>645</v>
      </c>
      <c r="Z74" s="112">
        <v>651</v>
      </c>
    </row>
    <row r="75" spans="1:26" x14ac:dyDescent="0.25">
      <c r="S75" s="115" t="s">
        <v>48</v>
      </c>
      <c r="T75" s="115"/>
      <c r="U75" s="112"/>
      <c r="V75" s="112">
        <v>270</v>
      </c>
      <c r="W75" s="112">
        <v>325</v>
      </c>
      <c r="X75" s="112">
        <v>349</v>
      </c>
      <c r="Y75" s="112">
        <v>417</v>
      </c>
      <c r="Z75" s="112">
        <v>398</v>
      </c>
    </row>
    <row r="76" spans="1:26" x14ac:dyDescent="0.25">
      <c r="S76" s="115" t="s">
        <v>49</v>
      </c>
      <c r="T76" s="115"/>
      <c r="U76" s="112"/>
      <c r="V76" s="112">
        <v>113</v>
      </c>
      <c r="W76" s="112">
        <v>137</v>
      </c>
      <c r="X76" s="112">
        <v>135</v>
      </c>
      <c r="Y76" s="112">
        <v>140</v>
      </c>
      <c r="Z76" s="112">
        <v>176</v>
      </c>
    </row>
    <row r="77" spans="1:26" x14ac:dyDescent="0.25">
      <c r="S77" s="115" t="s">
        <v>50</v>
      </c>
      <c r="T77" s="115"/>
      <c r="U77" s="112"/>
      <c r="V77" s="112">
        <v>57</v>
      </c>
      <c r="W77" s="112">
        <v>55</v>
      </c>
      <c r="X77" s="112">
        <v>59</v>
      </c>
      <c r="Y77" s="112">
        <v>71</v>
      </c>
      <c r="Z77" s="112">
        <v>74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28</v>
      </c>
      <c r="X78" s="112">
        <v>32</v>
      </c>
      <c r="Y78" s="112">
        <v>32</v>
      </c>
      <c r="Z78" s="112">
        <v>37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23</v>
      </c>
      <c r="X79" s="112">
        <v>31</v>
      </c>
      <c r="Y79" s="112">
        <v>27</v>
      </c>
      <c r="Z79" s="112">
        <v>21</v>
      </c>
    </row>
    <row r="80" spans="1:26" x14ac:dyDescent="0.25">
      <c r="S80" s="118" t="s">
        <v>53</v>
      </c>
      <c r="T80" s="118"/>
      <c r="U80" s="112"/>
      <c r="V80" s="112">
        <v>8270</v>
      </c>
      <c r="W80" s="112">
        <v>8945</v>
      </c>
      <c r="X80" s="112">
        <v>9634</v>
      </c>
      <c r="Y80" s="112">
        <v>10238</v>
      </c>
      <c r="Z80" s="112">
        <v>10374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Swan Hill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635</v>
      </c>
      <c r="W83" s="112">
        <v>692</v>
      </c>
      <c r="X83" s="112">
        <v>722</v>
      </c>
      <c r="Y83" s="112">
        <v>724</v>
      </c>
      <c r="Z83" s="112">
        <v>687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416</v>
      </c>
      <c r="W84" s="112">
        <v>406</v>
      </c>
      <c r="X84" s="112">
        <v>412</v>
      </c>
      <c r="Y84" s="112">
        <v>426</v>
      </c>
      <c r="Z84" s="112">
        <v>420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985</v>
      </c>
      <c r="W85" s="112">
        <v>984</v>
      </c>
      <c r="X85" s="112">
        <v>1011</v>
      </c>
      <c r="Y85" s="112">
        <v>1018</v>
      </c>
      <c r="Z85" s="112">
        <v>1059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21,702</v>
      </c>
      <c r="D86" s="96">
        <f t="shared" ref="D86:D91" si="4">AD4</f>
        <v>2.7751468081075981E-2</v>
      </c>
      <c r="E86" s="97">
        <f t="shared" ref="E86:E91" si="5">AD4</f>
        <v>2.7751468081075981E-2</v>
      </c>
      <c r="F86" s="96">
        <f t="shared" ref="F86:F91" si="6">AF4</f>
        <v>0.23517359134889015</v>
      </c>
      <c r="G86" s="97">
        <f t="shared" ref="G86:G91" si="7">AF4</f>
        <v>0.23517359134889015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263</v>
      </c>
      <c r="W86" s="112">
        <v>288</v>
      </c>
      <c r="X86" s="112">
        <v>296</v>
      </c>
      <c r="Y86" s="112">
        <v>282</v>
      </c>
      <c r="Z86" s="112">
        <v>297</v>
      </c>
    </row>
    <row r="87" spans="1:30" ht="15" customHeight="1" x14ac:dyDescent="0.25">
      <c r="A87" s="98" t="s">
        <v>4</v>
      </c>
      <c r="B87" s="49"/>
      <c r="C87" s="57" t="str">
        <f t="shared" si="3"/>
        <v>11,306</v>
      </c>
      <c r="D87" s="96">
        <f t="shared" si="4"/>
        <v>4.0493281796429192E-2</v>
      </c>
      <c r="E87" s="97">
        <f t="shared" si="5"/>
        <v>4.0493281796429192E-2</v>
      </c>
      <c r="F87" s="96">
        <f t="shared" si="6"/>
        <v>0.21648375295889832</v>
      </c>
      <c r="G87" s="97">
        <f t="shared" si="7"/>
        <v>0.21648375295889832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184</v>
      </c>
      <c r="W87" s="112">
        <v>184</v>
      </c>
      <c r="X87" s="112">
        <v>181</v>
      </c>
      <c r="Y87" s="112">
        <v>186</v>
      </c>
      <c r="Z87" s="112">
        <v>183</v>
      </c>
    </row>
    <row r="88" spans="1:30" ht="15" customHeight="1" x14ac:dyDescent="0.25">
      <c r="A88" s="98" t="s">
        <v>5</v>
      </c>
      <c r="B88" s="49"/>
      <c r="C88" s="57" t="str">
        <f t="shared" si="3"/>
        <v>10,377</v>
      </c>
      <c r="D88" s="96">
        <f t="shared" si="4"/>
        <v>1.3082104852094156E-2</v>
      </c>
      <c r="E88" s="97">
        <f t="shared" si="5"/>
        <v>1.3082104852094156E-2</v>
      </c>
      <c r="F88" s="96">
        <f t="shared" si="6"/>
        <v>0.25462459194776921</v>
      </c>
      <c r="G88" s="97">
        <f t="shared" si="7"/>
        <v>0.25462459194776921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300</v>
      </c>
      <c r="W88" s="112">
        <v>333</v>
      </c>
      <c r="X88" s="112">
        <v>336</v>
      </c>
      <c r="Y88" s="112">
        <v>321</v>
      </c>
      <c r="Z88" s="112">
        <v>322</v>
      </c>
    </row>
    <row r="89" spans="1:30" ht="15" customHeight="1" x14ac:dyDescent="0.25">
      <c r="A89" s="49" t="s">
        <v>6</v>
      </c>
      <c r="B89" s="49"/>
      <c r="C89" s="57" t="str">
        <f t="shared" si="3"/>
        <v>14,423</v>
      </c>
      <c r="D89" s="96">
        <f t="shared" si="4"/>
        <v>4.4388124547429353E-2</v>
      </c>
      <c r="E89" s="97">
        <f t="shared" si="5"/>
        <v>4.4388124547429353E-2</v>
      </c>
      <c r="F89" s="96">
        <f t="shared" si="6"/>
        <v>0.17998854618342475</v>
      </c>
      <c r="G89" s="97">
        <f t="shared" si="7"/>
        <v>0.17998854618342475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680</v>
      </c>
      <c r="W89" s="112">
        <v>732</v>
      </c>
      <c r="X89" s="112">
        <v>752</v>
      </c>
      <c r="Y89" s="112">
        <v>770</v>
      </c>
      <c r="Z89" s="112">
        <v>1068</v>
      </c>
    </row>
    <row r="90" spans="1:30" ht="15" customHeight="1" x14ac:dyDescent="0.25">
      <c r="A90" s="49" t="s">
        <v>95</v>
      </c>
      <c r="B90" s="49"/>
      <c r="C90" s="57" t="str">
        <f t="shared" si="3"/>
        <v>$39,796</v>
      </c>
      <c r="D90" s="96">
        <f t="shared" si="4"/>
        <v>6.8596563445437075E-2</v>
      </c>
      <c r="E90" s="97">
        <f t="shared" si="5"/>
        <v>6.8596563445437075E-2</v>
      </c>
      <c r="F90" s="96">
        <f t="shared" si="6"/>
        <v>0.10670239616808885</v>
      </c>
      <c r="G90" s="97">
        <f t="shared" si="7"/>
        <v>0.10670239616808885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1344</v>
      </c>
      <c r="W90" s="112">
        <v>1638</v>
      </c>
      <c r="X90" s="112">
        <v>1774</v>
      </c>
      <c r="Y90" s="112">
        <v>1776</v>
      </c>
      <c r="Z90" s="112">
        <v>1568</v>
      </c>
    </row>
    <row r="91" spans="1:30" ht="15" customHeight="1" x14ac:dyDescent="0.25">
      <c r="A91" s="49" t="s">
        <v>7</v>
      </c>
      <c r="B91" s="49"/>
      <c r="C91" s="57" t="str">
        <f t="shared" si="3"/>
        <v>$741.0 mil</v>
      </c>
      <c r="D91" s="96">
        <f t="shared" si="4"/>
        <v>9.1586856776912473E-2</v>
      </c>
      <c r="E91" s="97">
        <f t="shared" si="5"/>
        <v>9.1586856776912473E-2</v>
      </c>
      <c r="F91" s="96">
        <f t="shared" si="6"/>
        <v>0.27789687292278265</v>
      </c>
      <c r="G91" s="97">
        <f t="shared" si="7"/>
        <v>0.27789687292278265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6656</v>
      </c>
      <c r="W91" s="112">
        <v>7255</v>
      </c>
      <c r="X91" s="112">
        <v>7369</v>
      </c>
      <c r="Y91" s="112">
        <v>7421</v>
      </c>
      <c r="Z91" s="112">
        <v>7864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371</v>
      </c>
      <c r="W93" s="112">
        <v>392</v>
      </c>
      <c r="X93" s="112">
        <v>409</v>
      </c>
      <c r="Y93" s="112">
        <v>416</v>
      </c>
      <c r="Z93" s="112">
        <v>406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981</v>
      </c>
      <c r="W94" s="112">
        <v>989</v>
      </c>
      <c r="X94" s="112">
        <v>1012</v>
      </c>
      <c r="Y94" s="112">
        <v>1009</v>
      </c>
      <c r="Z94" s="112">
        <v>984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124</v>
      </c>
      <c r="W95" s="112">
        <v>139</v>
      </c>
      <c r="X95" s="112">
        <v>148</v>
      </c>
      <c r="Y95" s="112">
        <v>154</v>
      </c>
      <c r="Z95" s="112">
        <v>192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784</v>
      </c>
      <c r="W96" s="112">
        <v>804</v>
      </c>
      <c r="X96" s="112">
        <v>864</v>
      </c>
      <c r="Y96" s="112">
        <v>901</v>
      </c>
      <c r="Z96" s="112">
        <v>954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818</v>
      </c>
      <c r="W97" s="112">
        <v>841</v>
      </c>
      <c r="X97" s="112">
        <v>846</v>
      </c>
      <c r="Y97" s="112">
        <v>851</v>
      </c>
      <c r="Z97" s="112">
        <v>836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535</v>
      </c>
      <c r="W98" s="112">
        <v>551</v>
      </c>
      <c r="X98" s="112">
        <v>553</v>
      </c>
      <c r="Y98" s="112">
        <v>543</v>
      </c>
      <c r="Z98" s="112">
        <v>527</v>
      </c>
    </row>
    <row r="99" spans="1:32" ht="15" customHeight="1" x14ac:dyDescent="0.25">
      <c r="S99" s="115" t="s">
        <v>195</v>
      </c>
      <c r="T99" s="115"/>
      <c r="U99" s="112"/>
      <c r="V99" s="112">
        <v>72</v>
      </c>
      <c r="W99" s="112">
        <v>78</v>
      </c>
      <c r="X99" s="112">
        <v>93</v>
      </c>
      <c r="Y99" s="112">
        <v>116</v>
      </c>
      <c r="Z99" s="112">
        <v>305</v>
      </c>
    </row>
    <row r="100" spans="1:32" ht="15" customHeight="1" x14ac:dyDescent="0.25">
      <c r="S100" s="115" t="s">
        <v>58</v>
      </c>
      <c r="T100" s="115"/>
      <c r="U100" s="112"/>
      <c r="V100" s="112">
        <v>769</v>
      </c>
      <c r="W100" s="112">
        <v>1010</v>
      </c>
      <c r="X100" s="112">
        <v>1175</v>
      </c>
      <c r="Y100" s="112">
        <v>1230</v>
      </c>
      <c r="Z100" s="112">
        <v>1078</v>
      </c>
    </row>
    <row r="101" spans="1:32" x14ac:dyDescent="0.25">
      <c r="A101" s="18"/>
      <c r="S101" s="118" t="s">
        <v>53</v>
      </c>
      <c r="T101" s="118"/>
      <c r="U101" s="112"/>
      <c r="V101" s="112">
        <v>5562</v>
      </c>
      <c r="W101" s="112">
        <v>6083</v>
      </c>
      <c r="X101" s="112">
        <v>6242</v>
      </c>
      <c r="Y101" s="112">
        <v>6382</v>
      </c>
      <c r="Z101" s="112">
        <v>6541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12901</v>
      </c>
      <c r="W104" s="112">
        <v>15050</v>
      </c>
      <c r="X104" s="112">
        <v>15441</v>
      </c>
      <c r="Y104" s="112">
        <v>16370</v>
      </c>
      <c r="Z104" s="112">
        <v>17129</v>
      </c>
      <c r="AB104" s="109" t="str">
        <f>TEXT(Z104,"###,###")</f>
        <v>17,129</v>
      </c>
      <c r="AD104" s="130">
        <f>Z104/($Z$4)*100</f>
        <v>78.928209381623816</v>
      </c>
      <c r="AF104" s="109"/>
    </row>
    <row r="105" spans="1:32" x14ac:dyDescent="0.25">
      <c r="S105" s="115" t="s">
        <v>17</v>
      </c>
      <c r="T105" s="115"/>
      <c r="U105" s="112"/>
      <c r="V105" s="112">
        <v>2834</v>
      </c>
      <c r="W105" s="112">
        <v>2676</v>
      </c>
      <c r="X105" s="112">
        <v>2725</v>
      </c>
      <c r="Y105" s="112">
        <v>2659</v>
      </c>
      <c r="Z105" s="112">
        <v>2676</v>
      </c>
      <c r="AB105" s="109" t="str">
        <f>TEXT(Z105,"###,###")</f>
        <v>2,676</v>
      </c>
      <c r="AD105" s="130">
        <f>Z105/($Z$4)*100</f>
        <v>12.330660768592756</v>
      </c>
      <c r="AF105" s="109"/>
    </row>
    <row r="106" spans="1:32" x14ac:dyDescent="0.25">
      <c r="S106" s="118" t="s">
        <v>53</v>
      </c>
      <c r="T106" s="118"/>
      <c r="U106" s="120"/>
      <c r="V106" s="120">
        <v>15735</v>
      </c>
      <c r="W106" s="120">
        <v>17726</v>
      </c>
      <c r="X106" s="120">
        <v>18166</v>
      </c>
      <c r="Y106" s="120">
        <v>19029</v>
      </c>
      <c r="Z106" s="120">
        <v>19805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2730</v>
      </c>
      <c r="W108" s="112">
        <v>3189</v>
      </c>
      <c r="X108" s="112">
        <v>3097</v>
      </c>
      <c r="Y108" s="112">
        <v>3127</v>
      </c>
      <c r="Z108" s="112">
        <v>3007</v>
      </c>
      <c r="AB108" s="109" t="str">
        <f>TEXT(Z108,"###,###")</f>
        <v>3,007</v>
      </c>
      <c r="AD108" s="130">
        <f>Z108/($Z$4)*100</f>
        <v>13.855865818818542</v>
      </c>
      <c r="AF108" s="109"/>
    </row>
    <row r="109" spans="1:32" x14ac:dyDescent="0.25">
      <c r="S109" s="115" t="s">
        <v>20</v>
      </c>
      <c r="T109" s="115"/>
      <c r="U109" s="112"/>
      <c r="V109" s="112">
        <v>2956</v>
      </c>
      <c r="W109" s="112">
        <v>3434</v>
      </c>
      <c r="X109" s="112">
        <v>3710</v>
      </c>
      <c r="Y109" s="112">
        <v>4072</v>
      </c>
      <c r="Z109" s="112">
        <v>4169</v>
      </c>
      <c r="AB109" s="109" t="str">
        <f>TEXT(Z109,"###,###")</f>
        <v>4,169</v>
      </c>
      <c r="AD109" s="130">
        <f>Z109/($Z$4)*100</f>
        <v>19.2102110404571</v>
      </c>
      <c r="AF109" s="109"/>
    </row>
    <row r="110" spans="1:32" x14ac:dyDescent="0.25">
      <c r="S110" s="115" t="s">
        <v>21</v>
      </c>
      <c r="T110" s="115"/>
      <c r="U110" s="112"/>
      <c r="V110" s="112">
        <v>4698</v>
      </c>
      <c r="W110" s="112">
        <v>4825</v>
      </c>
      <c r="X110" s="112">
        <v>5815</v>
      </c>
      <c r="Y110" s="112">
        <v>6148</v>
      </c>
      <c r="Z110" s="112">
        <v>6932</v>
      </c>
      <c r="AB110" s="109" t="str">
        <f>TEXT(Z110,"###,###")</f>
        <v>6,932</v>
      </c>
      <c r="AD110" s="130">
        <f>Z110/($Z$4)*100</f>
        <v>31.941756520136394</v>
      </c>
      <c r="AF110" s="109"/>
    </row>
    <row r="111" spans="1:32" x14ac:dyDescent="0.25">
      <c r="S111" s="115" t="s">
        <v>22</v>
      </c>
      <c r="T111" s="115"/>
      <c r="U111" s="112"/>
      <c r="V111" s="112">
        <v>5048</v>
      </c>
      <c r="W111" s="112">
        <v>5268</v>
      </c>
      <c r="X111" s="112">
        <v>5544</v>
      </c>
      <c r="Y111" s="112">
        <v>5680</v>
      </c>
      <c r="Z111" s="112">
        <v>5702</v>
      </c>
      <c r="AB111" s="109" t="str">
        <f>TEXT(Z111,"###,###")</f>
        <v>5,702</v>
      </c>
      <c r="AD111" s="130">
        <f>Z111/($Z$4)*100</f>
        <v>26.274076122016403</v>
      </c>
      <c r="AF111" s="109"/>
    </row>
    <row r="112" spans="1:32" x14ac:dyDescent="0.25">
      <c r="S112" s="118" t="s">
        <v>53</v>
      </c>
      <c r="T112" s="118"/>
      <c r="U112" s="112"/>
      <c r="V112" s="112">
        <v>17569</v>
      </c>
      <c r="W112" s="112">
        <v>19046</v>
      </c>
      <c r="X112" s="112">
        <v>20318</v>
      </c>
      <c r="Y112" s="112">
        <v>21116</v>
      </c>
      <c r="Z112" s="112">
        <v>21703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40.880000000000003</v>
      </c>
      <c r="W118" s="131">
        <v>41.06</v>
      </c>
      <c r="X118" s="131">
        <v>41.56</v>
      </c>
      <c r="Y118" s="131">
        <v>41.64</v>
      </c>
      <c r="Z118" s="131">
        <v>41.29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9860</v>
      </c>
      <c r="W120" s="112">
        <v>10825</v>
      </c>
      <c r="X120" s="112">
        <v>11075</v>
      </c>
      <c r="Y120" s="112">
        <v>11274</v>
      </c>
      <c r="Z120" s="112">
        <v>11956</v>
      </c>
      <c r="AB120" s="109" t="str">
        <f>TEXT(Z120,"###,###")</f>
        <v>11,956</v>
      </c>
    </row>
    <row r="121" spans="19:32" x14ac:dyDescent="0.25">
      <c r="S121" s="101" t="s">
        <v>98</v>
      </c>
      <c r="T121" s="112"/>
      <c r="U121" s="112"/>
      <c r="V121" s="112">
        <v>1358</v>
      </c>
      <c r="W121" s="112">
        <v>1477</v>
      </c>
      <c r="X121" s="112">
        <v>1460</v>
      </c>
      <c r="Y121" s="112">
        <v>1424</v>
      </c>
      <c r="Z121" s="112">
        <v>1392</v>
      </c>
      <c r="AB121" s="109" t="str">
        <f>TEXT(Z121,"###,###")</f>
        <v>1,392</v>
      </c>
    </row>
    <row r="122" spans="19:32" x14ac:dyDescent="0.25">
      <c r="S122" s="101" t="s">
        <v>99</v>
      </c>
      <c r="T122" s="112"/>
      <c r="U122" s="112"/>
      <c r="V122" s="112">
        <v>1001</v>
      </c>
      <c r="W122" s="112">
        <v>1028</v>
      </c>
      <c r="X122" s="112">
        <v>1093</v>
      </c>
      <c r="Y122" s="112">
        <v>1112</v>
      </c>
      <c r="Z122" s="112">
        <v>1075</v>
      </c>
      <c r="AB122" s="109" t="str">
        <f>TEXT(Z122,"###,###")</f>
        <v>1,075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10861</v>
      </c>
      <c r="W124" s="112">
        <v>11853</v>
      </c>
      <c r="X124" s="112">
        <v>12168</v>
      </c>
      <c r="Y124" s="112">
        <v>12386</v>
      </c>
      <c r="Z124" s="112">
        <v>13031</v>
      </c>
      <c r="AB124" s="109" t="str">
        <f>TEXT(Z124,"###,###")</f>
        <v>13,031</v>
      </c>
      <c r="AD124" s="127">
        <f>Z124/$Z$7*100</f>
        <v>90.34874852665881</v>
      </c>
    </row>
    <row r="125" spans="19:32" x14ac:dyDescent="0.25">
      <c r="S125" s="101" t="s">
        <v>101</v>
      </c>
      <c r="T125" s="112"/>
      <c r="U125" s="112"/>
      <c r="V125" s="112">
        <v>2359</v>
      </c>
      <c r="W125" s="112">
        <v>2505</v>
      </c>
      <c r="X125" s="112">
        <v>2553</v>
      </c>
      <c r="Y125" s="112">
        <v>2536</v>
      </c>
      <c r="Z125" s="112">
        <v>2467</v>
      </c>
      <c r="AB125" s="109" t="str">
        <f>TEXT(Z125,"###,###")</f>
        <v>2,467</v>
      </c>
      <c r="AD125" s="127">
        <f>Z125/$Z$7*100</f>
        <v>17.104624557997642</v>
      </c>
    </row>
    <row r="127" spans="19:32" x14ac:dyDescent="0.25">
      <c r="S127" s="101" t="s">
        <v>102</v>
      </c>
      <c r="T127" s="112"/>
      <c r="U127" s="112"/>
      <c r="V127" s="112">
        <v>6655</v>
      </c>
      <c r="W127" s="112">
        <v>7254</v>
      </c>
      <c r="X127" s="112">
        <v>7370</v>
      </c>
      <c r="Y127" s="112">
        <v>7426</v>
      </c>
      <c r="Z127" s="112">
        <v>7867</v>
      </c>
      <c r="AB127" s="109" t="str">
        <f>TEXT(Z127,"###,###")</f>
        <v>7,867</v>
      </c>
      <c r="AD127" s="127">
        <f>Z127/$Z$7*100</f>
        <v>54.544824239062606</v>
      </c>
    </row>
    <row r="128" spans="19:32" x14ac:dyDescent="0.25">
      <c r="S128" s="101" t="s">
        <v>103</v>
      </c>
      <c r="T128" s="112"/>
      <c r="U128" s="112"/>
      <c r="V128" s="112">
        <v>5562</v>
      </c>
      <c r="W128" s="112">
        <v>6084</v>
      </c>
      <c r="X128" s="112">
        <v>6242</v>
      </c>
      <c r="Y128" s="112">
        <v>6380</v>
      </c>
      <c r="Z128" s="112">
        <v>6543</v>
      </c>
      <c r="AB128" s="109" t="str">
        <f>TEXT(Z128,"###,###")</f>
        <v>6,543</v>
      </c>
      <c r="AD128" s="127">
        <f>Z128/$Z$7*100</f>
        <v>45.365041946890386</v>
      </c>
    </row>
    <row r="130" spans="19:20" x14ac:dyDescent="0.25">
      <c r="S130" s="101" t="s">
        <v>278</v>
      </c>
      <c r="T130" s="127">
        <v>82.895375442002361</v>
      </c>
    </row>
    <row r="131" spans="19:20" x14ac:dyDescent="0.25">
      <c r="S131" s="101" t="s">
        <v>279</v>
      </c>
      <c r="T131" s="127">
        <v>9.6512514733411905</v>
      </c>
    </row>
    <row r="132" spans="19:20" x14ac:dyDescent="0.25">
      <c r="S132" s="101" t="s">
        <v>280</v>
      </c>
      <c r="T132" s="127">
        <v>7.4533730846564517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D05E5A5-AE27-430C-893A-6A6FFADD08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07F7E8-623B-43F8-A640-CBF67743E9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71D7855-F0C9-42FF-B446-13742A23E2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3EE3162-B657-4BB8-810C-20372EA360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AE23-60A0-4897-9542-06858FCEC8B2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262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262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8.68 Towong,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5054</v>
      </c>
      <c r="W4" s="108">
        <v>5035</v>
      </c>
      <c r="X4" s="108">
        <v>5098</v>
      </c>
      <c r="Y4" s="108">
        <v>5422</v>
      </c>
      <c r="Z4" s="108">
        <v>5516</v>
      </c>
      <c r="AB4" s="109" t="str">
        <f>TEXT(Z4,"###,###")</f>
        <v>5,516</v>
      </c>
      <c r="AD4" s="110">
        <f>Z4/Y4-1</f>
        <v>1.7336776097381046E-2</v>
      </c>
      <c r="AF4" s="110">
        <f>Z4/V4-1</f>
        <v>9.1412742382271484E-2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2605</v>
      </c>
      <c r="W5" s="108">
        <v>2598</v>
      </c>
      <c r="X5" s="108">
        <v>2658</v>
      </c>
      <c r="Y5" s="108">
        <v>2770</v>
      </c>
      <c r="Z5" s="108">
        <v>2790</v>
      </c>
      <c r="AB5" s="109" t="str">
        <f>TEXT(Z5,"###,###")</f>
        <v>2,790</v>
      </c>
      <c r="AD5" s="110">
        <f t="shared" ref="AD5:AD9" si="0">Z5/Y5-1</f>
        <v>7.2202166064982976E-3</v>
      </c>
      <c r="AF5" s="110">
        <f t="shared" ref="AF5:AF9" si="1">Z5/V5-1</f>
        <v>7.1017274472168879E-2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2446</v>
      </c>
      <c r="W6" s="108">
        <v>2441</v>
      </c>
      <c r="X6" s="108">
        <v>2436</v>
      </c>
      <c r="Y6" s="108">
        <v>2653</v>
      </c>
      <c r="Z6" s="108">
        <v>2723</v>
      </c>
      <c r="AB6" s="109" t="str">
        <f>TEXT(Z6,"###,###")</f>
        <v>2,723</v>
      </c>
      <c r="AD6" s="110">
        <f t="shared" si="0"/>
        <v>2.638522427440626E-2</v>
      </c>
      <c r="AF6" s="110">
        <f t="shared" si="1"/>
        <v>0.11324611610793123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3424</v>
      </c>
      <c r="W7" s="108">
        <v>3488</v>
      </c>
      <c r="X7" s="108">
        <v>3484</v>
      </c>
      <c r="Y7" s="108">
        <v>3592</v>
      </c>
      <c r="Z7" s="108">
        <v>3648</v>
      </c>
      <c r="AB7" s="109" t="str">
        <f>TEXT(Z7,"###,###")</f>
        <v>3,648</v>
      </c>
      <c r="AD7" s="110">
        <f t="shared" si="0"/>
        <v>1.5590200445434244E-2</v>
      </c>
      <c r="AF7" s="110">
        <f t="shared" si="1"/>
        <v>6.5420560747663448E-2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5,516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3,648</v>
      </c>
      <c r="P8" s="67"/>
      <c r="S8" s="107" t="s">
        <v>82</v>
      </c>
      <c r="T8" s="108"/>
      <c r="U8" s="108"/>
      <c r="V8" s="108">
        <v>35587.5</v>
      </c>
      <c r="W8" s="108">
        <v>36411.21</v>
      </c>
      <c r="X8" s="108">
        <v>38884.67</v>
      </c>
      <c r="Y8" s="108">
        <v>38311</v>
      </c>
      <c r="Z8" s="108">
        <v>42436.5</v>
      </c>
      <c r="AB8" s="109" t="str">
        <f>TEXT(Z8,"$###,###")</f>
        <v>$42,437</v>
      </c>
      <c r="AD8" s="110">
        <f t="shared" si="0"/>
        <v>0.10768447704314688</v>
      </c>
      <c r="AF8" s="110">
        <f t="shared" si="1"/>
        <v>0.19245521601685978</v>
      </c>
    </row>
    <row r="9" spans="1:32" x14ac:dyDescent="0.25">
      <c r="A9" s="30" t="s">
        <v>14</v>
      </c>
      <c r="B9" s="71"/>
      <c r="C9" s="72"/>
      <c r="D9" s="73">
        <f>AD104</f>
        <v>61.131254532269764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53.125</v>
      </c>
      <c r="P9" s="74" t="s">
        <v>83</v>
      </c>
      <c r="S9" s="107" t="s">
        <v>7</v>
      </c>
      <c r="T9" s="108"/>
      <c r="U9" s="108"/>
      <c r="V9" s="108">
        <v>156011121</v>
      </c>
      <c r="W9" s="108">
        <v>167049216</v>
      </c>
      <c r="X9" s="108">
        <v>176633593</v>
      </c>
      <c r="Y9" s="108">
        <v>196360502</v>
      </c>
      <c r="Z9" s="108">
        <v>198413269</v>
      </c>
      <c r="AB9" s="109" t="str">
        <f>TEXT(Z9/1000000,"$#,###.0")&amp;" mil"</f>
        <v>$198.4 mil</v>
      </c>
      <c r="AD9" s="110">
        <f t="shared" si="0"/>
        <v>1.0454072886817212E-2</v>
      </c>
      <c r="AF9" s="110">
        <f t="shared" si="1"/>
        <v>0.27178926558703465</v>
      </c>
    </row>
    <row r="10" spans="1:32" x14ac:dyDescent="0.25">
      <c r="A10" s="30" t="s">
        <v>17</v>
      </c>
      <c r="B10" s="71"/>
      <c r="C10" s="72"/>
      <c r="D10" s="73">
        <f>AD105</f>
        <v>22.117476432197243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46.847587719298247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66.282894736842096</v>
      </c>
      <c r="P11" s="74" t="s">
        <v>83</v>
      </c>
      <c r="S11" s="107" t="s">
        <v>29</v>
      </c>
      <c r="T11" s="112"/>
      <c r="U11" s="112"/>
      <c r="V11" s="112">
        <v>3867</v>
      </c>
      <c r="W11" s="112">
        <v>3796</v>
      </c>
      <c r="X11" s="112">
        <v>3913</v>
      </c>
      <c r="Y11" s="112">
        <v>4198</v>
      </c>
      <c r="Z11" s="112">
        <v>4287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18.722587719298247</v>
      </c>
      <c r="P12" s="74" t="s">
        <v>83</v>
      </c>
      <c r="S12" s="107" t="s">
        <v>30</v>
      </c>
      <c r="T12" s="112"/>
      <c r="U12" s="112"/>
      <c r="V12" s="112">
        <v>1189</v>
      </c>
      <c r="W12" s="112">
        <v>1241</v>
      </c>
      <c r="X12" s="112">
        <v>1185</v>
      </c>
      <c r="Y12" s="112">
        <v>1230</v>
      </c>
      <c r="Z12" s="112">
        <v>1229</v>
      </c>
    </row>
    <row r="13" spans="1:32" ht="15" customHeight="1" x14ac:dyDescent="0.25">
      <c r="A13" s="30" t="s">
        <v>19</v>
      </c>
      <c r="B13" s="72"/>
      <c r="C13" s="72"/>
      <c r="D13" s="73">
        <f>AD108</f>
        <v>18.147208121827411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14.994517543859647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18.310369833212473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46.6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23.060188542422043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18.343844255552508</v>
      </c>
      <c r="P15" s="74" t="s">
        <v>83</v>
      </c>
      <c r="S15" s="115" t="s">
        <v>59</v>
      </c>
      <c r="T15" s="115"/>
      <c r="U15" s="116"/>
      <c r="V15" s="116">
        <v>561</v>
      </c>
      <c r="W15" s="116">
        <v>612</v>
      </c>
      <c r="X15" s="116">
        <v>577</v>
      </c>
      <c r="Y15" s="112">
        <v>616</v>
      </c>
      <c r="Z15" s="112">
        <v>644</v>
      </c>
      <c r="AB15" s="117">
        <f t="shared" ref="AB15:AB34" si="2">IF(Z15="np",0,Z15/$Z$34)</f>
        <v>0.11666666666666667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24.039158810732413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81.656155744447489</v>
      </c>
      <c r="P16" s="37" t="s">
        <v>83</v>
      </c>
      <c r="S16" s="115" t="s">
        <v>60</v>
      </c>
      <c r="T16" s="115"/>
      <c r="U16" s="116"/>
      <c r="V16" s="116">
        <v>14</v>
      </c>
      <c r="W16" s="116">
        <v>18</v>
      </c>
      <c r="X16" s="116">
        <v>14</v>
      </c>
      <c r="Y16" s="112">
        <v>12</v>
      </c>
      <c r="Z16" s="112">
        <v>21</v>
      </c>
      <c r="AB16" s="117">
        <f t="shared" si="2"/>
        <v>3.8043478260869567E-3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264</v>
      </c>
      <c r="W17" s="116">
        <v>238</v>
      </c>
      <c r="X17" s="116">
        <v>226</v>
      </c>
      <c r="Y17" s="112">
        <v>255</v>
      </c>
      <c r="Z17" s="112">
        <v>264</v>
      </c>
      <c r="AB17" s="117">
        <f t="shared" si="2"/>
        <v>4.7826086956521741E-2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70</v>
      </c>
      <c r="W18" s="116">
        <v>73</v>
      </c>
      <c r="X18" s="116">
        <v>68</v>
      </c>
      <c r="Y18" s="112">
        <v>71</v>
      </c>
      <c r="Z18" s="112">
        <v>89</v>
      </c>
      <c r="AB18" s="117">
        <f t="shared" si="2"/>
        <v>1.6123188405797101E-2</v>
      </c>
    </row>
    <row r="19" spans="1:28" x14ac:dyDescent="0.25">
      <c r="A19" s="63" t="str">
        <f>$S$1&amp;" ("&amp;$V$2&amp;" to "&amp;$Z$2&amp;")"</f>
        <v>Towong (2018-19 to 2022-23)</v>
      </c>
      <c r="B19" s="63"/>
      <c r="C19" s="63"/>
      <c r="D19" s="63"/>
      <c r="E19" s="63"/>
      <c r="F19" s="63"/>
      <c r="G19" s="63" t="str">
        <f>$S$1&amp;" ("&amp;$V$2&amp;" to "&amp;$Z$2&amp;")"</f>
        <v>Towong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361</v>
      </c>
      <c r="W19" s="116">
        <v>368</v>
      </c>
      <c r="X19" s="116">
        <v>389</v>
      </c>
      <c r="Y19" s="112">
        <v>405</v>
      </c>
      <c r="Z19" s="112">
        <v>420</v>
      </c>
      <c r="AB19" s="117">
        <f t="shared" si="2"/>
        <v>7.6086956521739135E-2</v>
      </c>
    </row>
    <row r="20" spans="1:28" x14ac:dyDescent="0.25">
      <c r="S20" s="115" t="s">
        <v>64</v>
      </c>
      <c r="T20" s="115"/>
      <c r="U20" s="116"/>
      <c r="V20" s="116">
        <v>131</v>
      </c>
      <c r="W20" s="116">
        <v>102</v>
      </c>
      <c r="X20" s="116">
        <v>133</v>
      </c>
      <c r="Y20" s="112">
        <v>124</v>
      </c>
      <c r="Z20" s="112">
        <v>120</v>
      </c>
      <c r="AB20" s="117">
        <f t="shared" si="2"/>
        <v>2.1739130434782608E-2</v>
      </c>
    </row>
    <row r="21" spans="1:28" x14ac:dyDescent="0.25">
      <c r="S21" s="115" t="s">
        <v>65</v>
      </c>
      <c r="T21" s="115"/>
      <c r="U21" s="116"/>
      <c r="V21" s="116">
        <v>323</v>
      </c>
      <c r="W21" s="116">
        <v>306</v>
      </c>
      <c r="X21" s="116">
        <v>266</v>
      </c>
      <c r="Y21" s="112">
        <v>290</v>
      </c>
      <c r="Z21" s="112">
        <v>337</v>
      </c>
      <c r="AB21" s="117">
        <f t="shared" si="2"/>
        <v>6.1050724637681159E-2</v>
      </c>
    </row>
    <row r="22" spans="1:28" x14ac:dyDescent="0.25">
      <c r="S22" s="115" t="s">
        <v>66</v>
      </c>
      <c r="T22" s="115"/>
      <c r="U22" s="116"/>
      <c r="V22" s="116">
        <v>261</v>
      </c>
      <c r="W22" s="116">
        <v>234</v>
      </c>
      <c r="X22" s="116">
        <v>306</v>
      </c>
      <c r="Y22" s="112">
        <v>309</v>
      </c>
      <c r="Z22" s="112">
        <v>346</v>
      </c>
      <c r="AB22" s="117">
        <f t="shared" si="2"/>
        <v>6.2681159420289859E-2</v>
      </c>
    </row>
    <row r="23" spans="1:28" x14ac:dyDescent="0.25">
      <c r="S23" s="115" t="s">
        <v>67</v>
      </c>
      <c r="T23" s="115"/>
      <c r="U23" s="116"/>
      <c r="V23" s="116">
        <v>206</v>
      </c>
      <c r="W23" s="116">
        <v>208</v>
      </c>
      <c r="X23" s="116">
        <v>212</v>
      </c>
      <c r="Y23" s="112">
        <v>210</v>
      </c>
      <c r="Z23" s="112">
        <v>223</v>
      </c>
      <c r="AB23" s="117">
        <f t="shared" si="2"/>
        <v>4.0398550724637682E-2</v>
      </c>
    </row>
    <row r="24" spans="1:28" x14ac:dyDescent="0.25">
      <c r="S24" s="115" t="s">
        <v>68</v>
      </c>
      <c r="T24" s="115"/>
      <c r="U24" s="116"/>
      <c r="V24" s="116">
        <v>8</v>
      </c>
      <c r="W24" s="116">
        <v>15</v>
      </c>
      <c r="X24" s="116">
        <v>18</v>
      </c>
      <c r="Y24" s="112">
        <v>18</v>
      </c>
      <c r="Z24" s="112">
        <v>16</v>
      </c>
      <c r="AB24" s="117">
        <f t="shared" si="2"/>
        <v>2.8985507246376812E-3</v>
      </c>
    </row>
    <row r="25" spans="1:28" x14ac:dyDescent="0.25">
      <c r="S25" s="115" t="s">
        <v>69</v>
      </c>
      <c r="T25" s="115"/>
      <c r="U25" s="116"/>
      <c r="V25" s="116">
        <v>109</v>
      </c>
      <c r="W25" s="116">
        <v>83</v>
      </c>
      <c r="X25" s="116">
        <v>103</v>
      </c>
      <c r="Y25" s="112">
        <v>115</v>
      </c>
      <c r="Z25" s="112">
        <v>100</v>
      </c>
      <c r="AB25" s="117">
        <f t="shared" si="2"/>
        <v>1.8115942028985508E-2</v>
      </c>
    </row>
    <row r="26" spans="1:28" x14ac:dyDescent="0.25">
      <c r="S26" s="115" t="s">
        <v>70</v>
      </c>
      <c r="T26" s="115"/>
      <c r="U26" s="116"/>
      <c r="V26" s="116">
        <v>69</v>
      </c>
      <c r="W26" s="116">
        <v>75</v>
      </c>
      <c r="X26" s="116">
        <v>73</v>
      </c>
      <c r="Y26" s="112">
        <v>71</v>
      </c>
      <c r="Z26" s="112">
        <v>64</v>
      </c>
      <c r="AB26" s="117">
        <f t="shared" si="2"/>
        <v>1.1594202898550725E-2</v>
      </c>
    </row>
    <row r="27" spans="1:28" x14ac:dyDescent="0.25">
      <c r="S27" s="115" t="s">
        <v>71</v>
      </c>
      <c r="T27" s="115"/>
      <c r="U27" s="116"/>
      <c r="V27" s="116">
        <v>190</v>
      </c>
      <c r="W27" s="116">
        <v>225</v>
      </c>
      <c r="X27" s="116">
        <v>220</v>
      </c>
      <c r="Y27" s="112">
        <v>221</v>
      </c>
      <c r="Z27" s="112">
        <v>232</v>
      </c>
      <c r="AB27" s="117">
        <f t="shared" si="2"/>
        <v>4.2028985507246375E-2</v>
      </c>
    </row>
    <row r="28" spans="1:28" x14ac:dyDescent="0.25">
      <c r="S28" s="115" t="s">
        <v>72</v>
      </c>
      <c r="T28" s="115"/>
      <c r="U28" s="116"/>
      <c r="V28" s="116">
        <v>183</v>
      </c>
      <c r="W28" s="116">
        <v>210</v>
      </c>
      <c r="X28" s="116">
        <v>257</v>
      </c>
      <c r="Y28" s="112">
        <v>342</v>
      </c>
      <c r="Z28" s="112">
        <v>293</v>
      </c>
      <c r="AB28" s="117">
        <f t="shared" si="2"/>
        <v>5.3079710144927537E-2</v>
      </c>
    </row>
    <row r="29" spans="1:28" x14ac:dyDescent="0.25">
      <c r="S29" s="115" t="s">
        <v>73</v>
      </c>
      <c r="T29" s="115"/>
      <c r="U29" s="116"/>
      <c r="V29" s="116">
        <v>480</v>
      </c>
      <c r="W29" s="116">
        <v>321</v>
      </c>
      <c r="X29" s="116">
        <v>348</v>
      </c>
      <c r="Y29" s="112">
        <v>406</v>
      </c>
      <c r="Z29" s="112">
        <v>401</v>
      </c>
      <c r="AB29" s="117">
        <f t="shared" si="2"/>
        <v>7.264492753623189E-2</v>
      </c>
    </row>
    <row r="30" spans="1:28" x14ac:dyDescent="0.25">
      <c r="S30" s="115" t="s">
        <v>74</v>
      </c>
      <c r="T30" s="115"/>
      <c r="U30" s="116"/>
      <c r="V30" s="116">
        <v>264</v>
      </c>
      <c r="W30" s="116">
        <v>385</v>
      </c>
      <c r="X30" s="116">
        <v>382</v>
      </c>
      <c r="Y30" s="112">
        <v>392</v>
      </c>
      <c r="Z30" s="112">
        <v>421</v>
      </c>
      <c r="AB30" s="117">
        <f t="shared" si="2"/>
        <v>7.626811594202898E-2</v>
      </c>
    </row>
    <row r="31" spans="1:28" x14ac:dyDescent="0.25">
      <c r="S31" s="115" t="s">
        <v>75</v>
      </c>
      <c r="T31" s="115"/>
      <c r="U31" s="116"/>
      <c r="V31" s="116">
        <v>621</v>
      </c>
      <c r="W31" s="116">
        <v>629</v>
      </c>
      <c r="X31" s="116">
        <v>661</v>
      </c>
      <c r="Y31" s="112">
        <v>718</v>
      </c>
      <c r="Z31" s="112">
        <v>725</v>
      </c>
      <c r="AB31" s="117">
        <f t="shared" si="2"/>
        <v>0.13134057971014493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53</v>
      </c>
      <c r="W32" s="116">
        <v>71</v>
      </c>
      <c r="X32" s="116">
        <v>70</v>
      </c>
      <c r="Y32" s="112">
        <v>65</v>
      </c>
      <c r="Z32" s="112">
        <v>76</v>
      </c>
      <c r="AB32" s="117">
        <f t="shared" si="2"/>
        <v>1.3768115942028985E-2</v>
      </c>
    </row>
    <row r="33" spans="19:32" x14ac:dyDescent="0.25">
      <c r="S33" s="115" t="s">
        <v>77</v>
      </c>
      <c r="T33" s="115"/>
      <c r="U33" s="116"/>
      <c r="V33" s="116">
        <v>155</v>
      </c>
      <c r="W33" s="116">
        <v>152</v>
      </c>
      <c r="X33" s="116">
        <v>151</v>
      </c>
      <c r="Y33" s="112">
        <v>156</v>
      </c>
      <c r="Z33" s="112">
        <v>166</v>
      </c>
      <c r="AB33" s="117">
        <f t="shared" si="2"/>
        <v>3.0072463768115943E-2</v>
      </c>
    </row>
    <row r="34" spans="19:32" x14ac:dyDescent="0.25">
      <c r="S34" s="118" t="s">
        <v>53</v>
      </c>
      <c r="T34" s="118"/>
      <c r="U34" s="119"/>
      <c r="V34" s="119">
        <v>5048</v>
      </c>
      <c r="W34" s="119">
        <v>5037</v>
      </c>
      <c r="X34" s="119">
        <v>5098</v>
      </c>
      <c r="Y34" s="120">
        <v>5423</v>
      </c>
      <c r="Z34" s="120">
        <v>5520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2864</v>
      </c>
      <c r="W37" s="112">
        <v>2934</v>
      </c>
      <c r="X37" s="112">
        <v>2920</v>
      </c>
      <c r="Y37" s="112">
        <v>2939</v>
      </c>
      <c r="Z37" s="112">
        <v>2978</v>
      </c>
      <c r="AB37" s="132">
        <f>Z37/Z40*100</f>
        <v>81.656155744447489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561</v>
      </c>
      <c r="W38" s="112">
        <v>552</v>
      </c>
      <c r="X38" s="112">
        <v>564</v>
      </c>
      <c r="Y38" s="112">
        <v>651</v>
      </c>
      <c r="Z38" s="112">
        <v>669</v>
      </c>
      <c r="AB38" s="132">
        <f>Z38/Z40*100</f>
        <v>18.343844255552508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3425</v>
      </c>
      <c r="W40" s="112">
        <v>3486</v>
      </c>
      <c r="X40" s="112">
        <v>3484</v>
      </c>
      <c r="Y40" s="112">
        <v>3590</v>
      </c>
      <c r="Z40" s="112">
        <v>3647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5</v>
      </c>
      <c r="X44" s="112">
        <v>8</v>
      </c>
      <c r="Y44" s="112">
        <v>4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55</v>
      </c>
      <c r="W45" s="112">
        <v>56</v>
      </c>
      <c r="X45" s="112">
        <v>65</v>
      </c>
      <c r="Y45" s="112">
        <v>79</v>
      </c>
      <c r="Z45" s="112">
        <v>68</v>
      </c>
    </row>
    <row r="46" spans="19:32" x14ac:dyDescent="0.25">
      <c r="S46" s="115" t="s">
        <v>38</v>
      </c>
      <c r="T46" s="115"/>
      <c r="U46" s="112"/>
      <c r="V46" s="112">
        <v>177</v>
      </c>
      <c r="W46" s="112">
        <v>156</v>
      </c>
      <c r="X46" s="112">
        <v>130</v>
      </c>
      <c r="Y46" s="112">
        <v>152</v>
      </c>
      <c r="Z46" s="112">
        <v>174</v>
      </c>
    </row>
    <row r="47" spans="19:32" x14ac:dyDescent="0.25">
      <c r="S47" s="115" t="s">
        <v>39</v>
      </c>
      <c r="T47" s="115"/>
      <c r="U47" s="112"/>
      <c r="V47" s="112">
        <v>185</v>
      </c>
      <c r="W47" s="112">
        <v>166</v>
      </c>
      <c r="X47" s="112">
        <v>181</v>
      </c>
      <c r="Y47" s="112">
        <v>185</v>
      </c>
      <c r="Z47" s="112">
        <v>191</v>
      </c>
    </row>
    <row r="48" spans="19:32" x14ac:dyDescent="0.25">
      <c r="S48" s="115" t="s">
        <v>40</v>
      </c>
      <c r="T48" s="115"/>
      <c r="U48" s="112"/>
      <c r="V48" s="112">
        <v>213</v>
      </c>
      <c r="W48" s="112">
        <v>200</v>
      </c>
      <c r="X48" s="112">
        <v>253</v>
      </c>
      <c r="Y48" s="112">
        <v>255</v>
      </c>
      <c r="Z48" s="112">
        <v>251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175</v>
      </c>
      <c r="W49" s="112">
        <v>208</v>
      </c>
      <c r="X49" s="112">
        <v>198</v>
      </c>
      <c r="Y49" s="112">
        <v>213</v>
      </c>
      <c r="Z49" s="112">
        <v>216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Towong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177</v>
      </c>
      <c r="W50" s="112">
        <v>167</v>
      </c>
      <c r="X50" s="112">
        <v>198</v>
      </c>
      <c r="Y50" s="112">
        <v>209</v>
      </c>
      <c r="Z50" s="112">
        <v>210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182</v>
      </c>
      <c r="W51" s="112">
        <v>191</v>
      </c>
      <c r="X51" s="112">
        <v>181</v>
      </c>
      <c r="Y51" s="112">
        <v>195</v>
      </c>
      <c r="Z51" s="112">
        <v>216</v>
      </c>
    </row>
    <row r="52" spans="1:26" ht="15" customHeight="1" x14ac:dyDescent="0.25">
      <c r="S52" s="115" t="s">
        <v>44</v>
      </c>
      <c r="T52" s="115"/>
      <c r="U52" s="112"/>
      <c r="V52" s="112">
        <v>210</v>
      </c>
      <c r="W52" s="112">
        <v>209</v>
      </c>
      <c r="X52" s="112">
        <v>205</v>
      </c>
      <c r="Y52" s="112">
        <v>189</v>
      </c>
      <c r="Z52" s="112">
        <v>193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262</v>
      </c>
      <c r="W53" s="112">
        <v>268</v>
      </c>
      <c r="X53" s="112">
        <v>267</v>
      </c>
      <c r="Y53" s="112">
        <v>262</v>
      </c>
      <c r="Z53" s="112">
        <v>250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323</v>
      </c>
      <c r="W54" s="112">
        <v>298</v>
      </c>
      <c r="X54" s="112">
        <v>287</v>
      </c>
      <c r="Y54" s="112">
        <v>301</v>
      </c>
      <c r="Z54" s="112">
        <v>303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282</v>
      </c>
      <c r="W55" s="112">
        <v>284</v>
      </c>
      <c r="X55" s="112">
        <v>268</v>
      </c>
      <c r="Y55" s="112">
        <v>294</v>
      </c>
      <c r="Z55" s="112">
        <v>296</v>
      </c>
    </row>
    <row r="56" spans="1:26" ht="15" customHeight="1" x14ac:dyDescent="0.25">
      <c r="S56" s="115" t="s">
        <v>48</v>
      </c>
      <c r="T56" s="115"/>
      <c r="U56" s="112"/>
      <c r="V56" s="112">
        <v>176</v>
      </c>
      <c r="W56" s="112">
        <v>194</v>
      </c>
      <c r="X56" s="112">
        <v>210</v>
      </c>
      <c r="Y56" s="112">
        <v>219</v>
      </c>
      <c r="Z56" s="112">
        <v>228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103</v>
      </c>
      <c r="W57" s="112">
        <v>109</v>
      </c>
      <c r="X57" s="112">
        <v>119</v>
      </c>
      <c r="Y57" s="112">
        <v>116</v>
      </c>
      <c r="Z57" s="112">
        <v>115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49</v>
      </c>
      <c r="W58" s="112">
        <v>58</v>
      </c>
      <c r="X58" s="112">
        <v>52</v>
      </c>
      <c r="Y58" s="112">
        <v>55</v>
      </c>
      <c r="Z58" s="112">
        <v>53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12</v>
      </c>
      <c r="W59" s="112">
        <v>18</v>
      </c>
      <c r="X59" s="112">
        <v>22</v>
      </c>
      <c r="Y59" s="112">
        <v>33</v>
      </c>
      <c r="Z59" s="112">
        <v>20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13</v>
      </c>
      <c r="W60" s="112">
        <v>15</v>
      </c>
      <c r="X60" s="112">
        <v>14</v>
      </c>
      <c r="Y60" s="112">
        <v>12</v>
      </c>
      <c r="Z60" s="112">
        <v>10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2607</v>
      </c>
      <c r="W61" s="112">
        <v>2597</v>
      </c>
      <c r="X61" s="112">
        <v>2658</v>
      </c>
      <c r="Y61" s="112">
        <v>2769</v>
      </c>
      <c r="Z61" s="112">
        <v>2792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8</v>
      </c>
      <c r="Y63" s="112">
        <v>6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</v>
      </c>
      <c r="W64" s="112">
        <v>52</v>
      </c>
      <c r="X64" s="112">
        <v>60</v>
      </c>
      <c r="Y64" s="112">
        <v>67</v>
      </c>
      <c r="Z64" s="112">
        <v>91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Towong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148</v>
      </c>
      <c r="W65" s="112">
        <v>140</v>
      </c>
      <c r="X65" s="112">
        <v>150</v>
      </c>
      <c r="Y65" s="112">
        <v>148</v>
      </c>
      <c r="Z65" s="112">
        <v>172</v>
      </c>
    </row>
    <row r="66" spans="1:26" x14ac:dyDescent="0.25">
      <c r="S66" s="115" t="s">
        <v>39</v>
      </c>
      <c r="T66" s="115"/>
      <c r="U66" s="112"/>
      <c r="V66" s="112">
        <v>181</v>
      </c>
      <c r="W66" s="112">
        <v>174</v>
      </c>
      <c r="X66" s="112">
        <v>178</v>
      </c>
      <c r="Y66" s="112">
        <v>197</v>
      </c>
      <c r="Z66" s="112">
        <v>184</v>
      </c>
    </row>
    <row r="67" spans="1:26" x14ac:dyDescent="0.25">
      <c r="S67" s="115" t="s">
        <v>40</v>
      </c>
      <c r="T67" s="115"/>
      <c r="U67" s="112"/>
      <c r="V67" s="112">
        <v>169</v>
      </c>
      <c r="W67" s="112">
        <v>200</v>
      </c>
      <c r="X67" s="112">
        <v>167</v>
      </c>
      <c r="Y67" s="112">
        <v>210</v>
      </c>
      <c r="Z67" s="112">
        <v>246</v>
      </c>
    </row>
    <row r="68" spans="1:26" x14ac:dyDescent="0.25">
      <c r="S68" s="115" t="s">
        <v>41</v>
      </c>
      <c r="T68" s="115"/>
      <c r="U68" s="112"/>
      <c r="V68" s="112">
        <v>193</v>
      </c>
      <c r="W68" s="112">
        <v>197</v>
      </c>
      <c r="X68" s="112">
        <v>186</v>
      </c>
      <c r="Y68" s="112">
        <v>189</v>
      </c>
      <c r="Z68" s="112">
        <v>228</v>
      </c>
    </row>
    <row r="69" spans="1:26" x14ac:dyDescent="0.25">
      <c r="S69" s="115" t="s">
        <v>42</v>
      </c>
      <c r="T69" s="115"/>
      <c r="U69" s="112"/>
      <c r="V69" s="112">
        <v>196</v>
      </c>
      <c r="W69" s="112">
        <v>202</v>
      </c>
      <c r="X69" s="112">
        <v>199</v>
      </c>
      <c r="Y69" s="112">
        <v>233</v>
      </c>
      <c r="Z69" s="112">
        <v>230</v>
      </c>
    </row>
    <row r="70" spans="1:26" x14ac:dyDescent="0.25">
      <c r="S70" s="115" t="s">
        <v>43</v>
      </c>
      <c r="T70" s="115"/>
      <c r="U70" s="112"/>
      <c r="V70" s="112">
        <v>197</v>
      </c>
      <c r="W70" s="112">
        <v>179</v>
      </c>
      <c r="X70" s="112">
        <v>197</v>
      </c>
      <c r="Y70" s="112">
        <v>218</v>
      </c>
      <c r="Z70" s="112">
        <v>229</v>
      </c>
    </row>
    <row r="71" spans="1:26" x14ac:dyDescent="0.25">
      <c r="S71" s="115" t="s">
        <v>44</v>
      </c>
      <c r="T71" s="115"/>
      <c r="U71" s="112"/>
      <c r="V71" s="112">
        <v>247</v>
      </c>
      <c r="W71" s="112">
        <v>230</v>
      </c>
      <c r="X71" s="112">
        <v>216</v>
      </c>
      <c r="Y71" s="112">
        <v>224</v>
      </c>
      <c r="Z71" s="112">
        <v>198</v>
      </c>
    </row>
    <row r="72" spans="1:26" x14ac:dyDescent="0.25">
      <c r="S72" s="115" t="s">
        <v>45</v>
      </c>
      <c r="T72" s="115"/>
      <c r="U72" s="112"/>
      <c r="V72" s="112">
        <v>270</v>
      </c>
      <c r="W72" s="112">
        <v>235</v>
      </c>
      <c r="X72" s="112">
        <v>242</v>
      </c>
      <c r="Y72" s="112">
        <v>278</v>
      </c>
      <c r="Z72" s="112">
        <v>290</v>
      </c>
    </row>
    <row r="73" spans="1:26" x14ac:dyDescent="0.25">
      <c r="S73" s="115" t="s">
        <v>46</v>
      </c>
      <c r="T73" s="115"/>
      <c r="U73" s="112"/>
      <c r="V73" s="112">
        <v>291</v>
      </c>
      <c r="W73" s="112">
        <v>331</v>
      </c>
      <c r="X73" s="112">
        <v>305</v>
      </c>
      <c r="Y73" s="112">
        <v>313</v>
      </c>
      <c r="Z73" s="112">
        <v>293</v>
      </c>
    </row>
    <row r="74" spans="1:26" x14ac:dyDescent="0.25">
      <c r="S74" s="115" t="s">
        <v>47</v>
      </c>
      <c r="T74" s="115"/>
      <c r="U74" s="112"/>
      <c r="V74" s="112">
        <v>219</v>
      </c>
      <c r="W74" s="112">
        <v>210</v>
      </c>
      <c r="X74" s="112">
        <v>248</v>
      </c>
      <c r="Y74" s="112">
        <v>276</v>
      </c>
      <c r="Z74" s="112">
        <v>267</v>
      </c>
    </row>
    <row r="75" spans="1:26" x14ac:dyDescent="0.25">
      <c r="S75" s="115" t="s">
        <v>48</v>
      </c>
      <c r="T75" s="115"/>
      <c r="U75" s="112"/>
      <c r="V75" s="112">
        <v>151</v>
      </c>
      <c r="W75" s="112">
        <v>154</v>
      </c>
      <c r="X75" s="112">
        <v>142</v>
      </c>
      <c r="Y75" s="112">
        <v>146</v>
      </c>
      <c r="Z75" s="112">
        <v>155</v>
      </c>
    </row>
    <row r="76" spans="1:26" x14ac:dyDescent="0.25">
      <c r="S76" s="115" t="s">
        <v>49</v>
      </c>
      <c r="T76" s="115"/>
      <c r="U76" s="112"/>
      <c r="V76" s="112">
        <v>72</v>
      </c>
      <c r="W76" s="112">
        <v>63</v>
      </c>
      <c r="X76" s="112">
        <v>74</v>
      </c>
      <c r="Y76" s="112">
        <v>84</v>
      </c>
      <c r="Z76" s="112">
        <v>92</v>
      </c>
    </row>
    <row r="77" spans="1:26" x14ac:dyDescent="0.25">
      <c r="S77" s="115" t="s">
        <v>50</v>
      </c>
      <c r="T77" s="115"/>
      <c r="U77" s="112"/>
      <c r="V77" s="112">
        <v>35</v>
      </c>
      <c r="W77" s="112">
        <v>44</v>
      </c>
      <c r="X77" s="112">
        <v>40</v>
      </c>
      <c r="Y77" s="112">
        <v>51</v>
      </c>
      <c r="Z77" s="112">
        <v>38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9</v>
      </c>
      <c r="X78" s="112">
        <v>13</v>
      </c>
      <c r="Y78" s="112">
        <v>12</v>
      </c>
      <c r="Z78" s="112">
        <v>19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16</v>
      </c>
      <c r="X79" s="112">
        <v>11</v>
      </c>
      <c r="Y79" s="112">
        <v>12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2446</v>
      </c>
      <c r="W80" s="112">
        <v>2439</v>
      </c>
      <c r="X80" s="112">
        <v>2436</v>
      </c>
      <c r="Y80" s="112">
        <v>2655</v>
      </c>
      <c r="Z80" s="112">
        <v>2727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Towong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182</v>
      </c>
      <c r="W83" s="112">
        <v>181</v>
      </c>
      <c r="X83" s="112">
        <v>180</v>
      </c>
      <c r="Y83" s="112">
        <v>188</v>
      </c>
      <c r="Z83" s="112">
        <v>197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132</v>
      </c>
      <c r="W84" s="112">
        <v>143</v>
      </c>
      <c r="X84" s="112">
        <v>143</v>
      </c>
      <c r="Y84" s="112">
        <v>141</v>
      </c>
      <c r="Z84" s="112">
        <v>155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293</v>
      </c>
      <c r="W85" s="112">
        <v>292</v>
      </c>
      <c r="X85" s="112">
        <v>302</v>
      </c>
      <c r="Y85" s="112">
        <v>295</v>
      </c>
      <c r="Z85" s="112">
        <v>276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5,516</v>
      </c>
      <c r="D86" s="96">
        <f t="shared" ref="D86:D91" si="4">AD4</f>
        <v>1.7336776097381046E-2</v>
      </c>
      <c r="E86" s="97">
        <f t="shared" ref="E86:E91" si="5">AD4</f>
        <v>1.7336776097381046E-2</v>
      </c>
      <c r="F86" s="96">
        <f t="shared" ref="F86:F91" si="6">AF4</f>
        <v>9.1412742382271484E-2</v>
      </c>
      <c r="G86" s="97">
        <f t="shared" ref="G86:G91" si="7">AF4</f>
        <v>9.1412742382271484E-2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95</v>
      </c>
      <c r="W86" s="112">
        <v>88</v>
      </c>
      <c r="X86" s="112">
        <v>95</v>
      </c>
      <c r="Y86" s="112">
        <v>95</v>
      </c>
      <c r="Z86" s="112">
        <v>103</v>
      </c>
    </row>
    <row r="87" spans="1:30" ht="15" customHeight="1" x14ac:dyDescent="0.25">
      <c r="A87" s="98" t="s">
        <v>4</v>
      </c>
      <c r="B87" s="49"/>
      <c r="C87" s="57" t="str">
        <f t="shared" si="3"/>
        <v>2,790</v>
      </c>
      <c r="D87" s="96">
        <f t="shared" si="4"/>
        <v>7.2202166064982976E-3</v>
      </c>
      <c r="E87" s="97">
        <f t="shared" si="5"/>
        <v>7.2202166064982976E-3</v>
      </c>
      <c r="F87" s="96">
        <f t="shared" si="6"/>
        <v>7.1017274472168879E-2</v>
      </c>
      <c r="G87" s="97">
        <f t="shared" si="7"/>
        <v>7.1017274472168879E-2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42</v>
      </c>
      <c r="W87" s="112">
        <v>35</v>
      </c>
      <c r="X87" s="112">
        <v>34</v>
      </c>
      <c r="Y87" s="112">
        <v>33</v>
      </c>
      <c r="Z87" s="112">
        <v>35</v>
      </c>
    </row>
    <row r="88" spans="1:30" ht="15" customHeight="1" x14ac:dyDescent="0.25">
      <c r="A88" s="98" t="s">
        <v>5</v>
      </c>
      <c r="B88" s="49"/>
      <c r="C88" s="57" t="str">
        <f t="shared" si="3"/>
        <v>2,723</v>
      </c>
      <c r="D88" s="96">
        <f t="shared" si="4"/>
        <v>2.638522427440626E-2</v>
      </c>
      <c r="E88" s="97">
        <f t="shared" si="5"/>
        <v>2.638522427440626E-2</v>
      </c>
      <c r="F88" s="96">
        <f t="shared" si="6"/>
        <v>0.11324611610793123</v>
      </c>
      <c r="G88" s="97">
        <f t="shared" si="7"/>
        <v>0.11324611610793123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68</v>
      </c>
      <c r="W88" s="112">
        <v>58</v>
      </c>
      <c r="X88" s="112">
        <v>55</v>
      </c>
      <c r="Y88" s="112">
        <v>61</v>
      </c>
      <c r="Z88" s="112">
        <v>51</v>
      </c>
    </row>
    <row r="89" spans="1:30" ht="15" customHeight="1" x14ac:dyDescent="0.25">
      <c r="A89" s="49" t="s">
        <v>6</v>
      </c>
      <c r="B89" s="49"/>
      <c r="C89" s="57" t="str">
        <f t="shared" si="3"/>
        <v>3,648</v>
      </c>
      <c r="D89" s="96">
        <f t="shared" si="4"/>
        <v>1.5590200445434244E-2</v>
      </c>
      <c r="E89" s="97">
        <f t="shared" si="5"/>
        <v>1.5590200445434244E-2</v>
      </c>
      <c r="F89" s="96">
        <f t="shared" si="6"/>
        <v>6.5420560747663448E-2</v>
      </c>
      <c r="G89" s="97">
        <f t="shared" si="7"/>
        <v>6.5420560747663448E-2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186</v>
      </c>
      <c r="W89" s="112">
        <v>190</v>
      </c>
      <c r="X89" s="112">
        <v>190</v>
      </c>
      <c r="Y89" s="112">
        <v>194</v>
      </c>
      <c r="Z89" s="112">
        <v>220</v>
      </c>
    </row>
    <row r="90" spans="1:30" ht="15" customHeight="1" x14ac:dyDescent="0.25">
      <c r="A90" s="49" t="s">
        <v>95</v>
      </c>
      <c r="B90" s="49"/>
      <c r="C90" s="57" t="str">
        <f t="shared" si="3"/>
        <v>$42,437</v>
      </c>
      <c r="D90" s="96">
        <f t="shared" si="4"/>
        <v>0.10768447704314688</v>
      </c>
      <c r="E90" s="97">
        <f t="shared" si="5"/>
        <v>0.10768447704314688</v>
      </c>
      <c r="F90" s="96">
        <f t="shared" si="6"/>
        <v>0.19245521601685978</v>
      </c>
      <c r="G90" s="97">
        <f t="shared" si="7"/>
        <v>0.19245521601685978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261</v>
      </c>
      <c r="W90" s="112">
        <v>260</v>
      </c>
      <c r="X90" s="112">
        <v>272</v>
      </c>
      <c r="Y90" s="112">
        <v>299</v>
      </c>
      <c r="Z90" s="112">
        <v>269</v>
      </c>
    </row>
    <row r="91" spans="1:30" ht="15" customHeight="1" x14ac:dyDescent="0.25">
      <c r="A91" s="49" t="s">
        <v>7</v>
      </c>
      <c r="B91" s="49"/>
      <c r="C91" s="57" t="str">
        <f t="shared" si="3"/>
        <v>$198.4 mil</v>
      </c>
      <c r="D91" s="96">
        <f t="shared" si="4"/>
        <v>1.0454072886817212E-2</v>
      </c>
      <c r="E91" s="97">
        <f t="shared" si="5"/>
        <v>1.0454072886817212E-2</v>
      </c>
      <c r="F91" s="96">
        <f t="shared" si="6"/>
        <v>0.27178926558703465</v>
      </c>
      <c r="G91" s="97">
        <f t="shared" si="7"/>
        <v>0.27178926558703465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1824</v>
      </c>
      <c r="W91" s="112">
        <v>1855</v>
      </c>
      <c r="X91" s="112">
        <v>1857</v>
      </c>
      <c r="Y91" s="112">
        <v>1910</v>
      </c>
      <c r="Z91" s="112">
        <v>1933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123</v>
      </c>
      <c r="W93" s="112">
        <v>113</v>
      </c>
      <c r="X93" s="112">
        <v>97</v>
      </c>
      <c r="Y93" s="112">
        <v>108</v>
      </c>
      <c r="Z93" s="112">
        <v>119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310</v>
      </c>
      <c r="W94" s="112">
        <v>329</v>
      </c>
      <c r="X94" s="112">
        <v>329</v>
      </c>
      <c r="Y94" s="112">
        <v>351</v>
      </c>
      <c r="Z94" s="112">
        <v>345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55</v>
      </c>
      <c r="W95" s="112">
        <v>54</v>
      </c>
      <c r="X95" s="112">
        <v>62</v>
      </c>
      <c r="Y95" s="112">
        <v>57</v>
      </c>
      <c r="Z95" s="112">
        <v>56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219</v>
      </c>
      <c r="W96" s="112">
        <v>214</v>
      </c>
      <c r="X96" s="112">
        <v>209</v>
      </c>
      <c r="Y96" s="112">
        <v>239</v>
      </c>
      <c r="Z96" s="112">
        <v>236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244</v>
      </c>
      <c r="W97" s="112">
        <v>245</v>
      </c>
      <c r="X97" s="112">
        <v>254</v>
      </c>
      <c r="Y97" s="112">
        <v>253</v>
      </c>
      <c r="Z97" s="112">
        <v>263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115</v>
      </c>
      <c r="W98" s="112">
        <v>120</v>
      </c>
      <c r="X98" s="112">
        <v>123</v>
      </c>
      <c r="Y98" s="112">
        <v>132</v>
      </c>
      <c r="Z98" s="112">
        <v>119</v>
      </c>
    </row>
    <row r="99" spans="1:32" ht="15" customHeight="1" x14ac:dyDescent="0.25">
      <c r="S99" s="115" t="s">
        <v>195</v>
      </c>
      <c r="T99" s="115"/>
      <c r="U99" s="112"/>
      <c r="V99" s="112">
        <v>15</v>
      </c>
      <c r="W99" s="112">
        <v>10</v>
      </c>
      <c r="X99" s="112">
        <v>10</v>
      </c>
      <c r="Y99" s="112">
        <v>10</v>
      </c>
      <c r="Z99" s="112">
        <v>20</v>
      </c>
    </row>
    <row r="100" spans="1:32" ht="15" customHeight="1" x14ac:dyDescent="0.25">
      <c r="S100" s="115" t="s">
        <v>58</v>
      </c>
      <c r="T100" s="115"/>
      <c r="U100" s="112"/>
      <c r="V100" s="112">
        <v>131</v>
      </c>
      <c r="W100" s="112">
        <v>136</v>
      </c>
      <c r="X100" s="112">
        <v>122</v>
      </c>
      <c r="Y100" s="112">
        <v>128</v>
      </c>
      <c r="Z100" s="112">
        <v>137</v>
      </c>
    </row>
    <row r="101" spans="1:32" x14ac:dyDescent="0.25">
      <c r="A101" s="18"/>
      <c r="S101" s="118" t="s">
        <v>53</v>
      </c>
      <c r="T101" s="118"/>
      <c r="U101" s="112"/>
      <c r="V101" s="112">
        <v>1598</v>
      </c>
      <c r="W101" s="112">
        <v>1630</v>
      </c>
      <c r="X101" s="112">
        <v>1629</v>
      </c>
      <c r="Y101" s="112">
        <v>1685</v>
      </c>
      <c r="Z101" s="112">
        <v>1712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2962</v>
      </c>
      <c r="W104" s="112">
        <v>3113</v>
      </c>
      <c r="X104" s="112">
        <v>3059</v>
      </c>
      <c r="Y104" s="112">
        <v>3252</v>
      </c>
      <c r="Z104" s="112">
        <v>3372</v>
      </c>
      <c r="AB104" s="109" t="str">
        <f>TEXT(Z104,"###,###")</f>
        <v>3,372</v>
      </c>
      <c r="AD104" s="130">
        <f>Z104/($Z$4)*100</f>
        <v>61.131254532269764</v>
      </c>
      <c r="AF104" s="109"/>
    </row>
    <row r="105" spans="1:32" x14ac:dyDescent="0.25">
      <c r="S105" s="115" t="s">
        <v>17</v>
      </c>
      <c r="T105" s="115"/>
      <c r="U105" s="112"/>
      <c r="V105" s="112">
        <v>1112</v>
      </c>
      <c r="W105" s="112">
        <v>1034</v>
      </c>
      <c r="X105" s="112">
        <v>1114</v>
      </c>
      <c r="Y105" s="112">
        <v>1217</v>
      </c>
      <c r="Z105" s="112">
        <v>1220</v>
      </c>
      <c r="AB105" s="109" t="str">
        <f>TEXT(Z105,"###,###")</f>
        <v>1,220</v>
      </c>
      <c r="AD105" s="130">
        <f>Z105/($Z$4)*100</f>
        <v>22.117476432197243</v>
      </c>
      <c r="AF105" s="109"/>
    </row>
    <row r="106" spans="1:32" x14ac:dyDescent="0.25">
      <c r="S106" s="118" t="s">
        <v>53</v>
      </c>
      <c r="T106" s="118"/>
      <c r="U106" s="120"/>
      <c r="V106" s="120">
        <v>4074</v>
      </c>
      <c r="W106" s="120">
        <v>4147</v>
      </c>
      <c r="X106" s="120">
        <v>4173</v>
      </c>
      <c r="Y106" s="120">
        <v>4469</v>
      </c>
      <c r="Z106" s="120">
        <v>4592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1013</v>
      </c>
      <c r="W108" s="112">
        <v>960</v>
      </c>
      <c r="X108" s="112">
        <v>923</v>
      </c>
      <c r="Y108" s="112">
        <v>1014</v>
      </c>
      <c r="Z108" s="112">
        <v>1001</v>
      </c>
      <c r="AB108" s="109" t="str">
        <f>TEXT(Z108,"###,###")</f>
        <v>1,001</v>
      </c>
      <c r="AD108" s="130">
        <f>Z108/($Z$4)*100</f>
        <v>18.147208121827411</v>
      </c>
      <c r="AF108" s="109"/>
    </row>
    <row r="109" spans="1:32" x14ac:dyDescent="0.25">
      <c r="S109" s="115" t="s">
        <v>20</v>
      </c>
      <c r="T109" s="115"/>
      <c r="U109" s="112"/>
      <c r="V109" s="112">
        <v>755</v>
      </c>
      <c r="W109" s="112">
        <v>866</v>
      </c>
      <c r="X109" s="112">
        <v>926</v>
      </c>
      <c r="Y109" s="112">
        <v>913</v>
      </c>
      <c r="Z109" s="112">
        <v>1010</v>
      </c>
      <c r="AB109" s="109" t="str">
        <f>TEXT(Z109,"###,###")</f>
        <v>1,010</v>
      </c>
      <c r="AD109" s="130">
        <f>Z109/($Z$4)*100</f>
        <v>18.310369833212473</v>
      </c>
      <c r="AF109" s="109"/>
    </row>
    <row r="110" spans="1:32" x14ac:dyDescent="0.25">
      <c r="S110" s="115" t="s">
        <v>21</v>
      </c>
      <c r="T110" s="115"/>
      <c r="U110" s="112"/>
      <c r="V110" s="112">
        <v>1114</v>
      </c>
      <c r="W110" s="112">
        <v>1128</v>
      </c>
      <c r="X110" s="112">
        <v>1184</v>
      </c>
      <c r="Y110" s="112">
        <v>1219</v>
      </c>
      <c r="Z110" s="112">
        <v>1272</v>
      </c>
      <c r="AB110" s="109" t="str">
        <f>TEXT(Z110,"###,###")</f>
        <v>1,272</v>
      </c>
      <c r="AD110" s="130">
        <f>Z110/($Z$4)*100</f>
        <v>23.060188542422043</v>
      </c>
      <c r="AF110" s="109"/>
    </row>
    <row r="111" spans="1:32" x14ac:dyDescent="0.25">
      <c r="S111" s="115" t="s">
        <v>22</v>
      </c>
      <c r="T111" s="115"/>
      <c r="U111" s="112"/>
      <c r="V111" s="112">
        <v>1179</v>
      </c>
      <c r="W111" s="112">
        <v>1058</v>
      </c>
      <c r="X111" s="112">
        <v>1140</v>
      </c>
      <c r="Y111" s="112">
        <v>1316</v>
      </c>
      <c r="Z111" s="112">
        <v>1326</v>
      </c>
      <c r="AB111" s="109" t="str">
        <f>TEXT(Z111,"###,###")</f>
        <v>1,326</v>
      </c>
      <c r="AD111" s="130">
        <f>Z111/($Z$4)*100</f>
        <v>24.039158810732413</v>
      </c>
      <c r="AF111" s="109"/>
    </row>
    <row r="112" spans="1:32" x14ac:dyDescent="0.25">
      <c r="S112" s="118" t="s">
        <v>53</v>
      </c>
      <c r="T112" s="118"/>
      <c r="U112" s="112"/>
      <c r="V112" s="112">
        <v>5052</v>
      </c>
      <c r="W112" s="112">
        <v>5036</v>
      </c>
      <c r="X112" s="112">
        <v>5098</v>
      </c>
      <c r="Y112" s="112">
        <v>5419</v>
      </c>
      <c r="Z112" s="112">
        <v>5519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46.98</v>
      </c>
      <c r="W118" s="131">
        <v>47.21</v>
      </c>
      <c r="X118" s="131">
        <v>47.18</v>
      </c>
      <c r="Y118" s="131">
        <v>47.03</v>
      </c>
      <c r="Z118" s="131">
        <v>46.57</v>
      </c>
      <c r="AB118" s="109" t="str">
        <f>TEXT(Z118,"##.0")</f>
        <v>46.6</v>
      </c>
    </row>
    <row r="120" spans="19:32" x14ac:dyDescent="0.25">
      <c r="S120" s="101" t="s">
        <v>97</v>
      </c>
      <c r="T120" s="112"/>
      <c r="U120" s="112"/>
      <c r="V120" s="112">
        <v>2239</v>
      </c>
      <c r="W120" s="112">
        <v>2244</v>
      </c>
      <c r="X120" s="112">
        <v>2300</v>
      </c>
      <c r="Y120" s="112">
        <v>2365</v>
      </c>
      <c r="Z120" s="112">
        <v>2418</v>
      </c>
      <c r="AB120" s="109" t="str">
        <f>TEXT(Z120,"###,###")</f>
        <v>2,418</v>
      </c>
    </row>
    <row r="121" spans="19:32" x14ac:dyDescent="0.25">
      <c r="S121" s="101" t="s">
        <v>98</v>
      </c>
      <c r="T121" s="112"/>
      <c r="U121" s="112"/>
      <c r="V121" s="112">
        <v>684</v>
      </c>
      <c r="W121" s="112">
        <v>722</v>
      </c>
      <c r="X121" s="112">
        <v>687</v>
      </c>
      <c r="Y121" s="112">
        <v>689</v>
      </c>
      <c r="Z121" s="112">
        <v>683</v>
      </c>
      <c r="AB121" s="109" t="str">
        <f>TEXT(Z121,"###,###")</f>
        <v>683</v>
      </c>
    </row>
    <row r="122" spans="19:32" x14ac:dyDescent="0.25">
      <c r="S122" s="101" t="s">
        <v>99</v>
      </c>
      <c r="T122" s="112"/>
      <c r="U122" s="112"/>
      <c r="V122" s="112">
        <v>496</v>
      </c>
      <c r="W122" s="112">
        <v>522</v>
      </c>
      <c r="X122" s="112">
        <v>503</v>
      </c>
      <c r="Y122" s="112">
        <v>538</v>
      </c>
      <c r="Z122" s="112">
        <v>547</v>
      </c>
      <c r="AB122" s="109" t="str">
        <f>TEXT(Z122,"###,###")</f>
        <v>547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2735</v>
      </c>
      <c r="W124" s="112">
        <v>2766</v>
      </c>
      <c r="X124" s="112">
        <v>2803</v>
      </c>
      <c r="Y124" s="112">
        <v>2903</v>
      </c>
      <c r="Z124" s="112">
        <v>2965</v>
      </c>
      <c r="AB124" s="109" t="str">
        <f>TEXT(Z124,"###,###")</f>
        <v>2,965</v>
      </c>
      <c r="AD124" s="127">
        <f>Z124/$Z$7*100</f>
        <v>81.277412280701753</v>
      </c>
    </row>
    <row r="125" spans="19:32" x14ac:dyDescent="0.25">
      <c r="S125" s="101" t="s">
        <v>101</v>
      </c>
      <c r="T125" s="112"/>
      <c r="U125" s="112"/>
      <c r="V125" s="112">
        <v>1180</v>
      </c>
      <c r="W125" s="112">
        <v>1244</v>
      </c>
      <c r="X125" s="112">
        <v>1190</v>
      </c>
      <c r="Y125" s="112">
        <v>1227</v>
      </c>
      <c r="Z125" s="112">
        <v>1230</v>
      </c>
      <c r="AB125" s="109" t="str">
        <f>TEXT(Z125,"###,###")</f>
        <v>1,230</v>
      </c>
      <c r="AD125" s="127">
        <f>Z125/$Z$7*100</f>
        <v>33.71710526315789</v>
      </c>
    </row>
    <row r="127" spans="19:32" x14ac:dyDescent="0.25">
      <c r="S127" s="101" t="s">
        <v>102</v>
      </c>
      <c r="T127" s="112"/>
      <c r="U127" s="112"/>
      <c r="V127" s="112">
        <v>1823</v>
      </c>
      <c r="W127" s="112">
        <v>1855</v>
      </c>
      <c r="X127" s="112">
        <v>1854</v>
      </c>
      <c r="Y127" s="112">
        <v>1909</v>
      </c>
      <c r="Z127" s="112">
        <v>1938</v>
      </c>
      <c r="AB127" s="109" t="str">
        <f>TEXT(Z127,"###,###")</f>
        <v>1,938</v>
      </c>
      <c r="AD127" s="127">
        <f>Z127/$Z$7*100</f>
        <v>53.125</v>
      </c>
    </row>
    <row r="128" spans="19:32" x14ac:dyDescent="0.25">
      <c r="S128" s="101" t="s">
        <v>103</v>
      </c>
      <c r="T128" s="112"/>
      <c r="U128" s="112"/>
      <c r="V128" s="112">
        <v>1598</v>
      </c>
      <c r="W128" s="112">
        <v>1634</v>
      </c>
      <c r="X128" s="112">
        <v>1629</v>
      </c>
      <c r="Y128" s="112">
        <v>1679</v>
      </c>
      <c r="Z128" s="112">
        <v>1709</v>
      </c>
      <c r="AB128" s="109" t="str">
        <f>TEXT(Z128,"###,###")</f>
        <v>1,709</v>
      </c>
      <c r="AD128" s="127">
        <f>Z128/$Z$7*100</f>
        <v>46.847587719298247</v>
      </c>
    </row>
    <row r="130" spans="19:20" x14ac:dyDescent="0.25">
      <c r="S130" s="101" t="s">
        <v>278</v>
      </c>
      <c r="T130" s="127">
        <v>66.282894736842096</v>
      </c>
    </row>
    <row r="131" spans="19:20" x14ac:dyDescent="0.25">
      <c r="S131" s="101" t="s">
        <v>279</v>
      </c>
      <c r="T131" s="127">
        <v>18.722587719298247</v>
      </c>
    </row>
    <row r="132" spans="19:20" x14ac:dyDescent="0.25">
      <c r="S132" s="101" t="s">
        <v>280</v>
      </c>
      <c r="T132" s="127">
        <v>14.994517543859647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4397BD-E951-462A-9331-CAAF7FE477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2A0C61-1473-4454-B7F5-D46A5AA6B9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818B0B6-2458-4053-A8AB-A14B3A0F29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5EE53D1-21B5-4D6B-B05D-20699D40A9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DE40E-797A-4618-8733-63B6711BD8BF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 Baw Baw,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41121</v>
      </c>
      <c r="W4" s="108">
        <v>42209</v>
      </c>
      <c r="X4" s="108">
        <v>44456</v>
      </c>
      <c r="Y4" s="108">
        <v>49185</v>
      </c>
      <c r="Z4" s="108">
        <v>50353</v>
      </c>
      <c r="AB4" s="109" t="str">
        <f>TEXT(Z4,"###,###")</f>
        <v>50,353</v>
      </c>
      <c r="AD4" s="110">
        <f>Z4/Y4-1</f>
        <v>2.3747077360984026E-2</v>
      </c>
      <c r="AF4" s="110">
        <f>Z4/V4-1</f>
        <v>0.22450815884827713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20555</v>
      </c>
      <c r="W5" s="108">
        <v>21179</v>
      </c>
      <c r="X5" s="108">
        <v>21972</v>
      </c>
      <c r="Y5" s="108">
        <v>24049</v>
      </c>
      <c r="Z5" s="108">
        <v>24450</v>
      </c>
      <c r="AB5" s="109" t="str">
        <f>TEXT(Z5,"###,###")</f>
        <v>24,450</v>
      </c>
      <c r="AD5" s="110">
        <f t="shared" ref="AD5:AD9" si="0">Z5/Y5-1</f>
        <v>1.6674289991267743E-2</v>
      </c>
      <c r="AF5" s="110">
        <f t="shared" ref="AF5:AF9" si="1">Z5/V5-1</f>
        <v>0.18949160788129404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20565</v>
      </c>
      <c r="W6" s="108">
        <v>21031</v>
      </c>
      <c r="X6" s="108">
        <v>22461</v>
      </c>
      <c r="Y6" s="108">
        <v>25115</v>
      </c>
      <c r="Z6" s="108">
        <v>25872</v>
      </c>
      <c r="AB6" s="109" t="str">
        <f>TEXT(Z6,"###,###")</f>
        <v>25,872</v>
      </c>
      <c r="AD6" s="110">
        <f t="shared" si="0"/>
        <v>3.0141349790961502E-2</v>
      </c>
      <c r="AF6" s="110">
        <f t="shared" si="1"/>
        <v>0.25805981035740344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28923</v>
      </c>
      <c r="W7" s="108">
        <v>30335</v>
      </c>
      <c r="X7" s="108">
        <v>31411</v>
      </c>
      <c r="Y7" s="108">
        <v>33089</v>
      </c>
      <c r="Z7" s="108">
        <v>33905</v>
      </c>
      <c r="AB7" s="109" t="str">
        <f>TEXT(Z7,"###,###")</f>
        <v>33,905</v>
      </c>
      <c r="AD7" s="110">
        <f t="shared" si="0"/>
        <v>2.4660763395690344E-2</v>
      </c>
      <c r="AF7" s="110">
        <f t="shared" si="1"/>
        <v>0.1722504581129205</v>
      </c>
    </row>
    <row r="8" spans="1:32" ht="17.25" customHeight="1" x14ac:dyDescent="0.25">
      <c r="A8" s="64" t="s">
        <v>12</v>
      </c>
      <c r="B8" s="65"/>
      <c r="C8" s="29"/>
      <c r="D8" s="66" t="str">
        <f>AB4</f>
        <v>50,353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33,905</v>
      </c>
      <c r="P8" s="67"/>
      <c r="S8" s="107" t="s">
        <v>82</v>
      </c>
      <c r="T8" s="108"/>
      <c r="U8" s="108"/>
      <c r="V8" s="108">
        <v>41635</v>
      </c>
      <c r="W8" s="108">
        <v>42932.01</v>
      </c>
      <c r="X8" s="108">
        <v>45708.93</v>
      </c>
      <c r="Y8" s="108">
        <v>45930</v>
      </c>
      <c r="Z8" s="108">
        <v>48692.5</v>
      </c>
      <c r="AB8" s="109" t="str">
        <f>TEXT(Z8,"$###,###")</f>
        <v>$48,693</v>
      </c>
      <c r="AD8" s="110">
        <f t="shared" si="0"/>
        <v>6.0145874156324775E-2</v>
      </c>
      <c r="AF8" s="110">
        <f t="shared" si="1"/>
        <v>0.16950882670829825</v>
      </c>
    </row>
    <row r="9" spans="1:32" x14ac:dyDescent="0.25">
      <c r="A9" s="30" t="s">
        <v>14</v>
      </c>
      <c r="B9" s="71"/>
      <c r="C9" s="72"/>
      <c r="D9" s="73">
        <f>AD104</f>
        <v>75.526780926657793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50.435039079781738</v>
      </c>
      <c r="P9" s="74" t="s">
        <v>83</v>
      </c>
      <c r="S9" s="107" t="s">
        <v>7</v>
      </c>
      <c r="T9" s="108"/>
      <c r="U9" s="108"/>
      <c r="V9" s="108">
        <v>1538499453</v>
      </c>
      <c r="W9" s="108">
        <v>1679684840</v>
      </c>
      <c r="X9" s="108">
        <v>1827611900</v>
      </c>
      <c r="Y9" s="108">
        <v>1988013385</v>
      </c>
      <c r="Z9" s="108">
        <v>2160827457</v>
      </c>
      <c r="AB9" s="109" t="str">
        <f>TEXT(Z9/1000000,"$#,###.0")&amp;" mil"</f>
        <v>$2,160.8 mil</v>
      </c>
      <c r="AD9" s="110">
        <f t="shared" si="0"/>
        <v>8.6928022368420788E-2</v>
      </c>
      <c r="AF9" s="110">
        <f t="shared" si="1"/>
        <v>0.40450323384027875</v>
      </c>
    </row>
    <row r="10" spans="1:32" x14ac:dyDescent="0.25">
      <c r="A10" s="30" t="s">
        <v>17</v>
      </c>
      <c r="B10" s="71"/>
      <c r="C10" s="72"/>
      <c r="D10" s="73">
        <f>AD105</f>
        <v>15.883859948761742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49.482377230496979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80.539743400678361</v>
      </c>
      <c r="P11" s="74" t="s">
        <v>83</v>
      </c>
      <c r="S11" s="107" t="s">
        <v>29</v>
      </c>
      <c r="T11" s="112"/>
      <c r="U11" s="112"/>
      <c r="V11" s="112">
        <v>35174</v>
      </c>
      <c r="W11" s="112">
        <v>36069</v>
      </c>
      <c r="X11" s="112">
        <v>38111</v>
      </c>
      <c r="Y11" s="112">
        <v>42583</v>
      </c>
      <c r="Z11" s="112">
        <v>43750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10.210883350538269</v>
      </c>
      <c r="P12" s="74" t="s">
        <v>83</v>
      </c>
      <c r="S12" s="107" t="s">
        <v>30</v>
      </c>
      <c r="T12" s="112"/>
      <c r="U12" s="112"/>
      <c r="V12" s="112">
        <v>5951</v>
      </c>
      <c r="W12" s="112">
        <v>6136</v>
      </c>
      <c r="X12" s="112">
        <v>6345</v>
      </c>
      <c r="Y12" s="112">
        <v>6604</v>
      </c>
      <c r="Z12" s="112">
        <v>6599</v>
      </c>
    </row>
    <row r="13" spans="1:32" ht="15" customHeight="1" x14ac:dyDescent="0.25">
      <c r="A13" s="30" t="s">
        <v>19</v>
      </c>
      <c r="B13" s="72"/>
      <c r="C13" s="72"/>
      <c r="D13" s="73">
        <f>AD108</f>
        <v>15.520425793895102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9.2611709187435487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16.479653645264435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23.279645701348482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18.299805321219985</v>
      </c>
      <c r="P15" s="74" t="s">
        <v>83</v>
      </c>
      <c r="S15" s="115" t="s">
        <v>59</v>
      </c>
      <c r="T15" s="115"/>
      <c r="U15" s="116"/>
      <c r="V15" s="116">
        <v>2306</v>
      </c>
      <c r="W15" s="116">
        <v>2381</v>
      </c>
      <c r="X15" s="116">
        <v>2471</v>
      </c>
      <c r="Y15" s="112">
        <v>2585</v>
      </c>
      <c r="Z15" s="112">
        <v>2488</v>
      </c>
      <c r="AB15" s="117">
        <f t="shared" ref="AB15:AB34" si="2">IF(Z15="np",0,Z15/$Z$34)</f>
        <v>4.9414101290963255E-2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36.1249577979465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81.700194678780008</v>
      </c>
      <c r="P16" s="37" t="s">
        <v>83</v>
      </c>
      <c r="S16" s="115" t="s">
        <v>60</v>
      </c>
      <c r="T16" s="115"/>
      <c r="U16" s="116"/>
      <c r="V16" s="116">
        <v>229</v>
      </c>
      <c r="W16" s="116">
        <v>292</v>
      </c>
      <c r="X16" s="116">
        <v>281</v>
      </c>
      <c r="Y16" s="112">
        <v>294</v>
      </c>
      <c r="Z16" s="112">
        <v>280</v>
      </c>
      <c r="AB16" s="117">
        <f t="shared" si="2"/>
        <v>5.5610724925521347E-3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2505</v>
      </c>
      <c r="W17" s="116">
        <v>2638</v>
      </c>
      <c r="X17" s="116">
        <v>2779</v>
      </c>
      <c r="Y17" s="112">
        <v>2889</v>
      </c>
      <c r="Z17" s="112">
        <v>2902</v>
      </c>
      <c r="AB17" s="117">
        <f t="shared" si="2"/>
        <v>5.7636544190665343E-2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445</v>
      </c>
      <c r="W18" s="116">
        <v>434</v>
      </c>
      <c r="X18" s="116">
        <v>493</v>
      </c>
      <c r="Y18" s="112">
        <v>479</v>
      </c>
      <c r="Z18" s="112">
        <v>484</v>
      </c>
      <c r="AB18" s="117">
        <f t="shared" si="2"/>
        <v>9.6127110228401199E-3</v>
      </c>
    </row>
    <row r="19" spans="1:28" x14ac:dyDescent="0.25">
      <c r="A19" s="63" t="str">
        <f>$S$1&amp;" ("&amp;$V$2&amp;" to "&amp;$Z$2&amp;")"</f>
        <v>Baw Baw (2018-19 to 2022-23)</v>
      </c>
      <c r="B19" s="63"/>
      <c r="C19" s="63"/>
      <c r="D19" s="63"/>
      <c r="E19" s="63"/>
      <c r="F19" s="63"/>
      <c r="G19" s="63" t="str">
        <f>$S$1&amp;" ("&amp;$V$2&amp;" to "&amp;$Z$2&amp;")"</f>
        <v>Baw Baw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3945</v>
      </c>
      <c r="W19" s="116">
        <v>4161</v>
      </c>
      <c r="X19" s="116">
        <v>4518</v>
      </c>
      <c r="Y19" s="112">
        <v>4974</v>
      </c>
      <c r="Z19" s="112">
        <v>5086</v>
      </c>
      <c r="AB19" s="117">
        <f t="shared" si="2"/>
        <v>0.10101290963257199</v>
      </c>
    </row>
    <row r="20" spans="1:28" x14ac:dyDescent="0.25">
      <c r="S20" s="115" t="s">
        <v>64</v>
      </c>
      <c r="T20" s="115"/>
      <c r="U20" s="116"/>
      <c r="V20" s="116">
        <v>1500</v>
      </c>
      <c r="W20" s="116">
        <v>1442</v>
      </c>
      <c r="X20" s="116">
        <v>1457</v>
      </c>
      <c r="Y20" s="112">
        <v>1606</v>
      </c>
      <c r="Z20" s="112">
        <v>1668</v>
      </c>
      <c r="AB20" s="117">
        <f t="shared" si="2"/>
        <v>3.3128103277060575E-2</v>
      </c>
    </row>
    <row r="21" spans="1:28" x14ac:dyDescent="0.25">
      <c r="S21" s="115" t="s">
        <v>65</v>
      </c>
      <c r="T21" s="115"/>
      <c r="U21" s="116"/>
      <c r="V21" s="116">
        <v>3010</v>
      </c>
      <c r="W21" s="116">
        <v>3406</v>
      </c>
      <c r="X21" s="116">
        <v>3826</v>
      </c>
      <c r="Y21" s="112">
        <v>4302</v>
      </c>
      <c r="Z21" s="112">
        <v>4309</v>
      </c>
      <c r="AB21" s="117">
        <f t="shared" si="2"/>
        <v>8.558093346573982E-2</v>
      </c>
    </row>
    <row r="22" spans="1:28" x14ac:dyDescent="0.25">
      <c r="S22" s="115" t="s">
        <v>66</v>
      </c>
      <c r="T22" s="115"/>
      <c r="U22" s="116"/>
      <c r="V22" s="116">
        <v>2395</v>
      </c>
      <c r="W22" s="116">
        <v>2488</v>
      </c>
      <c r="X22" s="116">
        <v>2690</v>
      </c>
      <c r="Y22" s="112">
        <v>3180</v>
      </c>
      <c r="Z22" s="112">
        <v>3214</v>
      </c>
      <c r="AB22" s="117">
        <f t="shared" si="2"/>
        <v>6.3833167825223441E-2</v>
      </c>
    </row>
    <row r="23" spans="1:28" x14ac:dyDescent="0.25">
      <c r="S23" s="115" t="s">
        <v>67</v>
      </c>
      <c r="T23" s="115"/>
      <c r="U23" s="116"/>
      <c r="V23" s="116">
        <v>1304</v>
      </c>
      <c r="W23" s="116">
        <v>1236</v>
      </c>
      <c r="X23" s="116">
        <v>1293</v>
      </c>
      <c r="Y23" s="112">
        <v>1434</v>
      </c>
      <c r="Z23" s="112">
        <v>1489</v>
      </c>
      <c r="AB23" s="117">
        <f t="shared" si="2"/>
        <v>2.9572989076464745E-2</v>
      </c>
    </row>
    <row r="24" spans="1:28" x14ac:dyDescent="0.25">
      <c r="S24" s="115" t="s">
        <v>68</v>
      </c>
      <c r="T24" s="115"/>
      <c r="U24" s="116"/>
      <c r="V24" s="116">
        <v>328</v>
      </c>
      <c r="W24" s="116">
        <v>365</v>
      </c>
      <c r="X24" s="116">
        <v>372</v>
      </c>
      <c r="Y24" s="112">
        <v>440</v>
      </c>
      <c r="Z24" s="112">
        <v>466</v>
      </c>
      <c r="AB24" s="117">
        <f t="shared" si="2"/>
        <v>9.2552135054617679E-3</v>
      </c>
    </row>
    <row r="25" spans="1:28" x14ac:dyDescent="0.25">
      <c r="S25" s="115" t="s">
        <v>69</v>
      </c>
      <c r="T25" s="115"/>
      <c r="U25" s="116"/>
      <c r="V25" s="116">
        <v>1361</v>
      </c>
      <c r="W25" s="116">
        <v>1527</v>
      </c>
      <c r="X25" s="116">
        <v>1518</v>
      </c>
      <c r="Y25" s="112">
        <v>1713</v>
      </c>
      <c r="Z25" s="112">
        <v>1850</v>
      </c>
      <c r="AB25" s="117">
        <f t="shared" si="2"/>
        <v>3.6742800397219465E-2</v>
      </c>
    </row>
    <row r="26" spans="1:28" x14ac:dyDescent="0.25">
      <c r="S26" s="115" t="s">
        <v>70</v>
      </c>
      <c r="T26" s="115"/>
      <c r="U26" s="116"/>
      <c r="V26" s="116">
        <v>653</v>
      </c>
      <c r="W26" s="116">
        <v>687</v>
      </c>
      <c r="X26" s="116">
        <v>708</v>
      </c>
      <c r="Y26" s="112">
        <v>778</v>
      </c>
      <c r="Z26" s="112">
        <v>769</v>
      </c>
      <c r="AB26" s="117">
        <f t="shared" si="2"/>
        <v>1.5273088381330685E-2</v>
      </c>
    </row>
    <row r="27" spans="1:28" x14ac:dyDescent="0.25">
      <c r="S27" s="115" t="s">
        <v>71</v>
      </c>
      <c r="T27" s="115"/>
      <c r="U27" s="116"/>
      <c r="V27" s="116">
        <v>2200</v>
      </c>
      <c r="W27" s="116">
        <v>2202</v>
      </c>
      <c r="X27" s="116">
        <v>2351</v>
      </c>
      <c r="Y27" s="112">
        <v>2617</v>
      </c>
      <c r="Z27" s="112">
        <v>2649</v>
      </c>
      <c r="AB27" s="117">
        <f t="shared" si="2"/>
        <v>5.2611717974180731E-2</v>
      </c>
    </row>
    <row r="28" spans="1:28" x14ac:dyDescent="0.25">
      <c r="S28" s="115" t="s">
        <v>72</v>
      </c>
      <c r="T28" s="115"/>
      <c r="U28" s="116"/>
      <c r="V28" s="116">
        <v>2487</v>
      </c>
      <c r="W28" s="116">
        <v>2568</v>
      </c>
      <c r="X28" s="116">
        <v>2678</v>
      </c>
      <c r="Y28" s="112">
        <v>3122</v>
      </c>
      <c r="Z28" s="112">
        <v>3251</v>
      </c>
      <c r="AB28" s="117">
        <f t="shared" si="2"/>
        <v>6.4568023833167829E-2</v>
      </c>
    </row>
    <row r="29" spans="1:28" x14ac:dyDescent="0.25">
      <c r="S29" s="115" t="s">
        <v>73</v>
      </c>
      <c r="T29" s="115"/>
      <c r="U29" s="116"/>
      <c r="V29" s="116">
        <v>3413</v>
      </c>
      <c r="W29" s="116">
        <v>2009</v>
      </c>
      <c r="X29" s="116">
        <v>2147</v>
      </c>
      <c r="Y29" s="112">
        <v>2478</v>
      </c>
      <c r="Z29" s="112">
        <v>2438</v>
      </c>
      <c r="AB29" s="117">
        <f t="shared" si="2"/>
        <v>4.8421052631578948E-2</v>
      </c>
    </row>
    <row r="30" spans="1:28" x14ac:dyDescent="0.25">
      <c r="S30" s="115" t="s">
        <v>74</v>
      </c>
      <c r="T30" s="115"/>
      <c r="U30" s="116"/>
      <c r="V30" s="116">
        <v>2527</v>
      </c>
      <c r="W30" s="116">
        <v>3668</v>
      </c>
      <c r="X30" s="116">
        <v>3676</v>
      </c>
      <c r="Y30" s="112">
        <v>4075</v>
      </c>
      <c r="Z30" s="112">
        <v>4258</v>
      </c>
      <c r="AB30" s="117">
        <f t="shared" si="2"/>
        <v>8.4568023833167819E-2</v>
      </c>
    </row>
    <row r="31" spans="1:28" x14ac:dyDescent="0.25">
      <c r="S31" s="115" t="s">
        <v>75</v>
      </c>
      <c r="T31" s="115"/>
      <c r="U31" s="116"/>
      <c r="V31" s="116">
        <v>4930</v>
      </c>
      <c r="W31" s="116">
        <v>5210</v>
      </c>
      <c r="X31" s="116">
        <v>5861</v>
      </c>
      <c r="Y31" s="112">
        <v>6625</v>
      </c>
      <c r="Z31" s="112">
        <v>7202</v>
      </c>
      <c r="AB31" s="117">
        <f t="shared" si="2"/>
        <v>0.14303872889771599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871</v>
      </c>
      <c r="W32" s="116">
        <v>965</v>
      </c>
      <c r="X32" s="116">
        <v>937</v>
      </c>
      <c r="Y32" s="112">
        <v>1103</v>
      </c>
      <c r="Z32" s="112">
        <v>1184</v>
      </c>
      <c r="AB32" s="117">
        <f t="shared" si="2"/>
        <v>2.3515392254220457E-2</v>
      </c>
    </row>
    <row r="33" spans="19:32" x14ac:dyDescent="0.25">
      <c r="S33" s="115" t="s">
        <v>77</v>
      </c>
      <c r="T33" s="115"/>
      <c r="U33" s="116"/>
      <c r="V33" s="116">
        <v>1630</v>
      </c>
      <c r="W33" s="116">
        <v>1718</v>
      </c>
      <c r="X33" s="116">
        <v>1886</v>
      </c>
      <c r="Y33" s="112">
        <v>2066</v>
      </c>
      <c r="Z33" s="112">
        <v>2129</v>
      </c>
      <c r="AB33" s="117">
        <f t="shared" si="2"/>
        <v>4.2284011916583909E-2</v>
      </c>
    </row>
    <row r="34" spans="19:32" x14ac:dyDescent="0.25">
      <c r="S34" s="118" t="s">
        <v>53</v>
      </c>
      <c r="T34" s="118"/>
      <c r="U34" s="119"/>
      <c r="V34" s="119">
        <v>41125</v>
      </c>
      <c r="W34" s="119">
        <v>42205</v>
      </c>
      <c r="X34" s="119">
        <v>44456</v>
      </c>
      <c r="Y34" s="120">
        <v>49181</v>
      </c>
      <c r="Z34" s="120">
        <v>50350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23986</v>
      </c>
      <c r="W37" s="112">
        <v>25509</v>
      </c>
      <c r="X37" s="112">
        <v>26347</v>
      </c>
      <c r="Y37" s="112">
        <v>27204</v>
      </c>
      <c r="Z37" s="112">
        <v>27698</v>
      </c>
      <c r="AB37" s="132">
        <f>Z37/Z40*100</f>
        <v>81.700194678780008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4938</v>
      </c>
      <c r="W38" s="112">
        <v>4834</v>
      </c>
      <c r="X38" s="112">
        <v>5064</v>
      </c>
      <c r="Y38" s="112">
        <v>5884</v>
      </c>
      <c r="Z38" s="112">
        <v>6204</v>
      </c>
      <c r="AB38" s="132">
        <f>Z38/Z40*100</f>
        <v>18.299805321219985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28924</v>
      </c>
      <c r="W40" s="112">
        <v>30343</v>
      </c>
      <c r="X40" s="112">
        <v>31411</v>
      </c>
      <c r="Y40" s="112">
        <v>33088</v>
      </c>
      <c r="Z40" s="112">
        <v>33902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7</v>
      </c>
      <c r="X44" s="112">
        <v>21</v>
      </c>
      <c r="Y44" s="112">
        <v>19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427</v>
      </c>
      <c r="W45" s="112">
        <v>485</v>
      </c>
      <c r="X45" s="112">
        <v>542</v>
      </c>
      <c r="Y45" s="112">
        <v>770</v>
      </c>
      <c r="Z45" s="112">
        <v>802</v>
      </c>
    </row>
    <row r="46" spans="19:32" x14ac:dyDescent="0.25">
      <c r="S46" s="115" t="s">
        <v>38</v>
      </c>
      <c r="T46" s="115"/>
      <c r="U46" s="112"/>
      <c r="V46" s="112">
        <v>1203</v>
      </c>
      <c r="W46" s="112">
        <v>1064</v>
      </c>
      <c r="X46" s="112">
        <v>1142</v>
      </c>
      <c r="Y46" s="112">
        <v>1385</v>
      </c>
      <c r="Z46" s="112">
        <v>1491</v>
      </c>
    </row>
    <row r="47" spans="19:32" x14ac:dyDescent="0.25">
      <c r="S47" s="115" t="s">
        <v>39</v>
      </c>
      <c r="T47" s="115"/>
      <c r="U47" s="112"/>
      <c r="V47" s="112">
        <v>1814</v>
      </c>
      <c r="W47" s="112">
        <v>1784</v>
      </c>
      <c r="X47" s="112">
        <v>1826</v>
      </c>
      <c r="Y47" s="112">
        <v>2038</v>
      </c>
      <c r="Z47" s="112">
        <v>1964</v>
      </c>
    </row>
    <row r="48" spans="19:32" x14ac:dyDescent="0.25">
      <c r="S48" s="115" t="s">
        <v>40</v>
      </c>
      <c r="T48" s="115"/>
      <c r="U48" s="112"/>
      <c r="V48" s="112">
        <v>2262</v>
      </c>
      <c r="W48" s="112">
        <v>2438</v>
      </c>
      <c r="X48" s="112">
        <v>2515</v>
      </c>
      <c r="Y48" s="112">
        <v>2826</v>
      </c>
      <c r="Z48" s="112">
        <v>2815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2152</v>
      </c>
      <c r="W49" s="112">
        <v>2253</v>
      </c>
      <c r="X49" s="112">
        <v>2434</v>
      </c>
      <c r="Y49" s="112">
        <v>2701</v>
      </c>
      <c r="Z49" s="112">
        <v>2770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Baw Baw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1872</v>
      </c>
      <c r="W50" s="112">
        <v>1980</v>
      </c>
      <c r="X50" s="112">
        <v>2120</v>
      </c>
      <c r="Y50" s="112">
        <v>2391</v>
      </c>
      <c r="Z50" s="112">
        <v>2620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1657</v>
      </c>
      <c r="W51" s="112">
        <v>1782</v>
      </c>
      <c r="X51" s="112">
        <v>1900</v>
      </c>
      <c r="Y51" s="112">
        <v>2033</v>
      </c>
      <c r="Z51" s="112">
        <v>2133</v>
      </c>
    </row>
    <row r="52" spans="1:26" ht="15" customHeight="1" x14ac:dyDescent="0.25">
      <c r="S52" s="115" t="s">
        <v>44</v>
      </c>
      <c r="T52" s="115"/>
      <c r="U52" s="112"/>
      <c r="V52" s="112">
        <v>1980</v>
      </c>
      <c r="W52" s="112">
        <v>1935</v>
      </c>
      <c r="X52" s="112">
        <v>1890</v>
      </c>
      <c r="Y52" s="112">
        <v>1945</v>
      </c>
      <c r="Z52" s="112">
        <v>1931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1859</v>
      </c>
      <c r="W53" s="112">
        <v>1950</v>
      </c>
      <c r="X53" s="112">
        <v>2026</v>
      </c>
      <c r="Y53" s="112">
        <v>2128</v>
      </c>
      <c r="Z53" s="112">
        <v>2081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1891</v>
      </c>
      <c r="W54" s="112">
        <v>1934</v>
      </c>
      <c r="X54" s="112">
        <v>1926</v>
      </c>
      <c r="Y54" s="112">
        <v>1896</v>
      </c>
      <c r="Z54" s="112">
        <v>1921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1623</v>
      </c>
      <c r="W55" s="112">
        <v>1719</v>
      </c>
      <c r="X55" s="112">
        <v>1744</v>
      </c>
      <c r="Y55" s="112">
        <v>1860</v>
      </c>
      <c r="Z55" s="112">
        <v>1812</v>
      </c>
    </row>
    <row r="56" spans="1:26" ht="15" customHeight="1" x14ac:dyDescent="0.25">
      <c r="S56" s="115" t="s">
        <v>48</v>
      </c>
      <c r="T56" s="115"/>
      <c r="U56" s="112"/>
      <c r="V56" s="112">
        <v>966</v>
      </c>
      <c r="W56" s="112">
        <v>963</v>
      </c>
      <c r="X56" s="112">
        <v>977</v>
      </c>
      <c r="Y56" s="112">
        <v>1073</v>
      </c>
      <c r="Z56" s="112">
        <v>1132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460</v>
      </c>
      <c r="W57" s="112">
        <v>475</v>
      </c>
      <c r="X57" s="112">
        <v>489</v>
      </c>
      <c r="Y57" s="112">
        <v>516</v>
      </c>
      <c r="Z57" s="112">
        <v>502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214</v>
      </c>
      <c r="W58" s="112">
        <v>225</v>
      </c>
      <c r="X58" s="112">
        <v>244</v>
      </c>
      <c r="Y58" s="112">
        <v>255</v>
      </c>
      <c r="Z58" s="112">
        <v>256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99</v>
      </c>
      <c r="W59" s="112">
        <v>108</v>
      </c>
      <c r="X59" s="112">
        <v>106</v>
      </c>
      <c r="Y59" s="112">
        <v>130</v>
      </c>
      <c r="Z59" s="112">
        <v>126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60</v>
      </c>
      <c r="W60" s="112">
        <v>70</v>
      </c>
      <c r="X60" s="112">
        <v>70</v>
      </c>
      <c r="Y60" s="112">
        <v>78</v>
      </c>
      <c r="Z60" s="112">
        <v>73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20555</v>
      </c>
      <c r="W61" s="112">
        <v>21178</v>
      </c>
      <c r="X61" s="112">
        <v>21972</v>
      </c>
      <c r="Y61" s="112">
        <v>24052</v>
      </c>
      <c r="Z61" s="112">
        <v>24453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13</v>
      </c>
      <c r="X63" s="112">
        <v>13</v>
      </c>
      <c r="Y63" s="112">
        <v>19</v>
      </c>
      <c r="Z63" s="112">
        <v>19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468</v>
      </c>
      <c r="W64" s="112">
        <v>547</v>
      </c>
      <c r="X64" s="112">
        <v>671</v>
      </c>
      <c r="Y64" s="112">
        <v>866</v>
      </c>
      <c r="Z64" s="112">
        <v>880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Baw Baw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1260</v>
      </c>
      <c r="W65" s="112">
        <v>1335</v>
      </c>
      <c r="X65" s="112">
        <v>1418</v>
      </c>
      <c r="Y65" s="112">
        <v>1687</v>
      </c>
      <c r="Z65" s="112">
        <v>1734</v>
      </c>
    </row>
    <row r="66" spans="1:26" x14ac:dyDescent="0.25">
      <c r="S66" s="115" t="s">
        <v>39</v>
      </c>
      <c r="T66" s="115"/>
      <c r="U66" s="112"/>
      <c r="V66" s="112">
        <v>1933</v>
      </c>
      <c r="W66" s="112">
        <v>1896</v>
      </c>
      <c r="X66" s="112">
        <v>2088</v>
      </c>
      <c r="Y66" s="112">
        <v>2278</v>
      </c>
      <c r="Z66" s="112">
        <v>2240</v>
      </c>
    </row>
    <row r="67" spans="1:26" x14ac:dyDescent="0.25">
      <c r="S67" s="115" t="s">
        <v>40</v>
      </c>
      <c r="T67" s="115"/>
      <c r="U67" s="112"/>
      <c r="V67" s="112">
        <v>2198</v>
      </c>
      <c r="W67" s="112">
        <v>2365</v>
      </c>
      <c r="X67" s="112">
        <v>2654</v>
      </c>
      <c r="Y67" s="112">
        <v>2908</v>
      </c>
      <c r="Z67" s="112">
        <v>3000</v>
      </c>
    </row>
    <row r="68" spans="1:26" x14ac:dyDescent="0.25">
      <c r="S68" s="115" t="s">
        <v>41</v>
      </c>
      <c r="T68" s="115"/>
      <c r="U68" s="112"/>
      <c r="V68" s="112">
        <v>2018</v>
      </c>
      <c r="W68" s="112">
        <v>2100</v>
      </c>
      <c r="X68" s="112">
        <v>2319</v>
      </c>
      <c r="Y68" s="112">
        <v>2625</v>
      </c>
      <c r="Z68" s="112">
        <v>2861</v>
      </c>
    </row>
    <row r="69" spans="1:26" x14ac:dyDescent="0.25">
      <c r="S69" s="115" t="s">
        <v>42</v>
      </c>
      <c r="T69" s="115"/>
      <c r="U69" s="112"/>
      <c r="V69" s="112">
        <v>1798</v>
      </c>
      <c r="W69" s="112">
        <v>1910</v>
      </c>
      <c r="X69" s="112">
        <v>2100</v>
      </c>
      <c r="Y69" s="112">
        <v>2504</v>
      </c>
      <c r="Z69" s="112">
        <v>2735</v>
      </c>
    </row>
    <row r="70" spans="1:26" x14ac:dyDescent="0.25">
      <c r="S70" s="115" t="s">
        <v>43</v>
      </c>
      <c r="T70" s="115"/>
      <c r="U70" s="112"/>
      <c r="V70" s="112">
        <v>1903</v>
      </c>
      <c r="W70" s="112">
        <v>1873</v>
      </c>
      <c r="X70" s="112">
        <v>1850</v>
      </c>
      <c r="Y70" s="112">
        <v>2164</v>
      </c>
      <c r="Z70" s="112">
        <v>2281</v>
      </c>
    </row>
    <row r="71" spans="1:26" x14ac:dyDescent="0.25">
      <c r="S71" s="115" t="s">
        <v>44</v>
      </c>
      <c r="T71" s="115"/>
      <c r="U71" s="112"/>
      <c r="V71" s="112">
        <v>2106</v>
      </c>
      <c r="W71" s="112">
        <v>2075</v>
      </c>
      <c r="X71" s="112">
        <v>2118</v>
      </c>
      <c r="Y71" s="112">
        <v>2226</v>
      </c>
      <c r="Z71" s="112">
        <v>2205</v>
      </c>
    </row>
    <row r="72" spans="1:26" x14ac:dyDescent="0.25">
      <c r="S72" s="115" t="s">
        <v>45</v>
      </c>
      <c r="T72" s="115"/>
      <c r="U72" s="112"/>
      <c r="V72" s="112">
        <v>2052</v>
      </c>
      <c r="W72" s="112">
        <v>2044</v>
      </c>
      <c r="X72" s="112">
        <v>2170</v>
      </c>
      <c r="Y72" s="112">
        <v>2339</v>
      </c>
      <c r="Z72" s="112">
        <v>2338</v>
      </c>
    </row>
    <row r="73" spans="1:26" x14ac:dyDescent="0.25">
      <c r="S73" s="115" t="s">
        <v>46</v>
      </c>
      <c r="T73" s="115"/>
      <c r="U73" s="112"/>
      <c r="V73" s="112">
        <v>1990</v>
      </c>
      <c r="W73" s="112">
        <v>1992</v>
      </c>
      <c r="X73" s="112">
        <v>2036</v>
      </c>
      <c r="Y73" s="112">
        <v>2183</v>
      </c>
      <c r="Z73" s="112">
        <v>2110</v>
      </c>
    </row>
    <row r="74" spans="1:26" x14ac:dyDescent="0.25">
      <c r="S74" s="115" t="s">
        <v>47</v>
      </c>
      <c r="T74" s="115"/>
      <c r="U74" s="112"/>
      <c r="V74" s="112">
        <v>1524</v>
      </c>
      <c r="W74" s="112">
        <v>1516</v>
      </c>
      <c r="X74" s="112">
        <v>1610</v>
      </c>
      <c r="Y74" s="112">
        <v>1723</v>
      </c>
      <c r="Z74" s="112">
        <v>1782</v>
      </c>
    </row>
    <row r="75" spans="1:26" x14ac:dyDescent="0.25">
      <c r="S75" s="115" t="s">
        <v>48</v>
      </c>
      <c r="T75" s="115"/>
      <c r="U75" s="112"/>
      <c r="V75" s="112">
        <v>748</v>
      </c>
      <c r="W75" s="112">
        <v>743</v>
      </c>
      <c r="X75" s="112">
        <v>771</v>
      </c>
      <c r="Y75" s="112">
        <v>901</v>
      </c>
      <c r="Z75" s="112">
        <v>983</v>
      </c>
    </row>
    <row r="76" spans="1:26" x14ac:dyDescent="0.25">
      <c r="S76" s="115" t="s">
        <v>49</v>
      </c>
      <c r="T76" s="115"/>
      <c r="U76" s="112"/>
      <c r="V76" s="112">
        <v>285</v>
      </c>
      <c r="W76" s="112">
        <v>322</v>
      </c>
      <c r="X76" s="112">
        <v>337</v>
      </c>
      <c r="Y76" s="112">
        <v>362</v>
      </c>
      <c r="Z76" s="112">
        <v>383</v>
      </c>
    </row>
    <row r="77" spans="1:26" x14ac:dyDescent="0.25">
      <c r="S77" s="115" t="s">
        <v>50</v>
      </c>
      <c r="T77" s="115"/>
      <c r="U77" s="112"/>
      <c r="V77" s="112">
        <v>139</v>
      </c>
      <c r="W77" s="112">
        <v>148</v>
      </c>
      <c r="X77" s="112">
        <v>142</v>
      </c>
      <c r="Y77" s="112">
        <v>169</v>
      </c>
      <c r="Z77" s="112">
        <v>164</v>
      </c>
    </row>
    <row r="78" spans="1:26" x14ac:dyDescent="0.25">
      <c r="S78" s="115" t="s">
        <v>51</v>
      </c>
      <c r="T78" s="115"/>
      <c r="U78" s="112"/>
      <c r="V78" s="112">
        <v>75</v>
      </c>
      <c r="W78" s="112">
        <v>92</v>
      </c>
      <c r="X78" s="112">
        <v>95</v>
      </c>
      <c r="Y78" s="112">
        <v>97</v>
      </c>
      <c r="Z78" s="112">
        <v>97</v>
      </c>
    </row>
    <row r="79" spans="1:26" x14ac:dyDescent="0.25">
      <c r="S79" s="115" t="s">
        <v>52</v>
      </c>
      <c r="T79" s="115"/>
      <c r="U79" s="112"/>
      <c r="V79" s="112">
        <v>47</v>
      </c>
      <c r="W79" s="112">
        <v>64</v>
      </c>
      <c r="X79" s="112">
        <v>69</v>
      </c>
      <c r="Y79" s="112">
        <v>57</v>
      </c>
      <c r="Z79" s="112">
        <v>63</v>
      </c>
    </row>
    <row r="80" spans="1:26" x14ac:dyDescent="0.25">
      <c r="S80" s="118" t="s">
        <v>53</v>
      </c>
      <c r="T80" s="118"/>
      <c r="U80" s="112"/>
      <c r="V80" s="112">
        <v>20566</v>
      </c>
      <c r="W80" s="112">
        <v>21029</v>
      </c>
      <c r="X80" s="112">
        <v>22461</v>
      </c>
      <c r="Y80" s="112">
        <v>25110</v>
      </c>
      <c r="Z80" s="112">
        <v>25871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Baw Baw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1565</v>
      </c>
      <c r="W83" s="112">
        <v>1702</v>
      </c>
      <c r="X83" s="112">
        <v>1746</v>
      </c>
      <c r="Y83" s="112">
        <v>1819</v>
      </c>
      <c r="Z83" s="112">
        <v>1917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1538</v>
      </c>
      <c r="W84" s="112">
        <v>1590</v>
      </c>
      <c r="X84" s="112">
        <v>1639</v>
      </c>
      <c r="Y84" s="112">
        <v>1747</v>
      </c>
      <c r="Z84" s="112">
        <v>1821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3059</v>
      </c>
      <c r="W85" s="112">
        <v>3200</v>
      </c>
      <c r="X85" s="112">
        <v>3329</v>
      </c>
      <c r="Y85" s="112">
        <v>3504</v>
      </c>
      <c r="Z85" s="112">
        <v>3441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50,353</v>
      </c>
      <c r="D86" s="96">
        <f t="shared" ref="D86:D91" si="4">AD4</f>
        <v>2.3747077360984026E-2</v>
      </c>
      <c r="E86" s="97">
        <f t="shared" ref="E86:E91" si="5">AD4</f>
        <v>2.3747077360984026E-2</v>
      </c>
      <c r="F86" s="96">
        <f t="shared" ref="F86:F91" si="6">AF4</f>
        <v>0.22450815884827713</v>
      </c>
      <c r="G86" s="97">
        <f t="shared" ref="G86:G91" si="7">AF4</f>
        <v>0.22450815884827713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694</v>
      </c>
      <c r="W86" s="112">
        <v>738</v>
      </c>
      <c r="X86" s="112">
        <v>779</v>
      </c>
      <c r="Y86" s="112">
        <v>852</v>
      </c>
      <c r="Z86" s="112">
        <v>878</v>
      </c>
    </row>
    <row r="87" spans="1:30" ht="15" customHeight="1" x14ac:dyDescent="0.25">
      <c r="A87" s="98" t="s">
        <v>4</v>
      </c>
      <c r="B87" s="49"/>
      <c r="C87" s="57" t="str">
        <f t="shared" si="3"/>
        <v>24,450</v>
      </c>
      <c r="D87" s="96">
        <f t="shared" si="4"/>
        <v>1.6674289991267743E-2</v>
      </c>
      <c r="E87" s="97">
        <f t="shared" si="5"/>
        <v>1.6674289991267743E-2</v>
      </c>
      <c r="F87" s="96">
        <f t="shared" si="6"/>
        <v>0.18949160788129404</v>
      </c>
      <c r="G87" s="97">
        <f t="shared" si="7"/>
        <v>0.18949160788129404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499</v>
      </c>
      <c r="W87" s="112">
        <v>495</v>
      </c>
      <c r="X87" s="112">
        <v>513</v>
      </c>
      <c r="Y87" s="112">
        <v>569</v>
      </c>
      <c r="Z87" s="112">
        <v>588</v>
      </c>
    </row>
    <row r="88" spans="1:30" ht="15" customHeight="1" x14ac:dyDescent="0.25">
      <c r="A88" s="98" t="s">
        <v>5</v>
      </c>
      <c r="B88" s="49"/>
      <c r="C88" s="57" t="str">
        <f t="shared" si="3"/>
        <v>25,872</v>
      </c>
      <c r="D88" s="96">
        <f t="shared" si="4"/>
        <v>3.0141349790961502E-2</v>
      </c>
      <c r="E88" s="97">
        <f t="shared" si="5"/>
        <v>3.0141349790961502E-2</v>
      </c>
      <c r="F88" s="96">
        <f t="shared" si="6"/>
        <v>0.25805981035740344</v>
      </c>
      <c r="G88" s="97">
        <f t="shared" si="7"/>
        <v>0.25805981035740344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637</v>
      </c>
      <c r="W88" s="112">
        <v>679</v>
      </c>
      <c r="X88" s="112">
        <v>710</v>
      </c>
      <c r="Y88" s="112">
        <v>740</v>
      </c>
      <c r="Z88" s="112">
        <v>768</v>
      </c>
    </row>
    <row r="89" spans="1:30" ht="15" customHeight="1" x14ac:dyDescent="0.25">
      <c r="A89" s="49" t="s">
        <v>6</v>
      </c>
      <c r="B89" s="49"/>
      <c r="C89" s="57" t="str">
        <f t="shared" si="3"/>
        <v>33,905</v>
      </c>
      <c r="D89" s="96">
        <f t="shared" si="4"/>
        <v>2.4660763395690344E-2</v>
      </c>
      <c r="E89" s="97">
        <f t="shared" si="5"/>
        <v>2.4660763395690344E-2</v>
      </c>
      <c r="F89" s="96">
        <f t="shared" si="6"/>
        <v>0.1722504581129205</v>
      </c>
      <c r="G89" s="97">
        <f t="shared" si="7"/>
        <v>0.1722504581129205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1501</v>
      </c>
      <c r="W89" s="112">
        <v>1551</v>
      </c>
      <c r="X89" s="112">
        <v>1595</v>
      </c>
      <c r="Y89" s="112">
        <v>1651</v>
      </c>
      <c r="Z89" s="112">
        <v>1715</v>
      </c>
    </row>
    <row r="90" spans="1:30" ht="15" customHeight="1" x14ac:dyDescent="0.25">
      <c r="A90" s="49" t="s">
        <v>95</v>
      </c>
      <c r="B90" s="49"/>
      <c r="C90" s="57" t="str">
        <f t="shared" si="3"/>
        <v>$48,693</v>
      </c>
      <c r="D90" s="96">
        <f t="shared" si="4"/>
        <v>6.0145874156324775E-2</v>
      </c>
      <c r="E90" s="97">
        <f t="shared" si="5"/>
        <v>6.0145874156324775E-2</v>
      </c>
      <c r="F90" s="96">
        <f t="shared" si="6"/>
        <v>0.16950882670829825</v>
      </c>
      <c r="G90" s="97">
        <f t="shared" si="7"/>
        <v>0.16950882670829825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2111</v>
      </c>
      <c r="W90" s="112">
        <v>2145</v>
      </c>
      <c r="X90" s="112">
        <v>2212</v>
      </c>
      <c r="Y90" s="112">
        <v>2412</v>
      </c>
      <c r="Z90" s="112">
        <v>2345</v>
      </c>
    </row>
    <row r="91" spans="1:30" ht="15" customHeight="1" x14ac:dyDescent="0.25">
      <c r="A91" s="49" t="s">
        <v>7</v>
      </c>
      <c r="B91" s="49"/>
      <c r="C91" s="57" t="str">
        <f t="shared" si="3"/>
        <v>$2,160.8 mil</v>
      </c>
      <c r="D91" s="96">
        <f t="shared" si="4"/>
        <v>8.6928022368420788E-2</v>
      </c>
      <c r="E91" s="97">
        <f t="shared" si="5"/>
        <v>8.6928022368420788E-2</v>
      </c>
      <c r="F91" s="96">
        <f t="shared" si="6"/>
        <v>0.40450323384027875</v>
      </c>
      <c r="G91" s="97">
        <f t="shared" si="7"/>
        <v>0.40450323384027875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14878</v>
      </c>
      <c r="W91" s="112">
        <v>15543</v>
      </c>
      <c r="X91" s="112">
        <v>15964</v>
      </c>
      <c r="Y91" s="112">
        <v>16787</v>
      </c>
      <c r="Z91" s="112">
        <v>17101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1049</v>
      </c>
      <c r="W93" s="112">
        <v>1152</v>
      </c>
      <c r="X93" s="112">
        <v>1199</v>
      </c>
      <c r="Y93" s="112">
        <v>1303</v>
      </c>
      <c r="Z93" s="112">
        <v>1333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2818</v>
      </c>
      <c r="W94" s="112">
        <v>2907</v>
      </c>
      <c r="X94" s="112">
        <v>3021</v>
      </c>
      <c r="Y94" s="112">
        <v>3196</v>
      </c>
      <c r="Z94" s="112">
        <v>3325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547</v>
      </c>
      <c r="W95" s="112">
        <v>573</v>
      </c>
      <c r="X95" s="112">
        <v>581</v>
      </c>
      <c r="Y95" s="112">
        <v>630</v>
      </c>
      <c r="Z95" s="112">
        <v>682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2274</v>
      </c>
      <c r="W96" s="112">
        <v>2430</v>
      </c>
      <c r="X96" s="112">
        <v>2571</v>
      </c>
      <c r="Y96" s="112">
        <v>2731</v>
      </c>
      <c r="Z96" s="112">
        <v>2851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2325</v>
      </c>
      <c r="W97" s="112">
        <v>2405</v>
      </c>
      <c r="X97" s="112">
        <v>2490</v>
      </c>
      <c r="Y97" s="112">
        <v>2569</v>
      </c>
      <c r="Z97" s="112">
        <v>2671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1225</v>
      </c>
      <c r="W98" s="112">
        <v>1304</v>
      </c>
      <c r="X98" s="112">
        <v>1380</v>
      </c>
      <c r="Y98" s="112">
        <v>1523</v>
      </c>
      <c r="Z98" s="112">
        <v>1516</v>
      </c>
    </row>
    <row r="99" spans="1:32" ht="15" customHeight="1" x14ac:dyDescent="0.25">
      <c r="S99" s="115" t="s">
        <v>195</v>
      </c>
      <c r="T99" s="115"/>
      <c r="U99" s="112"/>
      <c r="V99" s="112">
        <v>143</v>
      </c>
      <c r="W99" s="112">
        <v>136</v>
      </c>
      <c r="X99" s="112">
        <v>179</v>
      </c>
      <c r="Y99" s="112">
        <v>180</v>
      </c>
      <c r="Z99" s="112">
        <v>230</v>
      </c>
    </row>
    <row r="100" spans="1:32" ht="15" customHeight="1" x14ac:dyDescent="0.25">
      <c r="S100" s="115" t="s">
        <v>58</v>
      </c>
      <c r="T100" s="115"/>
      <c r="U100" s="112"/>
      <c r="V100" s="112">
        <v>1192</v>
      </c>
      <c r="W100" s="112">
        <v>1230</v>
      </c>
      <c r="X100" s="112">
        <v>1240</v>
      </c>
      <c r="Y100" s="112">
        <v>1290</v>
      </c>
      <c r="Z100" s="112">
        <v>1267</v>
      </c>
    </row>
    <row r="101" spans="1:32" x14ac:dyDescent="0.25">
      <c r="A101" s="18"/>
      <c r="S101" s="118" t="s">
        <v>53</v>
      </c>
      <c r="T101" s="118"/>
      <c r="U101" s="112"/>
      <c r="V101" s="112">
        <v>14049</v>
      </c>
      <c r="W101" s="112">
        <v>14796</v>
      </c>
      <c r="X101" s="112">
        <v>15428</v>
      </c>
      <c r="Y101" s="112">
        <v>16283</v>
      </c>
      <c r="Z101" s="112">
        <v>16776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29361</v>
      </c>
      <c r="W104" s="112">
        <v>32197</v>
      </c>
      <c r="X104" s="112">
        <v>32654</v>
      </c>
      <c r="Y104" s="112">
        <v>36593</v>
      </c>
      <c r="Z104" s="112">
        <v>38030</v>
      </c>
      <c r="AB104" s="109" t="str">
        <f>TEXT(Z104,"###,###")</f>
        <v>38,030</v>
      </c>
      <c r="AD104" s="130">
        <f>Z104/($Z$4)*100</f>
        <v>75.526780926657793</v>
      </c>
      <c r="AF104" s="109"/>
    </row>
    <row r="105" spans="1:32" x14ac:dyDescent="0.25">
      <c r="S105" s="115" t="s">
        <v>17</v>
      </c>
      <c r="T105" s="115"/>
      <c r="U105" s="112"/>
      <c r="V105" s="112">
        <v>7467</v>
      </c>
      <c r="W105" s="112">
        <v>7213</v>
      </c>
      <c r="X105" s="112">
        <v>7436</v>
      </c>
      <c r="Y105" s="112">
        <v>8179</v>
      </c>
      <c r="Z105" s="112">
        <v>7998</v>
      </c>
      <c r="AB105" s="109" t="str">
        <f>TEXT(Z105,"###,###")</f>
        <v>7,998</v>
      </c>
      <c r="AD105" s="130">
        <f>Z105/($Z$4)*100</f>
        <v>15.883859948761742</v>
      </c>
      <c r="AF105" s="109"/>
    </row>
    <row r="106" spans="1:32" x14ac:dyDescent="0.25">
      <c r="S106" s="118" t="s">
        <v>53</v>
      </c>
      <c r="T106" s="118"/>
      <c r="U106" s="120"/>
      <c r="V106" s="120">
        <v>36828</v>
      </c>
      <c r="W106" s="120">
        <v>39410</v>
      </c>
      <c r="X106" s="120">
        <v>40090</v>
      </c>
      <c r="Y106" s="120">
        <v>44772</v>
      </c>
      <c r="Z106" s="120">
        <v>46028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7084</v>
      </c>
      <c r="W108" s="112">
        <v>7397</v>
      </c>
      <c r="X108" s="112">
        <v>7478</v>
      </c>
      <c r="Y108" s="112">
        <v>8066</v>
      </c>
      <c r="Z108" s="112">
        <v>7815</v>
      </c>
      <c r="AB108" s="109" t="str">
        <f>TEXT(Z108,"###,###")</f>
        <v>7,815</v>
      </c>
      <c r="AD108" s="130">
        <f>Z108/($Z$4)*100</f>
        <v>15.520425793895102</v>
      </c>
      <c r="AF108" s="109"/>
    </row>
    <row r="109" spans="1:32" x14ac:dyDescent="0.25">
      <c r="S109" s="115" t="s">
        <v>20</v>
      </c>
      <c r="T109" s="115"/>
      <c r="U109" s="112"/>
      <c r="V109" s="112">
        <v>6372</v>
      </c>
      <c r="W109" s="112">
        <v>6667</v>
      </c>
      <c r="X109" s="112">
        <v>7660</v>
      </c>
      <c r="Y109" s="112">
        <v>8586</v>
      </c>
      <c r="Z109" s="112">
        <v>8298</v>
      </c>
      <c r="AB109" s="109" t="str">
        <f>TEXT(Z109,"###,###")</f>
        <v>8,298</v>
      </c>
      <c r="AD109" s="130">
        <f>Z109/($Z$4)*100</f>
        <v>16.479653645264435</v>
      </c>
      <c r="AF109" s="109"/>
    </row>
    <row r="110" spans="1:32" x14ac:dyDescent="0.25">
      <c r="S110" s="115" t="s">
        <v>21</v>
      </c>
      <c r="T110" s="115"/>
      <c r="U110" s="112"/>
      <c r="V110" s="112">
        <v>9782</v>
      </c>
      <c r="W110" s="112">
        <v>9393</v>
      </c>
      <c r="X110" s="112">
        <v>9728</v>
      </c>
      <c r="Y110" s="112">
        <v>10654</v>
      </c>
      <c r="Z110" s="112">
        <v>11722</v>
      </c>
      <c r="AB110" s="109" t="str">
        <f>TEXT(Z110,"###,###")</f>
        <v>11,722</v>
      </c>
      <c r="AD110" s="130">
        <f>Z110/($Z$4)*100</f>
        <v>23.279645701348482</v>
      </c>
      <c r="AF110" s="109"/>
    </row>
    <row r="111" spans="1:32" x14ac:dyDescent="0.25">
      <c r="S111" s="115" t="s">
        <v>22</v>
      </c>
      <c r="T111" s="115"/>
      <c r="U111" s="112"/>
      <c r="V111" s="112">
        <v>13299</v>
      </c>
      <c r="W111" s="112">
        <v>14249</v>
      </c>
      <c r="X111" s="112">
        <v>15224</v>
      </c>
      <c r="Y111" s="112">
        <v>17471</v>
      </c>
      <c r="Z111" s="112">
        <v>18190</v>
      </c>
      <c r="AB111" s="109" t="str">
        <f>TEXT(Z111,"###,###")</f>
        <v>18,190</v>
      </c>
      <c r="AD111" s="130">
        <f>Z111/($Z$4)*100</f>
        <v>36.1249577979465</v>
      </c>
      <c r="AF111" s="109"/>
    </row>
    <row r="112" spans="1:32" x14ac:dyDescent="0.25">
      <c r="S112" s="118" t="s">
        <v>53</v>
      </c>
      <c r="T112" s="118"/>
      <c r="U112" s="112"/>
      <c r="V112" s="112">
        <v>41123</v>
      </c>
      <c r="W112" s="112">
        <v>42208</v>
      </c>
      <c r="X112" s="112">
        <v>44456</v>
      </c>
      <c r="Y112" s="112">
        <v>49181</v>
      </c>
      <c r="Z112" s="112">
        <v>50351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42.74</v>
      </c>
      <c r="W118" s="131">
        <v>42.76</v>
      </c>
      <c r="X118" s="131">
        <v>42.67</v>
      </c>
      <c r="Y118" s="131">
        <v>42.36</v>
      </c>
      <c r="Z118" s="131">
        <v>42.19</v>
      </c>
      <c r="AB118" s="109" t="str">
        <f>TEXT(Z118,"##.0")</f>
        <v>42.2</v>
      </c>
    </row>
    <row r="120" spans="19:32" x14ac:dyDescent="0.25">
      <c r="S120" s="101" t="s">
        <v>97</v>
      </c>
      <c r="T120" s="112"/>
      <c r="U120" s="112"/>
      <c r="V120" s="112">
        <v>22976</v>
      </c>
      <c r="W120" s="112">
        <v>24201</v>
      </c>
      <c r="X120" s="112">
        <v>25070</v>
      </c>
      <c r="Y120" s="112">
        <v>26488</v>
      </c>
      <c r="Z120" s="112">
        <v>27307</v>
      </c>
      <c r="AB120" s="109" t="str">
        <f>TEXT(Z120,"###,###")</f>
        <v>27,307</v>
      </c>
    </row>
    <row r="121" spans="19:32" x14ac:dyDescent="0.25">
      <c r="S121" s="101" t="s">
        <v>98</v>
      </c>
      <c r="T121" s="112"/>
      <c r="U121" s="112"/>
      <c r="V121" s="112">
        <v>3314</v>
      </c>
      <c r="W121" s="112">
        <v>3393</v>
      </c>
      <c r="X121" s="112">
        <v>3450</v>
      </c>
      <c r="Y121" s="112">
        <v>3396</v>
      </c>
      <c r="Z121" s="112">
        <v>3462</v>
      </c>
      <c r="AB121" s="109" t="str">
        <f>TEXT(Z121,"###,###")</f>
        <v>3,462</v>
      </c>
    </row>
    <row r="122" spans="19:32" x14ac:dyDescent="0.25">
      <c r="S122" s="101" t="s">
        <v>99</v>
      </c>
      <c r="T122" s="112"/>
      <c r="U122" s="112"/>
      <c r="V122" s="112">
        <v>2639</v>
      </c>
      <c r="W122" s="112">
        <v>2741</v>
      </c>
      <c r="X122" s="112">
        <v>2892</v>
      </c>
      <c r="Y122" s="112">
        <v>3205</v>
      </c>
      <c r="Z122" s="112">
        <v>3140</v>
      </c>
      <c r="AB122" s="109" t="str">
        <f>TEXT(Z122,"###,###")</f>
        <v>3,140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25615</v>
      </c>
      <c r="W124" s="112">
        <v>26942</v>
      </c>
      <c r="X124" s="112">
        <v>27962</v>
      </c>
      <c r="Y124" s="112">
        <v>29693</v>
      </c>
      <c r="Z124" s="112">
        <v>30447</v>
      </c>
      <c r="AB124" s="109" t="str">
        <f>TEXT(Z124,"###,###")</f>
        <v>30,447</v>
      </c>
      <c r="AD124" s="127">
        <f>Z124/$Z$7*100</f>
        <v>89.800914319421906</v>
      </c>
    </row>
    <row r="125" spans="19:32" x14ac:dyDescent="0.25">
      <c r="S125" s="101" t="s">
        <v>101</v>
      </c>
      <c r="T125" s="112"/>
      <c r="U125" s="112"/>
      <c r="V125" s="112">
        <v>5953</v>
      </c>
      <c r="W125" s="112">
        <v>6134</v>
      </c>
      <c r="X125" s="112">
        <v>6342</v>
      </c>
      <c r="Y125" s="112">
        <v>6601</v>
      </c>
      <c r="Z125" s="112">
        <v>6602</v>
      </c>
      <c r="AB125" s="109" t="str">
        <f>TEXT(Z125,"###,###")</f>
        <v>6,602</v>
      </c>
      <c r="AD125" s="127">
        <f>Z125/$Z$7*100</f>
        <v>19.472054269281816</v>
      </c>
    </row>
    <row r="127" spans="19:32" x14ac:dyDescent="0.25">
      <c r="S127" s="101" t="s">
        <v>102</v>
      </c>
      <c r="T127" s="112"/>
      <c r="U127" s="112"/>
      <c r="V127" s="112">
        <v>14875</v>
      </c>
      <c r="W127" s="112">
        <v>15545</v>
      </c>
      <c r="X127" s="112">
        <v>15965</v>
      </c>
      <c r="Y127" s="112">
        <v>16782</v>
      </c>
      <c r="Z127" s="112">
        <v>17100</v>
      </c>
      <c r="AB127" s="109" t="str">
        <f>TEXT(Z127,"###,###")</f>
        <v>17,100</v>
      </c>
      <c r="AD127" s="127">
        <f>Z127/$Z$7*100</f>
        <v>50.435039079781738</v>
      </c>
    </row>
    <row r="128" spans="19:32" x14ac:dyDescent="0.25">
      <c r="S128" s="101" t="s">
        <v>103</v>
      </c>
      <c r="T128" s="112"/>
      <c r="U128" s="112"/>
      <c r="V128" s="112">
        <v>14047</v>
      </c>
      <c r="W128" s="112">
        <v>14797</v>
      </c>
      <c r="X128" s="112">
        <v>15427</v>
      </c>
      <c r="Y128" s="112">
        <v>16283</v>
      </c>
      <c r="Z128" s="112">
        <v>16777</v>
      </c>
      <c r="AB128" s="109" t="str">
        <f>TEXT(Z128,"###,###")</f>
        <v>16,777</v>
      </c>
      <c r="AD128" s="127">
        <f>Z128/$Z$7*100</f>
        <v>49.482377230496979</v>
      </c>
    </row>
    <row r="130" spans="19:20" x14ac:dyDescent="0.25">
      <c r="S130" s="101" t="s">
        <v>278</v>
      </c>
      <c r="T130" s="127">
        <v>80.539743400678361</v>
      </c>
    </row>
    <row r="131" spans="19:20" x14ac:dyDescent="0.25">
      <c r="S131" s="101" t="s">
        <v>279</v>
      </c>
      <c r="T131" s="127">
        <v>10.210883350538269</v>
      </c>
    </row>
    <row r="132" spans="19:20" x14ac:dyDescent="0.25">
      <c r="S132" s="101" t="s">
        <v>280</v>
      </c>
      <c r="T132" s="127">
        <v>9.2611709187435487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3805FCB-10FC-4AAF-91B4-8D6E2BBDA3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AA65889-130E-415B-9482-87818EE6DA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2912FE-D89A-4159-8391-004C806F7C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733B952-1BA9-4CD9-919E-80517AEB0B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714A7-7C9A-4782-9FF6-FA2F93082DA7}">
  <sheetPr codeName="Sheet13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263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263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8.69 Wangaratta,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23340</v>
      </c>
      <c r="W4" s="108">
        <v>23491</v>
      </c>
      <c r="X4" s="108">
        <v>25284</v>
      </c>
      <c r="Y4" s="108">
        <v>26783</v>
      </c>
      <c r="Z4" s="108">
        <v>26925</v>
      </c>
      <c r="AB4" s="109" t="str">
        <f>TEXT(Z4,"###,###")</f>
        <v>26,925</v>
      </c>
      <c r="AD4" s="110">
        <f>Z4/Y4-1</f>
        <v>5.3018705895531149E-3</v>
      </c>
      <c r="AF4" s="110">
        <f>Z4/V4-1</f>
        <v>0.15359897172236514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11409</v>
      </c>
      <c r="W5" s="108">
        <v>11619</v>
      </c>
      <c r="X5" s="108">
        <v>12482</v>
      </c>
      <c r="Y5" s="108">
        <v>13077</v>
      </c>
      <c r="Z5" s="108">
        <v>13083</v>
      </c>
      <c r="AB5" s="109" t="str">
        <f>TEXT(Z5,"###,###")</f>
        <v>13,083</v>
      </c>
      <c r="AD5" s="110">
        <f t="shared" ref="AD5:AD9" si="0">Z5/Y5-1</f>
        <v>4.5882083046566713E-4</v>
      </c>
      <c r="AF5" s="110">
        <f t="shared" ref="AF5:AF9" si="1">Z5/V5-1</f>
        <v>0.14672626873520911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11930</v>
      </c>
      <c r="W6" s="108">
        <v>11872</v>
      </c>
      <c r="X6" s="108">
        <v>12779</v>
      </c>
      <c r="Y6" s="108">
        <v>13686</v>
      </c>
      <c r="Z6" s="108">
        <v>13826</v>
      </c>
      <c r="AB6" s="109" t="str">
        <f>TEXT(Z6,"###,###")</f>
        <v>13,826</v>
      </c>
      <c r="AD6" s="110">
        <f t="shared" si="0"/>
        <v>1.0229431535876188E-2</v>
      </c>
      <c r="AF6" s="110">
        <f t="shared" si="1"/>
        <v>0.15892707460184408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16060</v>
      </c>
      <c r="W7" s="108">
        <v>16433</v>
      </c>
      <c r="X7" s="108">
        <v>16983</v>
      </c>
      <c r="Y7" s="108">
        <v>17444</v>
      </c>
      <c r="Z7" s="108">
        <v>17727</v>
      </c>
      <c r="AB7" s="109" t="str">
        <f>TEXT(Z7,"###,###")</f>
        <v>17,727</v>
      </c>
      <c r="AD7" s="110">
        <f t="shared" si="0"/>
        <v>1.6223343269892165E-2</v>
      </c>
      <c r="AF7" s="110">
        <f t="shared" si="1"/>
        <v>0.10379825653798247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26,925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17,727</v>
      </c>
      <c r="P8" s="67"/>
      <c r="S8" s="107" t="s">
        <v>82</v>
      </c>
      <c r="T8" s="108"/>
      <c r="U8" s="108"/>
      <c r="V8" s="108">
        <v>38245.11</v>
      </c>
      <c r="W8" s="108">
        <v>39676.300000000003</v>
      </c>
      <c r="X8" s="108">
        <v>41518</v>
      </c>
      <c r="Y8" s="108">
        <v>41565</v>
      </c>
      <c r="Z8" s="108">
        <v>44980</v>
      </c>
      <c r="AB8" s="109" t="str">
        <f>TEXT(Z8,"$###,###")</f>
        <v>$44,980</v>
      </c>
      <c r="AD8" s="110">
        <f t="shared" si="0"/>
        <v>8.216047155058348E-2</v>
      </c>
      <c r="AF8" s="110">
        <f t="shared" si="1"/>
        <v>0.17609806848509524</v>
      </c>
    </row>
    <row r="9" spans="1:32" x14ac:dyDescent="0.25">
      <c r="A9" s="30" t="s">
        <v>14</v>
      </c>
      <c r="B9" s="71"/>
      <c r="C9" s="72"/>
      <c r="D9" s="73">
        <f>AD104</f>
        <v>71.688022284122567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50.160771704180064</v>
      </c>
      <c r="P9" s="74" t="s">
        <v>83</v>
      </c>
      <c r="S9" s="107" t="s">
        <v>7</v>
      </c>
      <c r="T9" s="108"/>
      <c r="U9" s="108"/>
      <c r="V9" s="108">
        <v>802881534</v>
      </c>
      <c r="W9" s="108">
        <v>854821213</v>
      </c>
      <c r="X9" s="108">
        <v>949704594</v>
      </c>
      <c r="Y9" s="108">
        <v>1003841001</v>
      </c>
      <c r="Z9" s="108">
        <v>1054601006</v>
      </c>
      <c r="AB9" s="109" t="str">
        <f>TEXT(Z9/1000000,"$#,###.0")&amp;" mil"</f>
        <v>$1,054.6 mil</v>
      </c>
      <c r="AD9" s="110">
        <f t="shared" si="0"/>
        <v>5.0565781781610974E-2</v>
      </c>
      <c r="AF9" s="110">
        <f t="shared" si="1"/>
        <v>0.31352006658556419</v>
      </c>
    </row>
    <row r="10" spans="1:32" x14ac:dyDescent="0.25">
      <c r="A10" s="30" t="s">
        <v>17</v>
      </c>
      <c r="B10" s="71"/>
      <c r="C10" s="72"/>
      <c r="D10" s="73">
        <f>AD105</f>
        <v>19.561745589600744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49.71512382241778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79.51712077621707</v>
      </c>
      <c r="P11" s="74" t="s">
        <v>83</v>
      </c>
      <c r="S11" s="107" t="s">
        <v>29</v>
      </c>
      <c r="T11" s="112"/>
      <c r="U11" s="112"/>
      <c r="V11" s="112">
        <v>20071</v>
      </c>
      <c r="W11" s="112">
        <v>20102</v>
      </c>
      <c r="X11" s="112">
        <v>21753</v>
      </c>
      <c r="Y11" s="112">
        <v>23155</v>
      </c>
      <c r="Z11" s="112">
        <v>23293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10.035539008292435</v>
      </c>
      <c r="P12" s="74" t="s">
        <v>83</v>
      </c>
      <c r="S12" s="107" t="s">
        <v>30</v>
      </c>
      <c r="T12" s="112"/>
      <c r="U12" s="112"/>
      <c r="V12" s="112">
        <v>3269</v>
      </c>
      <c r="W12" s="112">
        <v>3388</v>
      </c>
      <c r="X12" s="112">
        <v>3531</v>
      </c>
      <c r="Y12" s="112">
        <v>3630</v>
      </c>
      <c r="Z12" s="112">
        <v>3630</v>
      </c>
    </row>
    <row r="13" spans="1:32" ht="15" customHeight="1" x14ac:dyDescent="0.25">
      <c r="A13" s="30" t="s">
        <v>19</v>
      </c>
      <c r="B13" s="72"/>
      <c r="C13" s="72"/>
      <c r="D13" s="73">
        <f>AD108</f>
        <v>14.421541318477251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10.464263552772607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17.701021355617456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23.179201485608168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19.398691335740072</v>
      </c>
      <c r="P15" s="74" t="s">
        <v>83</v>
      </c>
      <c r="S15" s="115" t="s">
        <v>59</v>
      </c>
      <c r="T15" s="115"/>
      <c r="U15" s="116"/>
      <c r="V15" s="116">
        <v>1355</v>
      </c>
      <c r="W15" s="116">
        <v>1357</v>
      </c>
      <c r="X15" s="116">
        <v>1450</v>
      </c>
      <c r="Y15" s="112">
        <v>1520</v>
      </c>
      <c r="Z15" s="112">
        <v>1457</v>
      </c>
      <c r="AB15" s="117">
        <f t="shared" ref="AB15:AB34" si="2">IF(Z15="np",0,Z15/$Z$34)</f>
        <v>5.4109258365209641E-2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35.933147632311979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80.601308664259932</v>
      </c>
      <c r="P16" s="37" t="s">
        <v>83</v>
      </c>
      <c r="S16" s="115" t="s">
        <v>60</v>
      </c>
      <c r="T16" s="115"/>
      <c r="U16" s="116"/>
      <c r="V16" s="116">
        <v>55</v>
      </c>
      <c r="W16" s="116">
        <v>119</v>
      </c>
      <c r="X16" s="116">
        <v>100</v>
      </c>
      <c r="Y16" s="112">
        <v>77</v>
      </c>
      <c r="Z16" s="112">
        <v>77</v>
      </c>
      <c r="AB16" s="117">
        <f t="shared" si="2"/>
        <v>2.8595833178593978E-3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2013</v>
      </c>
      <c r="W17" s="116">
        <v>1919</v>
      </c>
      <c r="X17" s="116">
        <v>2056</v>
      </c>
      <c r="Y17" s="112">
        <v>2038</v>
      </c>
      <c r="Z17" s="112">
        <v>1980</v>
      </c>
      <c r="AB17" s="117">
        <f t="shared" si="2"/>
        <v>7.3532142459241653E-2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153</v>
      </c>
      <c r="W18" s="116">
        <v>148</v>
      </c>
      <c r="X18" s="116">
        <v>153</v>
      </c>
      <c r="Y18" s="112">
        <v>144</v>
      </c>
      <c r="Z18" s="112">
        <v>142</v>
      </c>
      <c r="AB18" s="117">
        <f t="shared" si="2"/>
        <v>5.2735172874809671E-3</v>
      </c>
    </row>
    <row r="19" spans="1:28" x14ac:dyDescent="0.25">
      <c r="A19" s="63" t="str">
        <f>$S$1&amp;" ("&amp;$V$2&amp;" to "&amp;$Z$2&amp;")"</f>
        <v>Wangaratta (2018-19 to 2022-23)</v>
      </c>
      <c r="B19" s="63"/>
      <c r="C19" s="63"/>
      <c r="D19" s="63"/>
      <c r="E19" s="63"/>
      <c r="F19" s="63"/>
      <c r="G19" s="63" t="str">
        <f>$S$1&amp;" ("&amp;$V$2&amp;" to "&amp;$Z$2&amp;")"</f>
        <v>Wangaratta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1476</v>
      </c>
      <c r="W19" s="116">
        <v>1621</v>
      </c>
      <c r="X19" s="116">
        <v>1794</v>
      </c>
      <c r="Y19" s="112">
        <v>1869</v>
      </c>
      <c r="Z19" s="112">
        <v>1928</v>
      </c>
      <c r="AB19" s="117">
        <f t="shared" si="2"/>
        <v>7.1600995283544397E-2</v>
      </c>
    </row>
    <row r="20" spans="1:28" x14ac:dyDescent="0.25">
      <c r="S20" s="115" t="s">
        <v>64</v>
      </c>
      <c r="T20" s="115"/>
      <c r="U20" s="116"/>
      <c r="V20" s="116">
        <v>654</v>
      </c>
      <c r="W20" s="116">
        <v>644</v>
      </c>
      <c r="X20" s="116">
        <v>709</v>
      </c>
      <c r="Y20" s="112">
        <v>629</v>
      </c>
      <c r="Z20" s="112">
        <v>643</v>
      </c>
      <c r="AB20" s="117">
        <f t="shared" si="2"/>
        <v>2.3879377576410295E-2</v>
      </c>
    </row>
    <row r="21" spans="1:28" x14ac:dyDescent="0.25">
      <c r="S21" s="115" t="s">
        <v>65</v>
      </c>
      <c r="T21" s="115"/>
      <c r="U21" s="116"/>
      <c r="V21" s="116">
        <v>2067</v>
      </c>
      <c r="W21" s="116">
        <v>2145</v>
      </c>
      <c r="X21" s="116">
        <v>2325</v>
      </c>
      <c r="Y21" s="112">
        <v>2612</v>
      </c>
      <c r="Z21" s="112">
        <v>2625</v>
      </c>
      <c r="AB21" s="117">
        <f t="shared" si="2"/>
        <v>9.7485794927024916E-2</v>
      </c>
    </row>
    <row r="22" spans="1:28" x14ac:dyDescent="0.25">
      <c r="S22" s="115" t="s">
        <v>66</v>
      </c>
      <c r="T22" s="115"/>
      <c r="U22" s="116"/>
      <c r="V22" s="116">
        <v>1776</v>
      </c>
      <c r="W22" s="116">
        <v>1821</v>
      </c>
      <c r="X22" s="116">
        <v>2031</v>
      </c>
      <c r="Y22" s="112">
        <v>2343</v>
      </c>
      <c r="Z22" s="112">
        <v>2320</v>
      </c>
      <c r="AB22" s="117">
        <f t="shared" si="2"/>
        <v>8.6158873992646781E-2</v>
      </c>
    </row>
    <row r="23" spans="1:28" x14ac:dyDescent="0.25">
      <c r="S23" s="115" t="s">
        <v>67</v>
      </c>
      <c r="T23" s="115"/>
      <c r="U23" s="116"/>
      <c r="V23" s="116">
        <v>827</v>
      </c>
      <c r="W23" s="116">
        <v>846</v>
      </c>
      <c r="X23" s="116">
        <v>878</v>
      </c>
      <c r="Y23" s="112">
        <v>907</v>
      </c>
      <c r="Z23" s="112">
        <v>907</v>
      </c>
      <c r="AB23" s="117">
        <f t="shared" si="2"/>
        <v>3.3683663237642512E-2</v>
      </c>
    </row>
    <row r="24" spans="1:28" x14ac:dyDescent="0.25">
      <c r="S24" s="115" t="s">
        <v>68</v>
      </c>
      <c r="T24" s="115"/>
      <c r="U24" s="116"/>
      <c r="V24" s="116">
        <v>173</v>
      </c>
      <c r="W24" s="116">
        <v>155</v>
      </c>
      <c r="X24" s="116">
        <v>140</v>
      </c>
      <c r="Y24" s="112">
        <v>160</v>
      </c>
      <c r="Z24" s="112">
        <v>184</v>
      </c>
      <c r="AB24" s="117">
        <f t="shared" si="2"/>
        <v>6.8332900063133662E-3</v>
      </c>
    </row>
    <row r="25" spans="1:28" x14ac:dyDescent="0.25">
      <c r="S25" s="115" t="s">
        <v>69</v>
      </c>
      <c r="T25" s="115"/>
      <c r="U25" s="116"/>
      <c r="V25" s="116">
        <v>539</v>
      </c>
      <c r="W25" s="116">
        <v>568</v>
      </c>
      <c r="X25" s="116">
        <v>570</v>
      </c>
      <c r="Y25" s="112">
        <v>564</v>
      </c>
      <c r="Z25" s="112">
        <v>587</v>
      </c>
      <c r="AB25" s="117">
        <f t="shared" si="2"/>
        <v>2.1799680617967096E-2</v>
      </c>
    </row>
    <row r="26" spans="1:28" x14ac:dyDescent="0.25">
      <c r="S26" s="115" t="s">
        <v>70</v>
      </c>
      <c r="T26" s="115"/>
      <c r="U26" s="116"/>
      <c r="V26" s="116">
        <v>270</v>
      </c>
      <c r="W26" s="116">
        <v>304</v>
      </c>
      <c r="X26" s="116">
        <v>328</v>
      </c>
      <c r="Y26" s="112">
        <v>444</v>
      </c>
      <c r="Z26" s="112">
        <v>436</v>
      </c>
      <c r="AB26" s="117">
        <f t="shared" si="2"/>
        <v>1.619192631930776E-2</v>
      </c>
    </row>
    <row r="27" spans="1:28" x14ac:dyDescent="0.25">
      <c r="S27" s="115" t="s">
        <v>71</v>
      </c>
      <c r="T27" s="115"/>
      <c r="U27" s="116"/>
      <c r="V27" s="116">
        <v>885</v>
      </c>
      <c r="W27" s="116">
        <v>859</v>
      </c>
      <c r="X27" s="116">
        <v>1015</v>
      </c>
      <c r="Y27" s="112">
        <v>1072</v>
      </c>
      <c r="Z27" s="112">
        <v>1135</v>
      </c>
      <c r="AB27" s="117">
        <f t="shared" si="2"/>
        <v>4.215100085416125E-2</v>
      </c>
    </row>
    <row r="28" spans="1:28" x14ac:dyDescent="0.25">
      <c r="S28" s="115" t="s">
        <v>72</v>
      </c>
      <c r="T28" s="115"/>
      <c r="U28" s="116"/>
      <c r="V28" s="116">
        <v>1546</v>
      </c>
      <c r="W28" s="116">
        <v>1512</v>
      </c>
      <c r="X28" s="116">
        <v>1933</v>
      </c>
      <c r="Y28" s="112">
        <v>1988</v>
      </c>
      <c r="Z28" s="112">
        <v>1857</v>
      </c>
      <c r="AB28" s="117">
        <f t="shared" si="2"/>
        <v>6.8964236639803916E-2</v>
      </c>
    </row>
    <row r="29" spans="1:28" x14ac:dyDescent="0.25">
      <c r="S29" s="115" t="s">
        <v>73</v>
      </c>
      <c r="T29" s="115"/>
      <c r="U29" s="116"/>
      <c r="V29" s="116">
        <v>1898</v>
      </c>
      <c r="W29" s="116">
        <v>1242</v>
      </c>
      <c r="X29" s="116">
        <v>1329</v>
      </c>
      <c r="Y29" s="112">
        <v>1503</v>
      </c>
      <c r="Z29" s="112">
        <v>1530</v>
      </c>
      <c r="AB29" s="117">
        <f t="shared" si="2"/>
        <v>5.6820291900323096E-2</v>
      </c>
    </row>
    <row r="30" spans="1:28" x14ac:dyDescent="0.25">
      <c r="S30" s="115" t="s">
        <v>74</v>
      </c>
      <c r="T30" s="115"/>
      <c r="U30" s="116"/>
      <c r="V30" s="116">
        <v>1471</v>
      </c>
      <c r="W30" s="116">
        <v>1860</v>
      </c>
      <c r="X30" s="116">
        <v>1831</v>
      </c>
      <c r="Y30" s="112">
        <v>1985</v>
      </c>
      <c r="Z30" s="112">
        <v>2104</v>
      </c>
      <c r="AB30" s="117">
        <f t="shared" si="2"/>
        <v>7.8137185724365885E-2</v>
      </c>
    </row>
    <row r="31" spans="1:28" x14ac:dyDescent="0.25">
      <c r="S31" s="115" t="s">
        <v>75</v>
      </c>
      <c r="T31" s="115"/>
      <c r="U31" s="116"/>
      <c r="V31" s="116">
        <v>3373</v>
      </c>
      <c r="W31" s="116">
        <v>3494</v>
      </c>
      <c r="X31" s="116">
        <v>3874</v>
      </c>
      <c r="Y31" s="112">
        <v>4154</v>
      </c>
      <c r="Z31" s="112">
        <v>4267</v>
      </c>
      <c r="AB31" s="117">
        <f t="shared" si="2"/>
        <v>0.15846548074423442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465</v>
      </c>
      <c r="W32" s="116">
        <v>488</v>
      </c>
      <c r="X32" s="116">
        <v>447</v>
      </c>
      <c r="Y32" s="112">
        <v>435</v>
      </c>
      <c r="Z32" s="112">
        <v>497</v>
      </c>
      <c r="AB32" s="117">
        <f t="shared" si="2"/>
        <v>1.8457310506183384E-2</v>
      </c>
    </row>
    <row r="33" spans="19:32" x14ac:dyDescent="0.25">
      <c r="S33" s="115" t="s">
        <v>77</v>
      </c>
      <c r="T33" s="115"/>
      <c r="U33" s="116"/>
      <c r="V33" s="116">
        <v>664</v>
      </c>
      <c r="W33" s="116">
        <v>724</v>
      </c>
      <c r="X33" s="116">
        <v>798</v>
      </c>
      <c r="Y33" s="112">
        <v>826</v>
      </c>
      <c r="Z33" s="112">
        <v>910</v>
      </c>
      <c r="AB33" s="117">
        <f t="shared" si="2"/>
        <v>3.3795075574701974E-2</v>
      </c>
    </row>
    <row r="34" spans="19:32" x14ac:dyDescent="0.25">
      <c r="S34" s="118" t="s">
        <v>53</v>
      </c>
      <c r="T34" s="118"/>
      <c r="U34" s="119"/>
      <c r="V34" s="119">
        <v>23339</v>
      </c>
      <c r="W34" s="119">
        <v>23495</v>
      </c>
      <c r="X34" s="119">
        <v>25284</v>
      </c>
      <c r="Y34" s="120">
        <v>26785</v>
      </c>
      <c r="Z34" s="120">
        <v>26927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13080</v>
      </c>
      <c r="W37" s="112">
        <v>13530</v>
      </c>
      <c r="X37" s="112">
        <v>13757</v>
      </c>
      <c r="Y37" s="112">
        <v>13946</v>
      </c>
      <c r="Z37" s="112">
        <v>14289</v>
      </c>
      <c r="AB37" s="132">
        <f>Z37/Z40*100</f>
        <v>80.601308664259932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2986</v>
      </c>
      <c r="W38" s="112">
        <v>2900</v>
      </c>
      <c r="X38" s="112">
        <v>3220</v>
      </c>
      <c r="Y38" s="112">
        <v>3493</v>
      </c>
      <c r="Z38" s="112">
        <v>3439</v>
      </c>
      <c r="AB38" s="132">
        <f>Z38/Z40*100</f>
        <v>19.398691335740072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16066</v>
      </c>
      <c r="W40" s="112">
        <v>16430</v>
      </c>
      <c r="X40" s="112">
        <v>16977</v>
      </c>
      <c r="Y40" s="112">
        <v>17439</v>
      </c>
      <c r="Z40" s="112">
        <v>17728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6</v>
      </c>
      <c r="X44" s="112">
        <v>8</v>
      </c>
      <c r="Y44" s="112">
        <v>9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339</v>
      </c>
      <c r="W45" s="112">
        <v>346</v>
      </c>
      <c r="X45" s="112">
        <v>428</v>
      </c>
      <c r="Y45" s="112">
        <v>534</v>
      </c>
      <c r="Z45" s="112">
        <v>496</v>
      </c>
    </row>
    <row r="46" spans="19:32" x14ac:dyDescent="0.25">
      <c r="S46" s="115" t="s">
        <v>38</v>
      </c>
      <c r="T46" s="115"/>
      <c r="U46" s="112"/>
      <c r="V46" s="112">
        <v>738</v>
      </c>
      <c r="W46" s="112">
        <v>694</v>
      </c>
      <c r="X46" s="112">
        <v>844</v>
      </c>
      <c r="Y46" s="112">
        <v>942</v>
      </c>
      <c r="Z46" s="112">
        <v>895</v>
      </c>
    </row>
    <row r="47" spans="19:32" x14ac:dyDescent="0.25">
      <c r="S47" s="115" t="s">
        <v>39</v>
      </c>
      <c r="T47" s="115"/>
      <c r="U47" s="112"/>
      <c r="V47" s="112">
        <v>935</v>
      </c>
      <c r="W47" s="112">
        <v>971</v>
      </c>
      <c r="X47" s="112">
        <v>957</v>
      </c>
      <c r="Y47" s="112">
        <v>1031</v>
      </c>
      <c r="Z47" s="112">
        <v>1024</v>
      </c>
    </row>
    <row r="48" spans="19:32" x14ac:dyDescent="0.25">
      <c r="S48" s="115" t="s">
        <v>40</v>
      </c>
      <c r="T48" s="115"/>
      <c r="U48" s="112"/>
      <c r="V48" s="112">
        <v>1164</v>
      </c>
      <c r="W48" s="112">
        <v>1102</v>
      </c>
      <c r="X48" s="112">
        <v>1295</v>
      </c>
      <c r="Y48" s="112">
        <v>1370</v>
      </c>
      <c r="Z48" s="112">
        <v>1322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997</v>
      </c>
      <c r="W49" s="112">
        <v>1063</v>
      </c>
      <c r="X49" s="112">
        <v>1186</v>
      </c>
      <c r="Y49" s="112">
        <v>1250</v>
      </c>
      <c r="Z49" s="112">
        <v>1363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Wangaratta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962</v>
      </c>
      <c r="W50" s="112">
        <v>1045</v>
      </c>
      <c r="X50" s="112">
        <v>1127</v>
      </c>
      <c r="Y50" s="112">
        <v>1148</v>
      </c>
      <c r="Z50" s="112">
        <v>1164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945</v>
      </c>
      <c r="W51" s="112">
        <v>929</v>
      </c>
      <c r="X51" s="112">
        <v>1051</v>
      </c>
      <c r="Y51" s="112">
        <v>1050</v>
      </c>
      <c r="Z51" s="112">
        <v>1100</v>
      </c>
    </row>
    <row r="52" spans="1:26" ht="15" customHeight="1" x14ac:dyDescent="0.25">
      <c r="S52" s="115" t="s">
        <v>44</v>
      </c>
      <c r="T52" s="115"/>
      <c r="U52" s="112"/>
      <c r="V52" s="112">
        <v>1149</v>
      </c>
      <c r="W52" s="112">
        <v>1161</v>
      </c>
      <c r="X52" s="112">
        <v>1106</v>
      </c>
      <c r="Y52" s="112">
        <v>1095</v>
      </c>
      <c r="Z52" s="112">
        <v>1078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1048</v>
      </c>
      <c r="W53" s="112">
        <v>1125</v>
      </c>
      <c r="X53" s="112">
        <v>1163</v>
      </c>
      <c r="Y53" s="112">
        <v>1210</v>
      </c>
      <c r="Z53" s="112">
        <v>1223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1067</v>
      </c>
      <c r="W54" s="112">
        <v>1067</v>
      </c>
      <c r="X54" s="112">
        <v>1127</v>
      </c>
      <c r="Y54" s="112">
        <v>1141</v>
      </c>
      <c r="Z54" s="112">
        <v>1080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973</v>
      </c>
      <c r="W55" s="112">
        <v>952</v>
      </c>
      <c r="X55" s="112">
        <v>944</v>
      </c>
      <c r="Y55" s="112">
        <v>991</v>
      </c>
      <c r="Z55" s="112">
        <v>1019</v>
      </c>
    </row>
    <row r="56" spans="1:26" ht="15" customHeight="1" x14ac:dyDescent="0.25">
      <c r="S56" s="115" t="s">
        <v>48</v>
      </c>
      <c r="T56" s="115"/>
      <c r="U56" s="112"/>
      <c r="V56" s="112">
        <v>579</v>
      </c>
      <c r="W56" s="112">
        <v>614</v>
      </c>
      <c r="X56" s="112">
        <v>646</v>
      </c>
      <c r="Y56" s="112">
        <v>697</v>
      </c>
      <c r="Z56" s="112">
        <v>707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267</v>
      </c>
      <c r="W57" s="112">
        <v>298</v>
      </c>
      <c r="X57" s="112">
        <v>334</v>
      </c>
      <c r="Y57" s="112">
        <v>330</v>
      </c>
      <c r="Z57" s="112">
        <v>321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130</v>
      </c>
      <c r="W58" s="112">
        <v>138</v>
      </c>
      <c r="X58" s="112">
        <v>137</v>
      </c>
      <c r="Y58" s="112">
        <v>138</v>
      </c>
      <c r="Z58" s="112">
        <v>146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68</v>
      </c>
      <c r="W59" s="112">
        <v>84</v>
      </c>
      <c r="X59" s="112">
        <v>89</v>
      </c>
      <c r="Y59" s="112">
        <v>83</v>
      </c>
      <c r="Z59" s="112">
        <v>76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40</v>
      </c>
      <c r="W60" s="112">
        <v>42</v>
      </c>
      <c r="X60" s="112">
        <v>40</v>
      </c>
      <c r="Y60" s="112">
        <v>45</v>
      </c>
      <c r="Z60" s="112">
        <v>52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11408</v>
      </c>
      <c r="W61" s="112">
        <v>11624</v>
      </c>
      <c r="X61" s="112">
        <v>12482</v>
      </c>
      <c r="Y61" s="112">
        <v>13078</v>
      </c>
      <c r="Z61" s="112">
        <v>13079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11</v>
      </c>
      <c r="X63" s="112">
        <v>13</v>
      </c>
      <c r="Y63" s="112">
        <v>13</v>
      </c>
      <c r="Z63" s="112">
        <v>11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420</v>
      </c>
      <c r="W64" s="112">
        <v>387</v>
      </c>
      <c r="X64" s="112">
        <v>458</v>
      </c>
      <c r="Y64" s="112">
        <v>525</v>
      </c>
      <c r="Z64" s="112">
        <v>565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Wangaratta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783</v>
      </c>
      <c r="W65" s="112">
        <v>810</v>
      </c>
      <c r="X65" s="112">
        <v>998</v>
      </c>
      <c r="Y65" s="112">
        <v>1027</v>
      </c>
      <c r="Z65" s="112">
        <v>1035</v>
      </c>
    </row>
    <row r="66" spans="1:26" x14ac:dyDescent="0.25">
      <c r="S66" s="115" t="s">
        <v>39</v>
      </c>
      <c r="T66" s="115"/>
      <c r="U66" s="112"/>
      <c r="V66" s="112">
        <v>1008</v>
      </c>
      <c r="W66" s="112">
        <v>990</v>
      </c>
      <c r="X66" s="112">
        <v>1085</v>
      </c>
      <c r="Y66" s="112">
        <v>1182</v>
      </c>
      <c r="Z66" s="112">
        <v>1137</v>
      </c>
    </row>
    <row r="67" spans="1:26" x14ac:dyDescent="0.25">
      <c r="S67" s="115" t="s">
        <v>40</v>
      </c>
      <c r="T67" s="115"/>
      <c r="U67" s="112"/>
      <c r="V67" s="112">
        <v>1101</v>
      </c>
      <c r="W67" s="112">
        <v>1141</v>
      </c>
      <c r="X67" s="112">
        <v>1216</v>
      </c>
      <c r="Y67" s="112">
        <v>1373</v>
      </c>
      <c r="Z67" s="112">
        <v>1293</v>
      </c>
    </row>
    <row r="68" spans="1:26" x14ac:dyDescent="0.25">
      <c r="S68" s="115" t="s">
        <v>41</v>
      </c>
      <c r="T68" s="115"/>
      <c r="U68" s="112"/>
      <c r="V68" s="112">
        <v>941</v>
      </c>
      <c r="W68" s="112">
        <v>933</v>
      </c>
      <c r="X68" s="112">
        <v>1122</v>
      </c>
      <c r="Y68" s="112">
        <v>1205</v>
      </c>
      <c r="Z68" s="112">
        <v>1219</v>
      </c>
    </row>
    <row r="69" spans="1:26" x14ac:dyDescent="0.25">
      <c r="S69" s="115" t="s">
        <v>42</v>
      </c>
      <c r="T69" s="115"/>
      <c r="U69" s="112"/>
      <c r="V69" s="112">
        <v>1034</v>
      </c>
      <c r="W69" s="112">
        <v>1006</v>
      </c>
      <c r="X69" s="112">
        <v>1012</v>
      </c>
      <c r="Y69" s="112">
        <v>1224</v>
      </c>
      <c r="Z69" s="112">
        <v>1240</v>
      </c>
    </row>
    <row r="70" spans="1:26" x14ac:dyDescent="0.25">
      <c r="S70" s="115" t="s">
        <v>43</v>
      </c>
      <c r="T70" s="115"/>
      <c r="U70" s="112"/>
      <c r="V70" s="112">
        <v>1124</v>
      </c>
      <c r="W70" s="112">
        <v>1099</v>
      </c>
      <c r="X70" s="112">
        <v>1105</v>
      </c>
      <c r="Y70" s="112">
        <v>1213</v>
      </c>
      <c r="Z70" s="112">
        <v>1199</v>
      </c>
    </row>
    <row r="71" spans="1:26" x14ac:dyDescent="0.25">
      <c r="S71" s="115" t="s">
        <v>44</v>
      </c>
      <c r="T71" s="115"/>
      <c r="U71" s="112"/>
      <c r="V71" s="112">
        <v>1230</v>
      </c>
      <c r="W71" s="112">
        <v>1254</v>
      </c>
      <c r="X71" s="112">
        <v>1287</v>
      </c>
      <c r="Y71" s="112">
        <v>1282</v>
      </c>
      <c r="Z71" s="112">
        <v>1390</v>
      </c>
    </row>
    <row r="72" spans="1:26" x14ac:dyDescent="0.25">
      <c r="S72" s="115" t="s">
        <v>45</v>
      </c>
      <c r="T72" s="115"/>
      <c r="U72" s="112"/>
      <c r="V72" s="112">
        <v>1225</v>
      </c>
      <c r="W72" s="112">
        <v>1261</v>
      </c>
      <c r="X72" s="112">
        <v>1364</v>
      </c>
      <c r="Y72" s="112">
        <v>1379</v>
      </c>
      <c r="Z72" s="112">
        <v>1385</v>
      </c>
    </row>
    <row r="73" spans="1:26" x14ac:dyDescent="0.25">
      <c r="S73" s="115" t="s">
        <v>46</v>
      </c>
      <c r="T73" s="115"/>
      <c r="U73" s="112"/>
      <c r="V73" s="112">
        <v>1302</v>
      </c>
      <c r="W73" s="112">
        <v>1140</v>
      </c>
      <c r="X73" s="112">
        <v>1163</v>
      </c>
      <c r="Y73" s="112">
        <v>1192</v>
      </c>
      <c r="Z73" s="112">
        <v>1201</v>
      </c>
    </row>
    <row r="74" spans="1:26" x14ac:dyDescent="0.25">
      <c r="S74" s="115" t="s">
        <v>47</v>
      </c>
      <c r="T74" s="115"/>
      <c r="U74" s="112"/>
      <c r="V74" s="112">
        <v>961</v>
      </c>
      <c r="W74" s="112">
        <v>1002</v>
      </c>
      <c r="X74" s="112">
        <v>1074</v>
      </c>
      <c r="Y74" s="112">
        <v>1105</v>
      </c>
      <c r="Z74" s="112">
        <v>1118</v>
      </c>
    </row>
    <row r="75" spans="1:26" x14ac:dyDescent="0.25">
      <c r="S75" s="115" t="s">
        <v>48</v>
      </c>
      <c r="T75" s="115"/>
      <c r="U75" s="112"/>
      <c r="V75" s="112">
        <v>434</v>
      </c>
      <c r="W75" s="112">
        <v>458</v>
      </c>
      <c r="X75" s="112">
        <v>502</v>
      </c>
      <c r="Y75" s="112">
        <v>567</v>
      </c>
      <c r="Z75" s="112">
        <v>611</v>
      </c>
    </row>
    <row r="76" spans="1:26" x14ac:dyDescent="0.25">
      <c r="S76" s="115" t="s">
        <v>49</v>
      </c>
      <c r="T76" s="115"/>
      <c r="U76" s="112"/>
      <c r="V76" s="112">
        <v>166</v>
      </c>
      <c r="W76" s="112">
        <v>184</v>
      </c>
      <c r="X76" s="112">
        <v>190</v>
      </c>
      <c r="Y76" s="112">
        <v>191</v>
      </c>
      <c r="Z76" s="112">
        <v>210</v>
      </c>
    </row>
    <row r="77" spans="1:26" x14ac:dyDescent="0.25">
      <c r="S77" s="115" t="s">
        <v>50</v>
      </c>
      <c r="T77" s="115"/>
      <c r="U77" s="112"/>
      <c r="V77" s="112">
        <v>98</v>
      </c>
      <c r="W77" s="112">
        <v>104</v>
      </c>
      <c r="X77" s="112">
        <v>90</v>
      </c>
      <c r="Y77" s="112">
        <v>106</v>
      </c>
      <c r="Z77" s="112">
        <v>102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52</v>
      </c>
      <c r="X78" s="112">
        <v>56</v>
      </c>
      <c r="Y78" s="112">
        <v>62</v>
      </c>
      <c r="Z78" s="112">
        <v>73</v>
      </c>
    </row>
    <row r="79" spans="1:26" x14ac:dyDescent="0.25">
      <c r="S79" s="115" t="s">
        <v>52</v>
      </c>
      <c r="T79" s="115"/>
      <c r="U79" s="112"/>
      <c r="V79" s="112">
        <v>46</v>
      </c>
      <c r="W79" s="112">
        <v>43</v>
      </c>
      <c r="X79" s="112">
        <v>44</v>
      </c>
      <c r="Y79" s="112">
        <v>46</v>
      </c>
      <c r="Z79" s="112">
        <v>43</v>
      </c>
    </row>
    <row r="80" spans="1:26" x14ac:dyDescent="0.25">
      <c r="S80" s="118" t="s">
        <v>53</v>
      </c>
      <c r="T80" s="118"/>
      <c r="U80" s="112"/>
      <c r="V80" s="112">
        <v>11932</v>
      </c>
      <c r="W80" s="112">
        <v>11869</v>
      </c>
      <c r="X80" s="112">
        <v>12779</v>
      </c>
      <c r="Y80" s="112">
        <v>13688</v>
      </c>
      <c r="Z80" s="112">
        <v>13822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Wangaratta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764</v>
      </c>
      <c r="W83" s="112">
        <v>804</v>
      </c>
      <c r="X83" s="112">
        <v>837</v>
      </c>
      <c r="Y83" s="112">
        <v>826</v>
      </c>
      <c r="Z83" s="112">
        <v>846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902</v>
      </c>
      <c r="W84" s="112">
        <v>905</v>
      </c>
      <c r="X84" s="112">
        <v>916</v>
      </c>
      <c r="Y84" s="112">
        <v>927</v>
      </c>
      <c r="Z84" s="112">
        <v>974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1459</v>
      </c>
      <c r="W85" s="112">
        <v>1430</v>
      </c>
      <c r="X85" s="112">
        <v>1515</v>
      </c>
      <c r="Y85" s="112">
        <v>1596</v>
      </c>
      <c r="Z85" s="112">
        <v>1636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26,925</v>
      </c>
      <c r="D86" s="96">
        <f t="shared" ref="D86:D91" si="4">AD4</f>
        <v>5.3018705895531149E-3</v>
      </c>
      <c r="E86" s="97">
        <f t="shared" ref="E86:E91" si="5">AD4</f>
        <v>5.3018705895531149E-3</v>
      </c>
      <c r="F86" s="96">
        <f t="shared" ref="F86:F91" si="6">AF4</f>
        <v>0.15359897172236514</v>
      </c>
      <c r="G86" s="97">
        <f t="shared" ref="G86:G91" si="7">AF4</f>
        <v>0.15359897172236514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503</v>
      </c>
      <c r="W86" s="112">
        <v>498</v>
      </c>
      <c r="X86" s="112">
        <v>539</v>
      </c>
      <c r="Y86" s="112">
        <v>577</v>
      </c>
      <c r="Z86" s="112">
        <v>589</v>
      </c>
    </row>
    <row r="87" spans="1:30" ht="15" customHeight="1" x14ac:dyDescent="0.25">
      <c r="A87" s="98" t="s">
        <v>4</v>
      </c>
      <c r="B87" s="49"/>
      <c r="C87" s="57" t="str">
        <f t="shared" si="3"/>
        <v>13,083</v>
      </c>
      <c r="D87" s="96">
        <f t="shared" si="4"/>
        <v>4.5882083046566713E-4</v>
      </c>
      <c r="E87" s="97">
        <f t="shared" si="5"/>
        <v>4.5882083046566713E-4</v>
      </c>
      <c r="F87" s="96">
        <f t="shared" si="6"/>
        <v>0.14672626873520911</v>
      </c>
      <c r="G87" s="97">
        <f t="shared" si="7"/>
        <v>0.14672626873520911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274</v>
      </c>
      <c r="W87" s="112">
        <v>286</v>
      </c>
      <c r="X87" s="112">
        <v>270</v>
      </c>
      <c r="Y87" s="112">
        <v>271</v>
      </c>
      <c r="Z87" s="112">
        <v>265</v>
      </c>
    </row>
    <row r="88" spans="1:30" ht="15" customHeight="1" x14ac:dyDescent="0.25">
      <c r="A88" s="98" t="s">
        <v>5</v>
      </c>
      <c r="B88" s="49"/>
      <c r="C88" s="57" t="str">
        <f t="shared" si="3"/>
        <v>13,826</v>
      </c>
      <c r="D88" s="96">
        <f t="shared" si="4"/>
        <v>1.0229431535876188E-2</v>
      </c>
      <c r="E88" s="97">
        <f t="shared" si="5"/>
        <v>1.0229431535876188E-2</v>
      </c>
      <c r="F88" s="96">
        <f t="shared" si="6"/>
        <v>0.15892707460184408</v>
      </c>
      <c r="G88" s="97">
        <f t="shared" si="7"/>
        <v>0.15892707460184408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441</v>
      </c>
      <c r="W88" s="112">
        <v>468</v>
      </c>
      <c r="X88" s="112">
        <v>459</v>
      </c>
      <c r="Y88" s="112">
        <v>473</v>
      </c>
      <c r="Z88" s="112">
        <v>472</v>
      </c>
    </row>
    <row r="89" spans="1:30" ht="15" customHeight="1" x14ac:dyDescent="0.25">
      <c r="A89" s="49" t="s">
        <v>6</v>
      </c>
      <c r="B89" s="49"/>
      <c r="C89" s="57" t="str">
        <f t="shared" si="3"/>
        <v>17,727</v>
      </c>
      <c r="D89" s="96">
        <f t="shared" si="4"/>
        <v>1.6223343269892165E-2</v>
      </c>
      <c r="E89" s="97">
        <f t="shared" si="5"/>
        <v>1.6223343269892165E-2</v>
      </c>
      <c r="F89" s="96">
        <f t="shared" si="6"/>
        <v>0.10379825653798247</v>
      </c>
      <c r="G89" s="97">
        <f t="shared" si="7"/>
        <v>0.10379825653798247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862</v>
      </c>
      <c r="W89" s="112">
        <v>861</v>
      </c>
      <c r="X89" s="112">
        <v>883</v>
      </c>
      <c r="Y89" s="112">
        <v>888</v>
      </c>
      <c r="Z89" s="112">
        <v>970</v>
      </c>
    </row>
    <row r="90" spans="1:30" ht="15" customHeight="1" x14ac:dyDescent="0.25">
      <c r="A90" s="49" t="s">
        <v>95</v>
      </c>
      <c r="B90" s="49"/>
      <c r="C90" s="57" t="str">
        <f t="shared" si="3"/>
        <v>$44,980</v>
      </c>
      <c r="D90" s="96">
        <f t="shared" si="4"/>
        <v>8.216047155058348E-2</v>
      </c>
      <c r="E90" s="97">
        <f t="shared" si="5"/>
        <v>8.216047155058348E-2</v>
      </c>
      <c r="F90" s="96">
        <f t="shared" si="6"/>
        <v>0.17609806848509524</v>
      </c>
      <c r="G90" s="97">
        <f t="shared" si="7"/>
        <v>0.17609806848509524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1170</v>
      </c>
      <c r="W90" s="112">
        <v>1241</v>
      </c>
      <c r="X90" s="112">
        <v>1298</v>
      </c>
      <c r="Y90" s="112">
        <v>1319</v>
      </c>
      <c r="Z90" s="112">
        <v>1240</v>
      </c>
    </row>
    <row r="91" spans="1:30" ht="15" customHeight="1" x14ac:dyDescent="0.25">
      <c r="A91" s="49" t="s">
        <v>7</v>
      </c>
      <c r="B91" s="49"/>
      <c r="C91" s="57" t="str">
        <f t="shared" si="3"/>
        <v>$1,054.6 mil</v>
      </c>
      <c r="D91" s="96">
        <f t="shared" si="4"/>
        <v>5.0565781781610974E-2</v>
      </c>
      <c r="E91" s="97">
        <f t="shared" si="5"/>
        <v>5.0565781781610974E-2</v>
      </c>
      <c r="F91" s="96">
        <f t="shared" si="6"/>
        <v>0.31352006658556419</v>
      </c>
      <c r="G91" s="97">
        <f t="shared" si="7"/>
        <v>0.31352006658556419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8153</v>
      </c>
      <c r="W91" s="112">
        <v>8354</v>
      </c>
      <c r="X91" s="112">
        <v>8619</v>
      </c>
      <c r="Y91" s="112">
        <v>8775</v>
      </c>
      <c r="Z91" s="112">
        <v>8892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546</v>
      </c>
      <c r="W93" s="112">
        <v>595</v>
      </c>
      <c r="X93" s="112">
        <v>615</v>
      </c>
      <c r="Y93" s="112">
        <v>632</v>
      </c>
      <c r="Z93" s="112">
        <v>677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1723</v>
      </c>
      <c r="W94" s="112">
        <v>1742</v>
      </c>
      <c r="X94" s="112">
        <v>1796</v>
      </c>
      <c r="Y94" s="112">
        <v>1892</v>
      </c>
      <c r="Z94" s="112">
        <v>1936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258</v>
      </c>
      <c r="W95" s="112">
        <v>276</v>
      </c>
      <c r="X95" s="112">
        <v>280</v>
      </c>
      <c r="Y95" s="112">
        <v>303</v>
      </c>
      <c r="Z95" s="112">
        <v>297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1258</v>
      </c>
      <c r="W96" s="112">
        <v>1311</v>
      </c>
      <c r="X96" s="112">
        <v>1395</v>
      </c>
      <c r="Y96" s="112">
        <v>1481</v>
      </c>
      <c r="Z96" s="112">
        <v>1537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1242</v>
      </c>
      <c r="W97" s="112">
        <v>1194</v>
      </c>
      <c r="X97" s="112">
        <v>1224</v>
      </c>
      <c r="Y97" s="112">
        <v>1229</v>
      </c>
      <c r="Z97" s="112">
        <v>1234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767</v>
      </c>
      <c r="W98" s="112">
        <v>794</v>
      </c>
      <c r="X98" s="112">
        <v>840</v>
      </c>
      <c r="Y98" s="112">
        <v>855</v>
      </c>
      <c r="Z98" s="112">
        <v>870</v>
      </c>
    </row>
    <row r="99" spans="1:32" ht="15" customHeight="1" x14ac:dyDescent="0.25">
      <c r="S99" s="115" t="s">
        <v>195</v>
      </c>
      <c r="T99" s="115"/>
      <c r="U99" s="112"/>
      <c r="V99" s="112">
        <v>74</v>
      </c>
      <c r="W99" s="112">
        <v>76</v>
      </c>
      <c r="X99" s="112">
        <v>90</v>
      </c>
      <c r="Y99" s="112">
        <v>87</v>
      </c>
      <c r="Z99" s="112">
        <v>105</v>
      </c>
    </row>
    <row r="100" spans="1:32" ht="15" customHeight="1" x14ac:dyDescent="0.25">
      <c r="S100" s="115" t="s">
        <v>58</v>
      </c>
      <c r="T100" s="115"/>
      <c r="U100" s="112"/>
      <c r="V100" s="112">
        <v>604</v>
      </c>
      <c r="W100" s="112">
        <v>634</v>
      </c>
      <c r="X100" s="112">
        <v>684</v>
      </c>
      <c r="Y100" s="112">
        <v>705</v>
      </c>
      <c r="Z100" s="112">
        <v>641</v>
      </c>
    </row>
    <row r="101" spans="1:32" x14ac:dyDescent="0.25">
      <c r="A101" s="18"/>
      <c r="S101" s="118" t="s">
        <v>53</v>
      </c>
      <c r="T101" s="118"/>
      <c r="U101" s="112"/>
      <c r="V101" s="112">
        <v>7911</v>
      </c>
      <c r="W101" s="112">
        <v>8078</v>
      </c>
      <c r="X101" s="112">
        <v>8340</v>
      </c>
      <c r="Y101" s="112">
        <v>8657</v>
      </c>
      <c r="Z101" s="112">
        <v>8815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16243</v>
      </c>
      <c r="W104" s="112">
        <v>17576</v>
      </c>
      <c r="X104" s="112">
        <v>18139</v>
      </c>
      <c r="Y104" s="112">
        <v>19123</v>
      </c>
      <c r="Z104" s="112">
        <v>19302</v>
      </c>
      <c r="AB104" s="109" t="str">
        <f>TEXT(Z104,"###,###")</f>
        <v>19,302</v>
      </c>
      <c r="AD104" s="130">
        <f>Z104/($Z$4)*100</f>
        <v>71.688022284122567</v>
      </c>
      <c r="AF104" s="109"/>
    </row>
    <row r="105" spans="1:32" x14ac:dyDescent="0.25">
      <c r="S105" s="115" t="s">
        <v>17</v>
      </c>
      <c r="T105" s="115"/>
      <c r="U105" s="112"/>
      <c r="V105" s="112">
        <v>4805</v>
      </c>
      <c r="W105" s="112">
        <v>4602</v>
      </c>
      <c r="X105" s="112">
        <v>4661</v>
      </c>
      <c r="Y105" s="112">
        <v>5142</v>
      </c>
      <c r="Z105" s="112">
        <v>5267</v>
      </c>
      <c r="AB105" s="109" t="str">
        <f>TEXT(Z105,"###,###")</f>
        <v>5,267</v>
      </c>
      <c r="AD105" s="130">
        <f>Z105/($Z$4)*100</f>
        <v>19.561745589600744</v>
      </c>
      <c r="AF105" s="109"/>
    </row>
    <row r="106" spans="1:32" x14ac:dyDescent="0.25">
      <c r="S106" s="118" t="s">
        <v>53</v>
      </c>
      <c r="T106" s="118"/>
      <c r="U106" s="120"/>
      <c r="V106" s="120">
        <v>21048</v>
      </c>
      <c r="W106" s="120">
        <v>22178</v>
      </c>
      <c r="X106" s="120">
        <v>22800</v>
      </c>
      <c r="Y106" s="120">
        <v>24265</v>
      </c>
      <c r="Z106" s="120">
        <v>24569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3633</v>
      </c>
      <c r="W108" s="112">
        <v>3932</v>
      </c>
      <c r="X108" s="112">
        <v>4156</v>
      </c>
      <c r="Y108" s="112">
        <v>4143</v>
      </c>
      <c r="Z108" s="112">
        <v>3883</v>
      </c>
      <c r="AB108" s="109" t="str">
        <f>TEXT(Z108,"###,###")</f>
        <v>3,883</v>
      </c>
      <c r="AD108" s="130">
        <f>Z108/($Z$4)*100</f>
        <v>14.421541318477251</v>
      </c>
      <c r="AF108" s="109"/>
    </row>
    <row r="109" spans="1:32" x14ac:dyDescent="0.25">
      <c r="S109" s="115" t="s">
        <v>20</v>
      </c>
      <c r="T109" s="115"/>
      <c r="U109" s="112"/>
      <c r="V109" s="112">
        <v>4323</v>
      </c>
      <c r="W109" s="112">
        <v>3991</v>
      </c>
      <c r="X109" s="112">
        <v>4854</v>
      </c>
      <c r="Y109" s="112">
        <v>4863</v>
      </c>
      <c r="Z109" s="112">
        <v>4766</v>
      </c>
      <c r="AB109" s="109" t="str">
        <f>TEXT(Z109,"###,###")</f>
        <v>4,766</v>
      </c>
      <c r="AD109" s="130">
        <f>Z109/($Z$4)*100</f>
        <v>17.701021355617456</v>
      </c>
      <c r="AF109" s="109"/>
    </row>
    <row r="110" spans="1:32" x14ac:dyDescent="0.25">
      <c r="S110" s="115" t="s">
        <v>21</v>
      </c>
      <c r="T110" s="115"/>
      <c r="U110" s="112"/>
      <c r="V110" s="112">
        <v>4841</v>
      </c>
      <c r="W110" s="112">
        <v>4894</v>
      </c>
      <c r="X110" s="112">
        <v>4952</v>
      </c>
      <c r="Y110" s="112">
        <v>5559</v>
      </c>
      <c r="Z110" s="112">
        <v>6241</v>
      </c>
      <c r="AB110" s="109" t="str">
        <f>TEXT(Z110,"###,###")</f>
        <v>6,241</v>
      </c>
      <c r="AD110" s="130">
        <f>Z110/($Z$4)*100</f>
        <v>23.179201485608168</v>
      </c>
      <c r="AF110" s="109"/>
    </row>
    <row r="111" spans="1:32" x14ac:dyDescent="0.25">
      <c r="S111" s="115" t="s">
        <v>22</v>
      </c>
      <c r="T111" s="115"/>
      <c r="U111" s="112"/>
      <c r="V111" s="112">
        <v>8052</v>
      </c>
      <c r="W111" s="112">
        <v>8131</v>
      </c>
      <c r="X111" s="112">
        <v>8838</v>
      </c>
      <c r="Y111" s="112">
        <v>9708</v>
      </c>
      <c r="Z111" s="112">
        <v>9675</v>
      </c>
      <c r="AB111" s="109" t="str">
        <f>TEXT(Z111,"###,###")</f>
        <v>9,675</v>
      </c>
      <c r="AD111" s="130">
        <f>Z111/($Z$4)*100</f>
        <v>35.933147632311979</v>
      </c>
      <c r="AF111" s="109"/>
    </row>
    <row r="112" spans="1:32" x14ac:dyDescent="0.25">
      <c r="S112" s="118" t="s">
        <v>53</v>
      </c>
      <c r="T112" s="118"/>
      <c r="U112" s="112"/>
      <c r="V112" s="112">
        <v>23341</v>
      </c>
      <c r="W112" s="112">
        <v>23491</v>
      </c>
      <c r="X112" s="112">
        <v>25284</v>
      </c>
      <c r="Y112" s="112">
        <v>26787</v>
      </c>
      <c r="Z112" s="112">
        <v>26925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43.62</v>
      </c>
      <c r="W118" s="131">
        <v>43.75</v>
      </c>
      <c r="X118" s="131">
        <v>43.58</v>
      </c>
      <c r="Y118" s="131">
        <v>43.47</v>
      </c>
      <c r="Z118" s="131">
        <v>43.32</v>
      </c>
      <c r="AB118" s="109" t="str">
        <f>TEXT(Z118,"##.0")</f>
        <v>43.3</v>
      </c>
    </row>
    <row r="120" spans="19:32" x14ac:dyDescent="0.25">
      <c r="S120" s="101" t="s">
        <v>97</v>
      </c>
      <c r="T120" s="112"/>
      <c r="U120" s="112"/>
      <c r="V120" s="112">
        <v>12789</v>
      </c>
      <c r="W120" s="112">
        <v>13039</v>
      </c>
      <c r="X120" s="112">
        <v>13448</v>
      </c>
      <c r="Y120" s="112">
        <v>13813</v>
      </c>
      <c r="Z120" s="112">
        <v>14096</v>
      </c>
      <c r="AB120" s="109" t="str">
        <f>TEXT(Z120,"###,###")</f>
        <v>14,096</v>
      </c>
    </row>
    <row r="121" spans="19:32" x14ac:dyDescent="0.25">
      <c r="S121" s="101" t="s">
        <v>98</v>
      </c>
      <c r="T121" s="112"/>
      <c r="U121" s="112"/>
      <c r="V121" s="112">
        <v>1687</v>
      </c>
      <c r="W121" s="112">
        <v>1725</v>
      </c>
      <c r="X121" s="112">
        <v>1738</v>
      </c>
      <c r="Y121" s="112">
        <v>1781</v>
      </c>
      <c r="Z121" s="112">
        <v>1779</v>
      </c>
      <c r="AB121" s="109" t="str">
        <f>TEXT(Z121,"###,###")</f>
        <v>1,779</v>
      </c>
    </row>
    <row r="122" spans="19:32" x14ac:dyDescent="0.25">
      <c r="S122" s="101" t="s">
        <v>99</v>
      </c>
      <c r="T122" s="112"/>
      <c r="U122" s="112"/>
      <c r="V122" s="112">
        <v>1579</v>
      </c>
      <c r="W122" s="112">
        <v>1663</v>
      </c>
      <c r="X122" s="112">
        <v>1793</v>
      </c>
      <c r="Y122" s="112">
        <v>1848</v>
      </c>
      <c r="Z122" s="112">
        <v>1855</v>
      </c>
      <c r="AB122" s="109" t="str">
        <f>TEXT(Z122,"###,###")</f>
        <v>1,855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14368</v>
      </c>
      <c r="W124" s="112">
        <v>14702</v>
      </c>
      <c r="X124" s="112">
        <v>15241</v>
      </c>
      <c r="Y124" s="112">
        <v>15661</v>
      </c>
      <c r="Z124" s="112">
        <v>15951</v>
      </c>
      <c r="AB124" s="109" t="str">
        <f>TEXT(Z124,"###,###")</f>
        <v>15,951</v>
      </c>
      <c r="AD124" s="127">
        <f>Z124/$Z$7*100</f>
        <v>89.981384328989677</v>
      </c>
    </row>
    <row r="125" spans="19:32" x14ac:dyDescent="0.25">
      <c r="S125" s="101" t="s">
        <v>101</v>
      </c>
      <c r="T125" s="112"/>
      <c r="U125" s="112"/>
      <c r="V125" s="112">
        <v>3266</v>
      </c>
      <c r="W125" s="112">
        <v>3388</v>
      </c>
      <c r="X125" s="112">
        <v>3531</v>
      </c>
      <c r="Y125" s="112">
        <v>3629</v>
      </c>
      <c r="Z125" s="112">
        <v>3634</v>
      </c>
      <c r="AB125" s="109" t="str">
        <f>TEXT(Z125,"###,###")</f>
        <v>3,634</v>
      </c>
      <c r="AD125" s="127">
        <f>Z125/$Z$7*100</f>
        <v>20.499802561065042</v>
      </c>
    </row>
    <row r="127" spans="19:32" x14ac:dyDescent="0.25">
      <c r="S127" s="101" t="s">
        <v>102</v>
      </c>
      <c r="T127" s="112"/>
      <c r="U127" s="112"/>
      <c r="V127" s="112">
        <v>8154</v>
      </c>
      <c r="W127" s="112">
        <v>8351</v>
      </c>
      <c r="X127" s="112">
        <v>8619</v>
      </c>
      <c r="Y127" s="112">
        <v>8775</v>
      </c>
      <c r="Z127" s="112">
        <v>8892</v>
      </c>
      <c r="AB127" s="109" t="str">
        <f>TEXT(Z127,"###,###")</f>
        <v>8,892</v>
      </c>
      <c r="AD127" s="127">
        <f>Z127/$Z$7*100</f>
        <v>50.160771704180064</v>
      </c>
    </row>
    <row r="128" spans="19:32" x14ac:dyDescent="0.25">
      <c r="S128" s="101" t="s">
        <v>103</v>
      </c>
      <c r="T128" s="112"/>
      <c r="U128" s="112"/>
      <c r="V128" s="112">
        <v>7911</v>
      </c>
      <c r="W128" s="112">
        <v>8079</v>
      </c>
      <c r="X128" s="112">
        <v>8342</v>
      </c>
      <c r="Y128" s="112">
        <v>8660</v>
      </c>
      <c r="Z128" s="112">
        <v>8813</v>
      </c>
      <c r="AB128" s="109" t="str">
        <f>TEXT(Z128,"###,###")</f>
        <v>8,813</v>
      </c>
      <c r="AD128" s="127">
        <f>Z128/$Z$7*100</f>
        <v>49.71512382241778</v>
      </c>
    </row>
    <row r="130" spans="19:20" x14ac:dyDescent="0.25">
      <c r="S130" s="101" t="s">
        <v>278</v>
      </c>
      <c r="T130" s="127">
        <v>79.51712077621707</v>
      </c>
    </row>
    <row r="131" spans="19:20" x14ac:dyDescent="0.25">
      <c r="S131" s="101" t="s">
        <v>279</v>
      </c>
      <c r="T131" s="127">
        <v>10.035539008292435</v>
      </c>
    </row>
    <row r="132" spans="19:20" x14ac:dyDescent="0.25">
      <c r="S132" s="101" t="s">
        <v>280</v>
      </c>
      <c r="T132" s="127">
        <v>10.464263552772607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C02ED8-4B39-49AE-8267-3B2B4C508F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A96813-766D-4561-BBDD-CC4093861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FC62A5F-2590-446D-AD84-93FDED9863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3EEEA90-DAAF-48AE-B2EC-568D36C5252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32C34-BAE1-4871-805C-6F9CB7AD0ABA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178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178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8.70 Warrnambool,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30176</v>
      </c>
      <c r="W4" s="108">
        <v>29283</v>
      </c>
      <c r="X4" s="108">
        <v>30524</v>
      </c>
      <c r="Y4" s="108">
        <v>32057</v>
      </c>
      <c r="Z4" s="108">
        <v>32889</v>
      </c>
      <c r="AB4" s="109" t="str">
        <f>TEXT(Z4,"###,###")</f>
        <v>32,889</v>
      </c>
      <c r="AD4" s="110">
        <f>Z4/Y4-1</f>
        <v>2.5953769847459229E-2</v>
      </c>
      <c r="AF4" s="110">
        <f>Z4/V4-1</f>
        <v>8.990588547189815E-2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15010</v>
      </c>
      <c r="W5" s="108">
        <v>14595</v>
      </c>
      <c r="X5" s="108">
        <v>14835</v>
      </c>
      <c r="Y5" s="108">
        <v>15352</v>
      </c>
      <c r="Z5" s="108">
        <v>15745</v>
      </c>
      <c r="AB5" s="109" t="str">
        <f>TEXT(Z5,"###,###")</f>
        <v>15,745</v>
      </c>
      <c r="AD5" s="110">
        <f t="shared" ref="AD5:AD9" si="0">Z5/Y5-1</f>
        <v>2.5599270453361189E-2</v>
      </c>
      <c r="AF5" s="110">
        <f t="shared" ref="AF5:AF9" si="1">Z5/V5-1</f>
        <v>4.8967355096602327E-2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15169</v>
      </c>
      <c r="W6" s="108">
        <v>14687</v>
      </c>
      <c r="X6" s="108">
        <v>15655</v>
      </c>
      <c r="Y6" s="108">
        <v>16672</v>
      </c>
      <c r="Z6" s="108">
        <v>17121</v>
      </c>
      <c r="AB6" s="109" t="str">
        <f>TEXT(Z6,"###,###")</f>
        <v>17,121</v>
      </c>
      <c r="AD6" s="110">
        <f t="shared" si="0"/>
        <v>2.6931381957773448E-2</v>
      </c>
      <c r="AF6" s="110">
        <f t="shared" si="1"/>
        <v>0.12868349924187483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20422</v>
      </c>
      <c r="W7" s="108">
        <v>20714</v>
      </c>
      <c r="X7" s="108">
        <v>20880</v>
      </c>
      <c r="Y7" s="108">
        <v>21300</v>
      </c>
      <c r="Z7" s="108">
        <v>21760</v>
      </c>
      <c r="AB7" s="109" t="str">
        <f>TEXT(Z7,"###,###")</f>
        <v>21,760</v>
      </c>
      <c r="AD7" s="110">
        <f t="shared" si="0"/>
        <v>2.1596244131455444E-2</v>
      </c>
      <c r="AF7" s="110">
        <f t="shared" si="1"/>
        <v>6.5517579081382893E-2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32,889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21,760</v>
      </c>
      <c r="P8" s="67"/>
      <c r="S8" s="107" t="s">
        <v>82</v>
      </c>
      <c r="T8" s="108"/>
      <c r="U8" s="108"/>
      <c r="V8" s="108">
        <v>37802</v>
      </c>
      <c r="W8" s="108">
        <v>38414.75</v>
      </c>
      <c r="X8" s="108">
        <v>41094.29</v>
      </c>
      <c r="Y8" s="108">
        <v>41243</v>
      </c>
      <c r="Z8" s="108">
        <v>43957.56</v>
      </c>
      <c r="AB8" s="109" t="str">
        <f>TEXT(Z8,"$###,###")</f>
        <v>$43,958</v>
      </c>
      <c r="AD8" s="110">
        <f t="shared" si="0"/>
        <v>6.581868438280436E-2</v>
      </c>
      <c r="AF8" s="110">
        <f t="shared" si="1"/>
        <v>0.162836886937199</v>
      </c>
    </row>
    <row r="9" spans="1:32" x14ac:dyDescent="0.25">
      <c r="A9" s="30" t="s">
        <v>14</v>
      </c>
      <c r="B9" s="71"/>
      <c r="C9" s="72"/>
      <c r="D9" s="73">
        <f>AD104</f>
        <v>76.426768828483688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50.013786764705884</v>
      </c>
      <c r="P9" s="74" t="s">
        <v>83</v>
      </c>
      <c r="S9" s="107" t="s">
        <v>7</v>
      </c>
      <c r="T9" s="108"/>
      <c r="U9" s="108"/>
      <c r="V9" s="108">
        <v>1054260617</v>
      </c>
      <c r="W9" s="108">
        <v>1124362260</v>
      </c>
      <c r="X9" s="108">
        <v>1200362233</v>
      </c>
      <c r="Y9" s="108">
        <v>1268451561</v>
      </c>
      <c r="Z9" s="108">
        <v>1360035204</v>
      </c>
      <c r="AB9" s="109" t="str">
        <f>TEXT(Z9/1000000,"$#,###.0")&amp;" mil"</f>
        <v>$1,360.0 mil</v>
      </c>
      <c r="AD9" s="110">
        <f t="shared" si="0"/>
        <v>7.220113547560203E-2</v>
      </c>
      <c r="AF9" s="110">
        <f t="shared" si="1"/>
        <v>0.29003700040518532</v>
      </c>
    </row>
    <row r="10" spans="1:32" x14ac:dyDescent="0.25">
      <c r="A10" s="30" t="s">
        <v>17</v>
      </c>
      <c r="B10" s="71"/>
      <c r="C10" s="72"/>
      <c r="D10" s="73">
        <f>AD105</f>
        <v>18.240141080604459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49.912683823529413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85.86856617647058</v>
      </c>
      <c r="P11" s="74" t="s">
        <v>83</v>
      </c>
      <c r="S11" s="107" t="s">
        <v>29</v>
      </c>
      <c r="T11" s="112"/>
      <c r="U11" s="112"/>
      <c r="V11" s="112">
        <v>27425</v>
      </c>
      <c r="W11" s="112">
        <v>26454</v>
      </c>
      <c r="X11" s="112">
        <v>27571</v>
      </c>
      <c r="Y11" s="112">
        <v>29018</v>
      </c>
      <c r="Z11" s="112">
        <v>29812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6.920955882352942</v>
      </c>
      <c r="P12" s="74" t="s">
        <v>83</v>
      </c>
      <c r="S12" s="107" t="s">
        <v>30</v>
      </c>
      <c r="T12" s="112"/>
      <c r="U12" s="112"/>
      <c r="V12" s="112">
        <v>2755</v>
      </c>
      <c r="W12" s="112">
        <v>2828</v>
      </c>
      <c r="X12" s="112">
        <v>2953</v>
      </c>
      <c r="Y12" s="112">
        <v>3034</v>
      </c>
      <c r="Z12" s="112">
        <v>3078</v>
      </c>
    </row>
    <row r="13" spans="1:32" ht="15" customHeight="1" x14ac:dyDescent="0.25">
      <c r="A13" s="30" t="s">
        <v>19</v>
      </c>
      <c r="B13" s="72"/>
      <c r="C13" s="72"/>
      <c r="D13" s="73">
        <f>AD108</f>
        <v>12.311107057070753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7.2288602941176476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17.942169114293531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41.3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23.336069810574962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21.597279661795792</v>
      </c>
      <c r="P15" s="74" t="s">
        <v>83</v>
      </c>
      <c r="S15" s="115" t="s">
        <v>59</v>
      </c>
      <c r="T15" s="115"/>
      <c r="U15" s="116"/>
      <c r="V15" s="116">
        <v>838</v>
      </c>
      <c r="W15" s="116">
        <v>799</v>
      </c>
      <c r="X15" s="116">
        <v>838</v>
      </c>
      <c r="Y15" s="112">
        <v>807</v>
      </c>
      <c r="Z15" s="112">
        <v>725</v>
      </c>
      <c r="AB15" s="117">
        <f t="shared" ref="AB15:AB34" si="2">IF(Z15="np",0,Z15/$Z$34)</f>
        <v>2.2043844446471464E-2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41.065401806074981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78.402720338204219</v>
      </c>
      <c r="P16" s="37" t="s">
        <v>83</v>
      </c>
      <c r="S16" s="115" t="s">
        <v>60</v>
      </c>
      <c r="T16" s="115"/>
      <c r="U16" s="116"/>
      <c r="V16" s="116">
        <v>111</v>
      </c>
      <c r="W16" s="116">
        <v>113</v>
      </c>
      <c r="X16" s="116">
        <v>120</v>
      </c>
      <c r="Y16" s="112">
        <v>101</v>
      </c>
      <c r="Z16" s="112">
        <v>111</v>
      </c>
      <c r="AB16" s="117">
        <f t="shared" si="2"/>
        <v>3.3749885980114934E-3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3045</v>
      </c>
      <c r="W17" s="116">
        <v>2584</v>
      </c>
      <c r="X17" s="116">
        <v>2607</v>
      </c>
      <c r="Y17" s="112">
        <v>2610</v>
      </c>
      <c r="Z17" s="112">
        <v>2770</v>
      </c>
      <c r="AB17" s="117">
        <f t="shared" si="2"/>
        <v>8.4222688436863383E-2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307</v>
      </c>
      <c r="W18" s="116">
        <v>305</v>
      </c>
      <c r="X18" s="116">
        <v>294</v>
      </c>
      <c r="Y18" s="112">
        <v>318</v>
      </c>
      <c r="Z18" s="112">
        <v>335</v>
      </c>
      <c r="AB18" s="117">
        <f t="shared" si="2"/>
        <v>1.0185776399404056E-2</v>
      </c>
    </row>
    <row r="19" spans="1:28" x14ac:dyDescent="0.25">
      <c r="A19" s="63" t="str">
        <f>$S$1&amp;" ("&amp;$V$2&amp;" to "&amp;$Z$2&amp;")"</f>
        <v>Warrnambool (2018-19 to 2022-23)</v>
      </c>
      <c r="B19" s="63"/>
      <c r="C19" s="63"/>
      <c r="D19" s="63"/>
      <c r="E19" s="63"/>
      <c r="F19" s="63"/>
      <c r="G19" s="63" t="str">
        <f>$S$1&amp;" ("&amp;$V$2&amp;" to "&amp;$Z$2&amp;")"</f>
        <v>Warrnambool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1669</v>
      </c>
      <c r="W19" s="116">
        <v>1705</v>
      </c>
      <c r="X19" s="116">
        <v>1824</v>
      </c>
      <c r="Y19" s="112">
        <v>1822</v>
      </c>
      <c r="Z19" s="112">
        <v>1963</v>
      </c>
      <c r="AB19" s="117">
        <f t="shared" si="2"/>
        <v>5.9685609170239289E-2</v>
      </c>
    </row>
    <row r="20" spans="1:28" x14ac:dyDescent="0.25">
      <c r="S20" s="115" t="s">
        <v>64</v>
      </c>
      <c r="T20" s="115"/>
      <c r="U20" s="116"/>
      <c r="V20" s="116">
        <v>857</v>
      </c>
      <c r="W20" s="116">
        <v>735</v>
      </c>
      <c r="X20" s="116">
        <v>774</v>
      </c>
      <c r="Y20" s="112">
        <v>776</v>
      </c>
      <c r="Z20" s="112">
        <v>843</v>
      </c>
      <c r="AB20" s="117">
        <f t="shared" si="2"/>
        <v>2.5631670163276474E-2</v>
      </c>
    </row>
    <row r="21" spans="1:28" x14ac:dyDescent="0.25">
      <c r="S21" s="115" t="s">
        <v>65</v>
      </c>
      <c r="T21" s="115"/>
      <c r="U21" s="116"/>
      <c r="V21" s="116">
        <v>3173</v>
      </c>
      <c r="W21" s="116">
        <v>3160</v>
      </c>
      <c r="X21" s="116">
        <v>3475</v>
      </c>
      <c r="Y21" s="112">
        <v>3720</v>
      </c>
      <c r="Z21" s="112">
        <v>3853</v>
      </c>
      <c r="AB21" s="117">
        <f t="shared" si="2"/>
        <v>0.11715163124448903</v>
      </c>
    </row>
    <row r="22" spans="1:28" x14ac:dyDescent="0.25">
      <c r="S22" s="115" t="s">
        <v>66</v>
      </c>
      <c r="T22" s="115"/>
      <c r="U22" s="116"/>
      <c r="V22" s="116">
        <v>3084</v>
      </c>
      <c r="W22" s="116">
        <v>3185</v>
      </c>
      <c r="X22" s="116">
        <v>3110</v>
      </c>
      <c r="Y22" s="112">
        <v>3421</v>
      </c>
      <c r="Z22" s="112">
        <v>3546</v>
      </c>
      <c r="AB22" s="117">
        <f t="shared" si="2"/>
        <v>0.10781720332025906</v>
      </c>
    </row>
    <row r="23" spans="1:28" x14ac:dyDescent="0.25">
      <c r="S23" s="115" t="s">
        <v>67</v>
      </c>
      <c r="T23" s="115"/>
      <c r="U23" s="116"/>
      <c r="V23" s="116">
        <v>841</v>
      </c>
      <c r="W23" s="116">
        <v>832</v>
      </c>
      <c r="X23" s="116">
        <v>805</v>
      </c>
      <c r="Y23" s="112">
        <v>894</v>
      </c>
      <c r="Z23" s="112">
        <v>822</v>
      </c>
      <c r="AB23" s="117">
        <f t="shared" si="2"/>
        <v>2.4993158806895923E-2</v>
      </c>
    </row>
    <row r="24" spans="1:28" x14ac:dyDescent="0.25">
      <c r="S24" s="115" t="s">
        <v>68</v>
      </c>
      <c r="T24" s="115"/>
      <c r="U24" s="116"/>
      <c r="V24" s="116">
        <v>152</v>
      </c>
      <c r="W24" s="116">
        <v>142</v>
      </c>
      <c r="X24" s="116">
        <v>147</v>
      </c>
      <c r="Y24" s="112">
        <v>179</v>
      </c>
      <c r="Z24" s="112">
        <v>231</v>
      </c>
      <c r="AB24" s="117">
        <f t="shared" si="2"/>
        <v>7.0236249201860801E-3</v>
      </c>
    </row>
    <row r="25" spans="1:28" x14ac:dyDescent="0.25">
      <c r="S25" s="115" t="s">
        <v>69</v>
      </c>
      <c r="T25" s="115"/>
      <c r="U25" s="116"/>
      <c r="V25" s="116">
        <v>776</v>
      </c>
      <c r="W25" s="116">
        <v>788</v>
      </c>
      <c r="X25" s="116">
        <v>739</v>
      </c>
      <c r="Y25" s="112">
        <v>787</v>
      </c>
      <c r="Z25" s="112">
        <v>835</v>
      </c>
      <c r="AB25" s="117">
        <f t="shared" si="2"/>
        <v>2.538842774179817E-2</v>
      </c>
    </row>
    <row r="26" spans="1:28" x14ac:dyDescent="0.25">
      <c r="S26" s="115" t="s">
        <v>70</v>
      </c>
      <c r="T26" s="115"/>
      <c r="U26" s="116"/>
      <c r="V26" s="116">
        <v>360</v>
      </c>
      <c r="W26" s="116">
        <v>379</v>
      </c>
      <c r="X26" s="116">
        <v>405</v>
      </c>
      <c r="Y26" s="112">
        <v>415</v>
      </c>
      <c r="Z26" s="112">
        <v>428</v>
      </c>
      <c r="AB26" s="117">
        <f t="shared" si="2"/>
        <v>1.3013469549089361E-2</v>
      </c>
    </row>
    <row r="27" spans="1:28" x14ac:dyDescent="0.25">
      <c r="S27" s="115" t="s">
        <v>71</v>
      </c>
      <c r="T27" s="115"/>
      <c r="U27" s="116"/>
      <c r="V27" s="116">
        <v>1173</v>
      </c>
      <c r="W27" s="116">
        <v>1208</v>
      </c>
      <c r="X27" s="116">
        <v>1343</v>
      </c>
      <c r="Y27" s="112">
        <v>1349</v>
      </c>
      <c r="Z27" s="112">
        <v>1399</v>
      </c>
      <c r="AB27" s="117">
        <f t="shared" si="2"/>
        <v>4.2537018456018733E-2</v>
      </c>
    </row>
    <row r="28" spans="1:28" x14ac:dyDescent="0.25">
      <c r="S28" s="115" t="s">
        <v>72</v>
      </c>
      <c r="T28" s="115"/>
      <c r="U28" s="116"/>
      <c r="V28" s="116">
        <v>2262</v>
      </c>
      <c r="W28" s="116">
        <v>2197</v>
      </c>
      <c r="X28" s="116">
        <v>2217</v>
      </c>
      <c r="Y28" s="112">
        <v>2172</v>
      </c>
      <c r="Z28" s="112">
        <v>1742</v>
      </c>
      <c r="AB28" s="117">
        <f t="shared" si="2"/>
        <v>5.2966037276901093E-2</v>
      </c>
    </row>
    <row r="29" spans="1:28" x14ac:dyDescent="0.25">
      <c r="S29" s="115" t="s">
        <v>73</v>
      </c>
      <c r="T29" s="115"/>
      <c r="U29" s="116"/>
      <c r="V29" s="116">
        <v>2432</v>
      </c>
      <c r="W29" s="116">
        <v>1595</v>
      </c>
      <c r="X29" s="116">
        <v>1610</v>
      </c>
      <c r="Y29" s="112">
        <v>1826</v>
      </c>
      <c r="Z29" s="112">
        <v>1817</v>
      </c>
      <c r="AB29" s="117">
        <f t="shared" si="2"/>
        <v>5.5246434978260206E-2</v>
      </c>
    </row>
    <row r="30" spans="1:28" x14ac:dyDescent="0.25">
      <c r="S30" s="115" t="s">
        <v>74</v>
      </c>
      <c r="T30" s="115"/>
      <c r="U30" s="116"/>
      <c r="V30" s="116">
        <v>1828</v>
      </c>
      <c r="W30" s="116">
        <v>2485</v>
      </c>
      <c r="X30" s="116">
        <v>2476</v>
      </c>
      <c r="Y30" s="112">
        <v>2640</v>
      </c>
      <c r="Z30" s="112">
        <v>2716</v>
      </c>
      <c r="AB30" s="117">
        <f t="shared" si="2"/>
        <v>8.2580802091884828E-2</v>
      </c>
    </row>
    <row r="31" spans="1:28" x14ac:dyDescent="0.25">
      <c r="S31" s="115" t="s">
        <v>75</v>
      </c>
      <c r="T31" s="115"/>
      <c r="U31" s="116"/>
      <c r="V31" s="116">
        <v>4307</v>
      </c>
      <c r="W31" s="116">
        <v>4466</v>
      </c>
      <c r="X31" s="116">
        <v>5119</v>
      </c>
      <c r="Y31" s="112">
        <v>5474</v>
      </c>
      <c r="Z31" s="112">
        <v>6047</v>
      </c>
      <c r="AB31" s="117">
        <f t="shared" si="2"/>
        <v>0.18386086533491441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836</v>
      </c>
      <c r="W32" s="116">
        <v>664</v>
      </c>
      <c r="X32" s="116">
        <v>686</v>
      </c>
      <c r="Y32" s="112">
        <v>812</v>
      </c>
      <c r="Z32" s="112">
        <v>811</v>
      </c>
      <c r="AB32" s="117">
        <f t="shared" si="2"/>
        <v>2.4658700477363252E-2</v>
      </c>
    </row>
    <row r="33" spans="19:32" x14ac:dyDescent="0.25">
      <c r="S33" s="115" t="s">
        <v>77</v>
      </c>
      <c r="T33" s="115"/>
      <c r="U33" s="116"/>
      <c r="V33" s="116">
        <v>827</v>
      </c>
      <c r="W33" s="116">
        <v>930</v>
      </c>
      <c r="X33" s="116">
        <v>999</v>
      </c>
      <c r="Y33" s="112">
        <v>1010</v>
      </c>
      <c r="Z33" s="112">
        <v>1087</v>
      </c>
      <c r="AB33" s="117">
        <f t="shared" si="2"/>
        <v>3.30505640183648E-2</v>
      </c>
    </row>
    <row r="34" spans="19:32" x14ac:dyDescent="0.25">
      <c r="S34" s="118" t="s">
        <v>53</v>
      </c>
      <c r="T34" s="118"/>
      <c r="U34" s="119"/>
      <c r="V34" s="119">
        <v>30182</v>
      </c>
      <c r="W34" s="119">
        <v>29286</v>
      </c>
      <c r="X34" s="119">
        <v>30524</v>
      </c>
      <c r="Y34" s="120">
        <v>32057</v>
      </c>
      <c r="Z34" s="120">
        <v>32889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16132</v>
      </c>
      <c r="W37" s="112">
        <v>16667</v>
      </c>
      <c r="X37" s="112">
        <v>16758</v>
      </c>
      <c r="Y37" s="112">
        <v>16754</v>
      </c>
      <c r="Z37" s="112">
        <v>17062</v>
      </c>
      <c r="AB37" s="132">
        <f>Z37/Z40*100</f>
        <v>78.402720338204219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4294</v>
      </c>
      <c r="W38" s="112">
        <v>4052</v>
      </c>
      <c r="X38" s="112">
        <v>4120</v>
      </c>
      <c r="Y38" s="112">
        <v>4539</v>
      </c>
      <c r="Z38" s="112">
        <v>4700</v>
      </c>
      <c r="AB38" s="132">
        <f>Z38/Z40*100</f>
        <v>21.597279661795792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20426</v>
      </c>
      <c r="W40" s="112">
        <v>20719</v>
      </c>
      <c r="X40" s="112">
        <v>20878</v>
      </c>
      <c r="Y40" s="112">
        <v>21293</v>
      </c>
      <c r="Z40" s="112">
        <v>21762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7</v>
      </c>
      <c r="X44" s="112">
        <v>4</v>
      </c>
      <c r="Y44" s="112">
        <v>9</v>
      </c>
      <c r="Z44" s="112">
        <v>16</v>
      </c>
    </row>
    <row r="45" spans="19:32" x14ac:dyDescent="0.25">
      <c r="S45" s="115" t="s">
        <v>37</v>
      </c>
      <c r="T45" s="115"/>
      <c r="U45" s="112"/>
      <c r="V45" s="112">
        <v>473</v>
      </c>
      <c r="W45" s="112">
        <v>525</v>
      </c>
      <c r="X45" s="112">
        <v>517</v>
      </c>
      <c r="Y45" s="112">
        <v>573</v>
      </c>
      <c r="Z45" s="112">
        <v>658</v>
      </c>
    </row>
    <row r="46" spans="19:32" x14ac:dyDescent="0.25">
      <c r="S46" s="115" t="s">
        <v>38</v>
      </c>
      <c r="T46" s="115"/>
      <c r="U46" s="112"/>
      <c r="V46" s="112">
        <v>1088</v>
      </c>
      <c r="W46" s="112">
        <v>1000</v>
      </c>
      <c r="X46" s="112">
        <v>1028</v>
      </c>
      <c r="Y46" s="112">
        <v>1094</v>
      </c>
      <c r="Z46" s="112">
        <v>1174</v>
      </c>
    </row>
    <row r="47" spans="19:32" x14ac:dyDescent="0.25">
      <c r="S47" s="115" t="s">
        <v>39</v>
      </c>
      <c r="T47" s="115"/>
      <c r="U47" s="112"/>
      <c r="V47" s="112">
        <v>1541</v>
      </c>
      <c r="W47" s="112">
        <v>1501</v>
      </c>
      <c r="X47" s="112">
        <v>1379</v>
      </c>
      <c r="Y47" s="112">
        <v>1369</v>
      </c>
      <c r="Z47" s="112">
        <v>1395</v>
      </c>
    </row>
    <row r="48" spans="19:32" x14ac:dyDescent="0.25">
      <c r="S48" s="115" t="s">
        <v>40</v>
      </c>
      <c r="T48" s="115"/>
      <c r="U48" s="112"/>
      <c r="V48" s="112">
        <v>2108</v>
      </c>
      <c r="W48" s="112">
        <v>2043</v>
      </c>
      <c r="X48" s="112">
        <v>2031</v>
      </c>
      <c r="Y48" s="112">
        <v>1977</v>
      </c>
      <c r="Z48" s="112">
        <v>1999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1539</v>
      </c>
      <c r="W49" s="112">
        <v>1582</v>
      </c>
      <c r="X49" s="112">
        <v>1761</v>
      </c>
      <c r="Y49" s="112">
        <v>1882</v>
      </c>
      <c r="Z49" s="112">
        <v>1876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Warrnambool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1283</v>
      </c>
      <c r="W50" s="112">
        <v>1235</v>
      </c>
      <c r="X50" s="112">
        <v>1325</v>
      </c>
      <c r="Y50" s="112">
        <v>1443</v>
      </c>
      <c r="Z50" s="112">
        <v>1554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1284</v>
      </c>
      <c r="W51" s="112">
        <v>1194</v>
      </c>
      <c r="X51" s="112">
        <v>1213</v>
      </c>
      <c r="Y51" s="112">
        <v>1248</v>
      </c>
      <c r="Z51" s="112">
        <v>1243</v>
      </c>
    </row>
    <row r="52" spans="1:26" ht="15" customHeight="1" x14ac:dyDescent="0.25">
      <c r="S52" s="115" t="s">
        <v>44</v>
      </c>
      <c r="T52" s="115"/>
      <c r="U52" s="112"/>
      <c r="V52" s="112">
        <v>1281</v>
      </c>
      <c r="W52" s="112">
        <v>1232</v>
      </c>
      <c r="X52" s="112">
        <v>1284</v>
      </c>
      <c r="Y52" s="112">
        <v>1282</v>
      </c>
      <c r="Z52" s="112">
        <v>1311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1251</v>
      </c>
      <c r="W53" s="112">
        <v>1202</v>
      </c>
      <c r="X53" s="112">
        <v>1180</v>
      </c>
      <c r="Y53" s="112">
        <v>1221</v>
      </c>
      <c r="Z53" s="112">
        <v>1201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1176</v>
      </c>
      <c r="W54" s="112">
        <v>1145</v>
      </c>
      <c r="X54" s="112">
        <v>1148</v>
      </c>
      <c r="Y54" s="112">
        <v>1129</v>
      </c>
      <c r="Z54" s="112">
        <v>1155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992</v>
      </c>
      <c r="W55" s="112">
        <v>987</v>
      </c>
      <c r="X55" s="112">
        <v>954</v>
      </c>
      <c r="Y55" s="112">
        <v>1038</v>
      </c>
      <c r="Z55" s="112">
        <v>1005</v>
      </c>
    </row>
    <row r="56" spans="1:26" ht="15" customHeight="1" x14ac:dyDescent="0.25">
      <c r="S56" s="115" t="s">
        <v>48</v>
      </c>
      <c r="T56" s="115"/>
      <c r="U56" s="112"/>
      <c r="V56" s="112">
        <v>537</v>
      </c>
      <c r="W56" s="112">
        <v>537</v>
      </c>
      <c r="X56" s="112">
        <v>557</v>
      </c>
      <c r="Y56" s="112">
        <v>618</v>
      </c>
      <c r="Z56" s="112">
        <v>675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247</v>
      </c>
      <c r="W57" s="112">
        <v>238</v>
      </c>
      <c r="X57" s="112">
        <v>272</v>
      </c>
      <c r="Y57" s="112">
        <v>271</v>
      </c>
      <c r="Z57" s="112">
        <v>268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91</v>
      </c>
      <c r="W58" s="112">
        <v>76</v>
      </c>
      <c r="X58" s="112">
        <v>99</v>
      </c>
      <c r="Y58" s="112">
        <v>118</v>
      </c>
      <c r="Z58" s="112">
        <v>136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59</v>
      </c>
      <c r="W59" s="112">
        <v>61</v>
      </c>
      <c r="X59" s="112">
        <v>52</v>
      </c>
      <c r="Y59" s="112">
        <v>64</v>
      </c>
      <c r="Z59" s="112">
        <v>59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43</v>
      </c>
      <c r="W60" s="112">
        <v>33</v>
      </c>
      <c r="X60" s="112">
        <v>31</v>
      </c>
      <c r="Y60" s="112">
        <v>27</v>
      </c>
      <c r="Z60" s="112">
        <v>24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15010</v>
      </c>
      <c r="W61" s="112">
        <v>14598</v>
      </c>
      <c r="X61" s="112">
        <v>14835</v>
      </c>
      <c r="Y61" s="112">
        <v>15350</v>
      </c>
      <c r="Z61" s="112">
        <v>15741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5</v>
      </c>
      <c r="X63" s="112">
        <v>12</v>
      </c>
      <c r="Y63" s="112">
        <v>13</v>
      </c>
      <c r="Z63" s="112">
        <v>23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533</v>
      </c>
      <c r="W64" s="112">
        <v>544</v>
      </c>
      <c r="X64" s="112">
        <v>581</v>
      </c>
      <c r="Y64" s="112">
        <v>696</v>
      </c>
      <c r="Z64" s="112">
        <v>728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Warrnambool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1088</v>
      </c>
      <c r="W65" s="112">
        <v>1067</v>
      </c>
      <c r="X65" s="112">
        <v>1152</v>
      </c>
      <c r="Y65" s="112">
        <v>1243</v>
      </c>
      <c r="Z65" s="112">
        <v>1276</v>
      </c>
    </row>
    <row r="66" spans="1:26" x14ac:dyDescent="0.25">
      <c r="S66" s="115" t="s">
        <v>39</v>
      </c>
      <c r="T66" s="115"/>
      <c r="U66" s="112"/>
      <c r="V66" s="112">
        <v>1536</v>
      </c>
      <c r="W66" s="112">
        <v>1401</v>
      </c>
      <c r="X66" s="112">
        <v>1506</v>
      </c>
      <c r="Y66" s="112">
        <v>1577</v>
      </c>
      <c r="Z66" s="112">
        <v>1614</v>
      </c>
    </row>
    <row r="67" spans="1:26" x14ac:dyDescent="0.25">
      <c r="S67" s="115" t="s">
        <v>40</v>
      </c>
      <c r="T67" s="115"/>
      <c r="U67" s="112"/>
      <c r="V67" s="112">
        <v>1880</v>
      </c>
      <c r="W67" s="112">
        <v>1702</v>
      </c>
      <c r="X67" s="112">
        <v>1858</v>
      </c>
      <c r="Y67" s="112">
        <v>1856</v>
      </c>
      <c r="Z67" s="112">
        <v>1887</v>
      </c>
    </row>
    <row r="68" spans="1:26" x14ac:dyDescent="0.25">
      <c r="S68" s="115" t="s">
        <v>41</v>
      </c>
      <c r="T68" s="115"/>
      <c r="U68" s="112"/>
      <c r="V68" s="112">
        <v>1375</v>
      </c>
      <c r="W68" s="112">
        <v>1404</v>
      </c>
      <c r="X68" s="112">
        <v>1584</v>
      </c>
      <c r="Y68" s="112">
        <v>1784</v>
      </c>
      <c r="Z68" s="112">
        <v>1750</v>
      </c>
    </row>
    <row r="69" spans="1:26" x14ac:dyDescent="0.25">
      <c r="S69" s="115" t="s">
        <v>42</v>
      </c>
      <c r="T69" s="115"/>
      <c r="U69" s="112"/>
      <c r="V69" s="112">
        <v>1358</v>
      </c>
      <c r="W69" s="112">
        <v>1328</v>
      </c>
      <c r="X69" s="112">
        <v>1363</v>
      </c>
      <c r="Y69" s="112">
        <v>1425</v>
      </c>
      <c r="Z69" s="112">
        <v>1529</v>
      </c>
    </row>
    <row r="70" spans="1:26" x14ac:dyDescent="0.25">
      <c r="S70" s="115" t="s">
        <v>43</v>
      </c>
      <c r="T70" s="115"/>
      <c r="U70" s="112"/>
      <c r="V70" s="112">
        <v>1395</v>
      </c>
      <c r="W70" s="112">
        <v>1286</v>
      </c>
      <c r="X70" s="112">
        <v>1434</v>
      </c>
      <c r="Y70" s="112">
        <v>1578</v>
      </c>
      <c r="Z70" s="112">
        <v>1588</v>
      </c>
    </row>
    <row r="71" spans="1:26" x14ac:dyDescent="0.25">
      <c r="S71" s="115" t="s">
        <v>44</v>
      </c>
      <c r="T71" s="115"/>
      <c r="U71" s="112"/>
      <c r="V71" s="112">
        <v>1454</v>
      </c>
      <c r="W71" s="112">
        <v>1466</v>
      </c>
      <c r="X71" s="112">
        <v>1441</v>
      </c>
      <c r="Y71" s="112">
        <v>1450</v>
      </c>
      <c r="Z71" s="112">
        <v>1573</v>
      </c>
    </row>
    <row r="72" spans="1:26" x14ac:dyDescent="0.25">
      <c r="S72" s="115" t="s">
        <v>45</v>
      </c>
      <c r="T72" s="115"/>
      <c r="U72" s="112"/>
      <c r="V72" s="112">
        <v>1398</v>
      </c>
      <c r="W72" s="112">
        <v>1374</v>
      </c>
      <c r="X72" s="112">
        <v>1519</v>
      </c>
      <c r="Y72" s="112">
        <v>1581</v>
      </c>
      <c r="Z72" s="112">
        <v>1596</v>
      </c>
    </row>
    <row r="73" spans="1:26" x14ac:dyDescent="0.25">
      <c r="S73" s="115" t="s">
        <v>46</v>
      </c>
      <c r="T73" s="115"/>
      <c r="U73" s="112"/>
      <c r="V73" s="112">
        <v>1423</v>
      </c>
      <c r="W73" s="112">
        <v>1338</v>
      </c>
      <c r="X73" s="112">
        <v>1374</v>
      </c>
      <c r="Y73" s="112">
        <v>1398</v>
      </c>
      <c r="Z73" s="112">
        <v>1350</v>
      </c>
    </row>
    <row r="74" spans="1:26" x14ac:dyDescent="0.25">
      <c r="S74" s="115" t="s">
        <v>47</v>
      </c>
      <c r="T74" s="115"/>
      <c r="U74" s="112"/>
      <c r="V74" s="112">
        <v>1016</v>
      </c>
      <c r="W74" s="112">
        <v>1046</v>
      </c>
      <c r="X74" s="112">
        <v>1066</v>
      </c>
      <c r="Y74" s="112">
        <v>1199</v>
      </c>
      <c r="Z74" s="112">
        <v>1257</v>
      </c>
    </row>
    <row r="75" spans="1:26" x14ac:dyDescent="0.25">
      <c r="S75" s="115" t="s">
        <v>48</v>
      </c>
      <c r="T75" s="115"/>
      <c r="U75" s="112"/>
      <c r="V75" s="112">
        <v>422</v>
      </c>
      <c r="W75" s="112">
        <v>427</v>
      </c>
      <c r="X75" s="112">
        <v>471</v>
      </c>
      <c r="Y75" s="112">
        <v>542</v>
      </c>
      <c r="Z75" s="112">
        <v>583</v>
      </c>
    </row>
    <row r="76" spans="1:26" x14ac:dyDescent="0.25">
      <c r="S76" s="115" t="s">
        <v>49</v>
      </c>
      <c r="T76" s="115"/>
      <c r="U76" s="112"/>
      <c r="V76" s="112">
        <v>132</v>
      </c>
      <c r="W76" s="112">
        <v>163</v>
      </c>
      <c r="X76" s="112">
        <v>156</v>
      </c>
      <c r="Y76" s="112">
        <v>188</v>
      </c>
      <c r="Z76" s="112">
        <v>207</v>
      </c>
    </row>
    <row r="77" spans="1:26" x14ac:dyDescent="0.25">
      <c r="S77" s="115" t="s">
        <v>50</v>
      </c>
      <c r="T77" s="115"/>
      <c r="U77" s="112"/>
      <c r="V77" s="112">
        <v>62</v>
      </c>
      <c r="W77" s="112">
        <v>59</v>
      </c>
      <c r="X77" s="112">
        <v>67</v>
      </c>
      <c r="Y77" s="112">
        <v>68</v>
      </c>
      <c r="Z77" s="112">
        <v>82</v>
      </c>
    </row>
    <row r="78" spans="1:26" x14ac:dyDescent="0.25">
      <c r="S78" s="115" t="s">
        <v>51</v>
      </c>
      <c r="T78" s="115"/>
      <c r="U78" s="112"/>
      <c r="V78" s="112">
        <v>47</v>
      </c>
      <c r="W78" s="112">
        <v>46</v>
      </c>
      <c r="X78" s="112">
        <v>40</v>
      </c>
      <c r="Y78" s="112">
        <v>49</v>
      </c>
      <c r="Z78" s="112">
        <v>45</v>
      </c>
    </row>
    <row r="79" spans="1:26" x14ac:dyDescent="0.25">
      <c r="S79" s="115" t="s">
        <v>52</v>
      </c>
      <c r="T79" s="115"/>
      <c r="U79" s="112"/>
      <c r="V79" s="112">
        <v>39</v>
      </c>
      <c r="W79" s="112">
        <v>43</v>
      </c>
      <c r="X79" s="112">
        <v>31</v>
      </c>
      <c r="Y79" s="112">
        <v>24</v>
      </c>
      <c r="Z79" s="112">
        <v>33</v>
      </c>
    </row>
    <row r="80" spans="1:26" x14ac:dyDescent="0.25">
      <c r="S80" s="118" t="s">
        <v>53</v>
      </c>
      <c r="T80" s="118"/>
      <c r="U80" s="112"/>
      <c r="V80" s="112">
        <v>15164</v>
      </c>
      <c r="W80" s="112">
        <v>14684</v>
      </c>
      <c r="X80" s="112">
        <v>15655</v>
      </c>
      <c r="Y80" s="112">
        <v>16672</v>
      </c>
      <c r="Z80" s="112">
        <v>17123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Warrnambool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994</v>
      </c>
      <c r="W83" s="112">
        <v>1001</v>
      </c>
      <c r="X83" s="112">
        <v>1001</v>
      </c>
      <c r="Y83" s="112">
        <v>1043</v>
      </c>
      <c r="Z83" s="112">
        <v>1075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1262</v>
      </c>
      <c r="W84" s="112">
        <v>1286</v>
      </c>
      <c r="X84" s="112">
        <v>1312</v>
      </c>
      <c r="Y84" s="112">
        <v>1336</v>
      </c>
      <c r="Z84" s="112">
        <v>1326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1768</v>
      </c>
      <c r="W85" s="112">
        <v>1801</v>
      </c>
      <c r="X85" s="112">
        <v>1787</v>
      </c>
      <c r="Y85" s="112">
        <v>1870</v>
      </c>
      <c r="Z85" s="112">
        <v>1909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32,889</v>
      </c>
      <c r="D86" s="96">
        <f t="shared" ref="D86:D91" si="4">AD4</f>
        <v>2.5953769847459229E-2</v>
      </c>
      <c r="E86" s="97">
        <f t="shared" ref="E86:E91" si="5">AD4</f>
        <v>2.5953769847459229E-2</v>
      </c>
      <c r="F86" s="96">
        <f t="shared" ref="F86:F91" si="6">AF4</f>
        <v>8.990588547189815E-2</v>
      </c>
      <c r="G86" s="97">
        <f t="shared" ref="G86:G91" si="7">AF4</f>
        <v>8.990588547189815E-2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666</v>
      </c>
      <c r="W86" s="112">
        <v>686</v>
      </c>
      <c r="X86" s="112">
        <v>693</v>
      </c>
      <c r="Y86" s="112">
        <v>713</v>
      </c>
      <c r="Z86" s="112">
        <v>741</v>
      </c>
    </row>
    <row r="87" spans="1:30" ht="15" customHeight="1" x14ac:dyDescent="0.25">
      <c r="A87" s="98" t="s">
        <v>4</v>
      </c>
      <c r="B87" s="49"/>
      <c r="C87" s="57" t="str">
        <f t="shared" si="3"/>
        <v>15,745</v>
      </c>
      <c r="D87" s="96">
        <f t="shared" si="4"/>
        <v>2.5599270453361189E-2</v>
      </c>
      <c r="E87" s="97">
        <f t="shared" si="5"/>
        <v>2.5599270453361189E-2</v>
      </c>
      <c r="F87" s="96">
        <f t="shared" si="6"/>
        <v>4.8967355096602327E-2</v>
      </c>
      <c r="G87" s="97">
        <f t="shared" si="7"/>
        <v>4.8967355096602327E-2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365</v>
      </c>
      <c r="W87" s="112">
        <v>367</v>
      </c>
      <c r="X87" s="112">
        <v>379</v>
      </c>
      <c r="Y87" s="112">
        <v>373</v>
      </c>
      <c r="Z87" s="112">
        <v>360</v>
      </c>
    </row>
    <row r="88" spans="1:30" ht="15" customHeight="1" x14ac:dyDescent="0.25">
      <c r="A88" s="98" t="s">
        <v>5</v>
      </c>
      <c r="B88" s="49"/>
      <c r="C88" s="57" t="str">
        <f t="shared" si="3"/>
        <v>17,121</v>
      </c>
      <c r="D88" s="96">
        <f t="shared" si="4"/>
        <v>2.6931381957773448E-2</v>
      </c>
      <c r="E88" s="97">
        <f t="shared" si="5"/>
        <v>2.6931381957773448E-2</v>
      </c>
      <c r="F88" s="96">
        <f t="shared" si="6"/>
        <v>0.12868349924187483</v>
      </c>
      <c r="G88" s="97">
        <f t="shared" si="7"/>
        <v>0.12868349924187483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670</v>
      </c>
      <c r="W88" s="112">
        <v>689</v>
      </c>
      <c r="X88" s="112">
        <v>710</v>
      </c>
      <c r="Y88" s="112">
        <v>723</v>
      </c>
      <c r="Z88" s="112">
        <v>720</v>
      </c>
    </row>
    <row r="89" spans="1:30" ht="15" customHeight="1" x14ac:dyDescent="0.25">
      <c r="A89" s="49" t="s">
        <v>6</v>
      </c>
      <c r="B89" s="49"/>
      <c r="C89" s="57" t="str">
        <f t="shared" si="3"/>
        <v>21,760</v>
      </c>
      <c r="D89" s="96">
        <f t="shared" si="4"/>
        <v>2.1596244131455444E-2</v>
      </c>
      <c r="E89" s="97">
        <f t="shared" si="5"/>
        <v>2.1596244131455444E-2</v>
      </c>
      <c r="F89" s="96">
        <f t="shared" si="6"/>
        <v>6.5517579081382893E-2</v>
      </c>
      <c r="G89" s="97">
        <f t="shared" si="7"/>
        <v>6.5517579081382893E-2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877</v>
      </c>
      <c r="W89" s="112">
        <v>884</v>
      </c>
      <c r="X89" s="112">
        <v>883</v>
      </c>
      <c r="Y89" s="112">
        <v>868</v>
      </c>
      <c r="Z89" s="112">
        <v>927</v>
      </c>
    </row>
    <row r="90" spans="1:30" ht="15" customHeight="1" x14ac:dyDescent="0.25">
      <c r="A90" s="49" t="s">
        <v>95</v>
      </c>
      <c r="B90" s="49"/>
      <c r="C90" s="57" t="str">
        <f t="shared" si="3"/>
        <v>$43,958</v>
      </c>
      <c r="D90" s="96">
        <f t="shared" si="4"/>
        <v>6.581868438280436E-2</v>
      </c>
      <c r="E90" s="97">
        <f t="shared" si="5"/>
        <v>6.581868438280436E-2</v>
      </c>
      <c r="F90" s="96">
        <f t="shared" si="6"/>
        <v>0.162836886937199</v>
      </c>
      <c r="G90" s="97">
        <f t="shared" si="7"/>
        <v>0.162836886937199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1736</v>
      </c>
      <c r="W90" s="112">
        <v>1740</v>
      </c>
      <c r="X90" s="112">
        <v>1749</v>
      </c>
      <c r="Y90" s="112">
        <v>1724</v>
      </c>
      <c r="Z90" s="112">
        <v>1851</v>
      </c>
    </row>
    <row r="91" spans="1:30" ht="15" customHeight="1" x14ac:dyDescent="0.25">
      <c r="A91" s="49" t="s">
        <v>7</v>
      </c>
      <c r="B91" s="49"/>
      <c r="C91" s="57" t="str">
        <f t="shared" si="3"/>
        <v>$1,360.0 mil</v>
      </c>
      <c r="D91" s="96">
        <f t="shared" si="4"/>
        <v>7.220113547560203E-2</v>
      </c>
      <c r="E91" s="97">
        <f t="shared" si="5"/>
        <v>7.220113547560203E-2</v>
      </c>
      <c r="F91" s="96">
        <f t="shared" si="6"/>
        <v>0.29003700040518532</v>
      </c>
      <c r="G91" s="97">
        <f t="shared" si="7"/>
        <v>0.29003700040518532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10314</v>
      </c>
      <c r="W91" s="112">
        <v>10476</v>
      </c>
      <c r="X91" s="112">
        <v>10426</v>
      </c>
      <c r="Y91" s="112">
        <v>10600</v>
      </c>
      <c r="Z91" s="112">
        <v>10883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717</v>
      </c>
      <c r="W93" s="112">
        <v>770</v>
      </c>
      <c r="X93" s="112">
        <v>803</v>
      </c>
      <c r="Y93" s="112">
        <v>845</v>
      </c>
      <c r="Z93" s="112">
        <v>907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2262</v>
      </c>
      <c r="W94" s="112">
        <v>2307</v>
      </c>
      <c r="X94" s="112">
        <v>2374</v>
      </c>
      <c r="Y94" s="112">
        <v>2439</v>
      </c>
      <c r="Z94" s="112">
        <v>2468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347</v>
      </c>
      <c r="W95" s="112">
        <v>379</v>
      </c>
      <c r="X95" s="112">
        <v>398</v>
      </c>
      <c r="Y95" s="112">
        <v>400</v>
      </c>
      <c r="Z95" s="112">
        <v>423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1528</v>
      </c>
      <c r="W96" s="112">
        <v>1554</v>
      </c>
      <c r="X96" s="112">
        <v>1667</v>
      </c>
      <c r="Y96" s="112">
        <v>1755</v>
      </c>
      <c r="Z96" s="112">
        <v>1780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1533</v>
      </c>
      <c r="W97" s="112">
        <v>1489</v>
      </c>
      <c r="X97" s="112">
        <v>1481</v>
      </c>
      <c r="Y97" s="112">
        <v>1506</v>
      </c>
      <c r="Z97" s="112">
        <v>1493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1179</v>
      </c>
      <c r="W98" s="112">
        <v>1181</v>
      </c>
      <c r="X98" s="112">
        <v>1187</v>
      </c>
      <c r="Y98" s="112">
        <v>1170</v>
      </c>
      <c r="Z98" s="112">
        <v>1194</v>
      </c>
    </row>
    <row r="99" spans="1:32" ht="15" customHeight="1" x14ac:dyDescent="0.25">
      <c r="S99" s="115" t="s">
        <v>195</v>
      </c>
      <c r="T99" s="115"/>
      <c r="U99" s="112"/>
      <c r="V99" s="112">
        <v>39</v>
      </c>
      <c r="W99" s="112">
        <v>50</v>
      </c>
      <c r="X99" s="112">
        <v>53</v>
      </c>
      <c r="Y99" s="112">
        <v>63</v>
      </c>
      <c r="Z99" s="112">
        <v>74</v>
      </c>
    </row>
    <row r="100" spans="1:32" ht="15" customHeight="1" x14ac:dyDescent="0.25">
      <c r="S100" s="115" t="s">
        <v>58</v>
      </c>
      <c r="T100" s="115"/>
      <c r="U100" s="112"/>
      <c r="V100" s="112">
        <v>992</v>
      </c>
      <c r="W100" s="112">
        <v>963</v>
      </c>
      <c r="X100" s="112">
        <v>961</v>
      </c>
      <c r="Y100" s="112">
        <v>946</v>
      </c>
      <c r="Z100" s="112">
        <v>946</v>
      </c>
    </row>
    <row r="101" spans="1:32" x14ac:dyDescent="0.25">
      <c r="A101" s="18"/>
      <c r="S101" s="118" t="s">
        <v>53</v>
      </c>
      <c r="T101" s="118"/>
      <c r="U101" s="112"/>
      <c r="V101" s="112">
        <v>10111</v>
      </c>
      <c r="W101" s="112">
        <v>10238</v>
      </c>
      <c r="X101" s="112">
        <v>10431</v>
      </c>
      <c r="Y101" s="112">
        <v>10670</v>
      </c>
      <c r="Z101" s="112">
        <v>10858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21976</v>
      </c>
      <c r="W104" s="112">
        <v>22310</v>
      </c>
      <c r="X104" s="112">
        <v>22755</v>
      </c>
      <c r="Y104" s="112">
        <v>24385</v>
      </c>
      <c r="Z104" s="112">
        <v>25136</v>
      </c>
      <c r="AB104" s="109" t="str">
        <f>TEXT(Z104,"###,###")</f>
        <v>25,136</v>
      </c>
      <c r="AD104" s="130">
        <f>Z104/($Z$4)*100</f>
        <v>76.426768828483688</v>
      </c>
      <c r="AF104" s="109"/>
    </row>
    <row r="105" spans="1:32" x14ac:dyDescent="0.25">
      <c r="S105" s="115" t="s">
        <v>17</v>
      </c>
      <c r="T105" s="115"/>
      <c r="U105" s="112"/>
      <c r="V105" s="112">
        <v>6153</v>
      </c>
      <c r="W105" s="112">
        <v>5904</v>
      </c>
      <c r="X105" s="112">
        <v>5962</v>
      </c>
      <c r="Y105" s="112">
        <v>5813</v>
      </c>
      <c r="Z105" s="112">
        <v>5999</v>
      </c>
      <c r="AB105" s="109" t="str">
        <f>TEXT(Z105,"###,###")</f>
        <v>5,999</v>
      </c>
      <c r="AD105" s="130">
        <f>Z105/($Z$4)*100</f>
        <v>18.240141080604459</v>
      </c>
      <c r="AF105" s="109"/>
    </row>
    <row r="106" spans="1:32" x14ac:dyDescent="0.25">
      <c r="S106" s="118" t="s">
        <v>53</v>
      </c>
      <c r="T106" s="118"/>
      <c r="U106" s="120"/>
      <c r="V106" s="120">
        <v>28129</v>
      </c>
      <c r="W106" s="120">
        <v>28214</v>
      </c>
      <c r="X106" s="120">
        <v>28717</v>
      </c>
      <c r="Y106" s="120">
        <v>30198</v>
      </c>
      <c r="Z106" s="120">
        <v>31135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4078</v>
      </c>
      <c r="W108" s="112">
        <v>3843</v>
      </c>
      <c r="X108" s="112">
        <v>4137</v>
      </c>
      <c r="Y108" s="112">
        <v>4019</v>
      </c>
      <c r="Z108" s="112">
        <v>4049</v>
      </c>
      <c r="AB108" s="109" t="str">
        <f>TEXT(Z108,"###,###")</f>
        <v>4,049</v>
      </c>
      <c r="AD108" s="130">
        <f>Z108/($Z$4)*100</f>
        <v>12.311107057070753</v>
      </c>
      <c r="AF108" s="109"/>
    </row>
    <row r="109" spans="1:32" x14ac:dyDescent="0.25">
      <c r="S109" s="115" t="s">
        <v>20</v>
      </c>
      <c r="T109" s="115"/>
      <c r="U109" s="112"/>
      <c r="V109" s="112">
        <v>5154</v>
      </c>
      <c r="W109" s="112">
        <v>5045</v>
      </c>
      <c r="X109" s="112">
        <v>5429</v>
      </c>
      <c r="Y109" s="112">
        <v>5703</v>
      </c>
      <c r="Z109" s="112">
        <v>5901</v>
      </c>
      <c r="AB109" s="109" t="str">
        <f>TEXT(Z109,"###,###")</f>
        <v>5,901</v>
      </c>
      <c r="AD109" s="130">
        <f>Z109/($Z$4)*100</f>
        <v>17.942169114293531</v>
      </c>
      <c r="AF109" s="109"/>
    </row>
    <row r="110" spans="1:32" x14ac:dyDescent="0.25">
      <c r="S110" s="115" t="s">
        <v>21</v>
      </c>
      <c r="T110" s="115"/>
      <c r="U110" s="112"/>
      <c r="V110" s="112">
        <v>6972</v>
      </c>
      <c r="W110" s="112">
        <v>6969</v>
      </c>
      <c r="X110" s="112">
        <v>7270</v>
      </c>
      <c r="Y110" s="112">
        <v>7451</v>
      </c>
      <c r="Z110" s="112">
        <v>7675</v>
      </c>
      <c r="AB110" s="109" t="str">
        <f>TEXT(Z110,"###,###")</f>
        <v>7,675</v>
      </c>
      <c r="AD110" s="130">
        <f>Z110/($Z$4)*100</f>
        <v>23.336069810574962</v>
      </c>
      <c r="AF110" s="109"/>
    </row>
    <row r="111" spans="1:32" x14ac:dyDescent="0.25">
      <c r="S111" s="115" t="s">
        <v>22</v>
      </c>
      <c r="T111" s="115"/>
      <c r="U111" s="112"/>
      <c r="V111" s="112">
        <v>11928</v>
      </c>
      <c r="W111" s="112">
        <v>11572</v>
      </c>
      <c r="X111" s="112">
        <v>11881</v>
      </c>
      <c r="Y111" s="112">
        <v>13023</v>
      </c>
      <c r="Z111" s="112">
        <v>13506</v>
      </c>
      <c r="AB111" s="109" t="str">
        <f>TEXT(Z111,"###,###")</f>
        <v>13,506</v>
      </c>
      <c r="AD111" s="130">
        <f>Z111/($Z$4)*100</f>
        <v>41.065401806074981</v>
      </c>
      <c r="AF111" s="109"/>
    </row>
    <row r="112" spans="1:32" x14ac:dyDescent="0.25">
      <c r="S112" s="118" t="s">
        <v>53</v>
      </c>
      <c r="T112" s="118"/>
      <c r="U112" s="112"/>
      <c r="V112" s="112">
        <v>30177</v>
      </c>
      <c r="W112" s="112">
        <v>29284</v>
      </c>
      <c r="X112" s="112">
        <v>30524</v>
      </c>
      <c r="Y112" s="112">
        <v>32055</v>
      </c>
      <c r="Z112" s="112">
        <v>32891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40.840000000000003</v>
      </c>
      <c r="W118" s="131">
        <v>41.03</v>
      </c>
      <c r="X118" s="131">
        <v>41.16</v>
      </c>
      <c r="Y118" s="131">
        <v>41.3</v>
      </c>
      <c r="Z118" s="131">
        <v>41.31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17673</v>
      </c>
      <c r="W120" s="112">
        <v>17886</v>
      </c>
      <c r="X120" s="112">
        <v>17927</v>
      </c>
      <c r="Y120" s="112">
        <v>18263</v>
      </c>
      <c r="Z120" s="112">
        <v>18685</v>
      </c>
      <c r="AB120" s="109" t="str">
        <f>TEXT(Z120,"###,###")</f>
        <v>18,685</v>
      </c>
    </row>
    <row r="121" spans="19:32" x14ac:dyDescent="0.25">
      <c r="S121" s="101" t="s">
        <v>98</v>
      </c>
      <c r="T121" s="112"/>
      <c r="U121" s="112"/>
      <c r="V121" s="112">
        <v>1439</v>
      </c>
      <c r="W121" s="112">
        <v>1480</v>
      </c>
      <c r="X121" s="112">
        <v>1513</v>
      </c>
      <c r="Y121" s="112">
        <v>1497</v>
      </c>
      <c r="Z121" s="112">
        <v>1506</v>
      </c>
      <c r="AB121" s="109" t="str">
        <f>TEXT(Z121,"###,###")</f>
        <v>1,506</v>
      </c>
    </row>
    <row r="122" spans="19:32" x14ac:dyDescent="0.25">
      <c r="S122" s="101" t="s">
        <v>99</v>
      </c>
      <c r="T122" s="112"/>
      <c r="U122" s="112"/>
      <c r="V122" s="112">
        <v>1315</v>
      </c>
      <c r="W122" s="112">
        <v>1351</v>
      </c>
      <c r="X122" s="112">
        <v>1435</v>
      </c>
      <c r="Y122" s="112">
        <v>1540</v>
      </c>
      <c r="Z122" s="112">
        <v>1573</v>
      </c>
      <c r="AB122" s="109" t="str">
        <f>TEXT(Z122,"###,###")</f>
        <v>1,573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18988</v>
      </c>
      <c r="W124" s="112">
        <v>19237</v>
      </c>
      <c r="X124" s="112">
        <v>19362</v>
      </c>
      <c r="Y124" s="112">
        <v>19803</v>
      </c>
      <c r="Z124" s="112">
        <v>20258</v>
      </c>
      <c r="AB124" s="109" t="str">
        <f>TEXT(Z124,"###,###")</f>
        <v>20,258</v>
      </c>
      <c r="AD124" s="127">
        <f>Z124/$Z$7*100</f>
        <v>93.097426470588246</v>
      </c>
    </row>
    <row r="125" spans="19:32" x14ac:dyDescent="0.25">
      <c r="S125" s="101" t="s">
        <v>101</v>
      </c>
      <c r="T125" s="112"/>
      <c r="U125" s="112"/>
      <c r="V125" s="112">
        <v>2754</v>
      </c>
      <c r="W125" s="112">
        <v>2831</v>
      </c>
      <c r="X125" s="112">
        <v>2948</v>
      </c>
      <c r="Y125" s="112">
        <v>3037</v>
      </c>
      <c r="Z125" s="112">
        <v>3079</v>
      </c>
      <c r="AB125" s="109" t="str">
        <f>TEXT(Z125,"###,###")</f>
        <v>3,079</v>
      </c>
      <c r="AD125" s="127">
        <f>Z125/$Z$7*100</f>
        <v>14.149816176470589</v>
      </c>
    </row>
    <row r="127" spans="19:32" x14ac:dyDescent="0.25">
      <c r="S127" s="101" t="s">
        <v>102</v>
      </c>
      <c r="T127" s="112"/>
      <c r="U127" s="112"/>
      <c r="V127" s="112">
        <v>10311</v>
      </c>
      <c r="W127" s="112">
        <v>10476</v>
      </c>
      <c r="X127" s="112">
        <v>10425</v>
      </c>
      <c r="Y127" s="112">
        <v>10602</v>
      </c>
      <c r="Z127" s="112">
        <v>10883</v>
      </c>
      <c r="AB127" s="109" t="str">
        <f>TEXT(Z127,"###,###")</f>
        <v>10,883</v>
      </c>
      <c r="AD127" s="127">
        <f>Z127/$Z$7*100</f>
        <v>50.013786764705884</v>
      </c>
    </row>
    <row r="128" spans="19:32" x14ac:dyDescent="0.25">
      <c r="S128" s="101" t="s">
        <v>103</v>
      </c>
      <c r="T128" s="112"/>
      <c r="U128" s="112"/>
      <c r="V128" s="112">
        <v>10112</v>
      </c>
      <c r="W128" s="112">
        <v>10241</v>
      </c>
      <c r="X128" s="112">
        <v>10431</v>
      </c>
      <c r="Y128" s="112">
        <v>10667</v>
      </c>
      <c r="Z128" s="112">
        <v>10861</v>
      </c>
      <c r="AB128" s="109" t="str">
        <f>TEXT(Z128,"###,###")</f>
        <v>10,861</v>
      </c>
      <c r="AD128" s="127">
        <f>Z128/$Z$7*100</f>
        <v>49.912683823529413</v>
      </c>
    </row>
    <row r="130" spans="19:20" x14ac:dyDescent="0.25">
      <c r="S130" s="101" t="s">
        <v>278</v>
      </c>
      <c r="T130" s="127">
        <v>85.86856617647058</v>
      </c>
    </row>
    <row r="131" spans="19:20" x14ac:dyDescent="0.25">
      <c r="S131" s="101" t="s">
        <v>279</v>
      </c>
      <c r="T131" s="127">
        <v>6.920955882352942</v>
      </c>
    </row>
    <row r="132" spans="19:20" x14ac:dyDescent="0.25">
      <c r="S132" s="101" t="s">
        <v>280</v>
      </c>
      <c r="T132" s="127">
        <v>7.2288602941176476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DEE4A4D-751D-41C7-A483-1148527ACA2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7AD7B7-F478-424E-BC1D-6869B069E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BB40359-B5F0-474D-86F0-823FEAAB3F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A7D122-9D84-4377-9FCA-6D70B887A8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310B-FEEA-4364-BE3C-9D1C1F417305}">
  <sheetPr codeName="Sheet13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264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264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8.71 Wellington,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32143</v>
      </c>
      <c r="W4" s="108">
        <v>32811</v>
      </c>
      <c r="X4" s="108">
        <v>34036</v>
      </c>
      <c r="Y4" s="108">
        <v>37043</v>
      </c>
      <c r="Z4" s="108">
        <v>37895</v>
      </c>
      <c r="AB4" s="109" t="str">
        <f>TEXT(Z4,"###,###")</f>
        <v>37,895</v>
      </c>
      <c r="AD4" s="110">
        <f>Z4/Y4-1</f>
        <v>2.3000296952190746E-2</v>
      </c>
      <c r="AF4" s="110">
        <f>Z4/V4-1</f>
        <v>0.17895031577637432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16299</v>
      </c>
      <c r="W5" s="108">
        <v>16770</v>
      </c>
      <c r="X5" s="108">
        <v>17057</v>
      </c>
      <c r="Y5" s="108">
        <v>18386</v>
      </c>
      <c r="Z5" s="108">
        <v>18940</v>
      </c>
      <c r="AB5" s="109" t="str">
        <f>TEXT(Z5,"###,###")</f>
        <v>18,940</v>
      </c>
      <c r="AD5" s="110">
        <f t="shared" ref="AD5:AD9" si="0">Z5/Y5-1</f>
        <v>3.0131621886217763E-2</v>
      </c>
      <c r="AF5" s="110">
        <f t="shared" ref="AF5:AF9" si="1">Z5/V5-1</f>
        <v>0.16203448064298431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15847</v>
      </c>
      <c r="W6" s="108">
        <v>16040</v>
      </c>
      <c r="X6" s="108">
        <v>16960</v>
      </c>
      <c r="Y6" s="108">
        <v>18637</v>
      </c>
      <c r="Z6" s="108">
        <v>18942</v>
      </c>
      <c r="AB6" s="109" t="str">
        <f>TEXT(Z6,"###,###")</f>
        <v>18,942</v>
      </c>
      <c r="AD6" s="110">
        <f t="shared" si="0"/>
        <v>1.6365294843590616E-2</v>
      </c>
      <c r="AF6" s="110">
        <f t="shared" si="1"/>
        <v>0.19530510506720522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22669</v>
      </c>
      <c r="W7" s="108">
        <v>23437</v>
      </c>
      <c r="X7" s="108">
        <v>23960</v>
      </c>
      <c r="Y7" s="108">
        <v>24888</v>
      </c>
      <c r="Z7" s="108">
        <v>25615</v>
      </c>
      <c r="AB7" s="109" t="str">
        <f>TEXT(Z7,"###,###")</f>
        <v>25,615</v>
      </c>
      <c r="AD7" s="110">
        <f t="shared" si="0"/>
        <v>2.9210864673738346E-2</v>
      </c>
      <c r="AF7" s="110">
        <f t="shared" si="1"/>
        <v>0.12995721028717622</v>
      </c>
    </row>
    <row r="8" spans="1:32" ht="17.25" customHeight="1" x14ac:dyDescent="0.25">
      <c r="A8" s="64" t="s">
        <v>12</v>
      </c>
      <c r="B8" s="65"/>
      <c r="C8" s="29"/>
      <c r="D8" s="66" t="str">
        <f>AB4</f>
        <v>37,895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25,615</v>
      </c>
      <c r="P8" s="67"/>
      <c r="S8" s="107" t="s">
        <v>82</v>
      </c>
      <c r="T8" s="108"/>
      <c r="U8" s="108"/>
      <c r="V8" s="108">
        <v>41074</v>
      </c>
      <c r="W8" s="108">
        <v>42239.85</v>
      </c>
      <c r="X8" s="108">
        <v>44065.45</v>
      </c>
      <c r="Y8" s="108">
        <v>44117.21</v>
      </c>
      <c r="Z8" s="108">
        <v>45982.5</v>
      </c>
      <c r="AB8" s="109" t="str">
        <f>TEXT(Z8,"$###,###")</f>
        <v>$45,983</v>
      </c>
      <c r="AD8" s="110">
        <f t="shared" si="0"/>
        <v>4.2280325523758266E-2</v>
      </c>
      <c r="AF8" s="110">
        <f t="shared" si="1"/>
        <v>0.11950382236938206</v>
      </c>
    </row>
    <row r="9" spans="1:32" x14ac:dyDescent="0.25">
      <c r="A9" s="30" t="s">
        <v>14</v>
      </c>
      <c r="B9" s="71"/>
      <c r="C9" s="72"/>
      <c r="D9" s="73">
        <f>AD104</f>
        <v>72.44755244755244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51.598672652742536</v>
      </c>
      <c r="P9" s="74" t="s">
        <v>83</v>
      </c>
      <c r="S9" s="107" t="s">
        <v>7</v>
      </c>
      <c r="T9" s="108"/>
      <c r="U9" s="108"/>
      <c r="V9" s="108">
        <v>1195437615</v>
      </c>
      <c r="W9" s="108">
        <v>1277778696</v>
      </c>
      <c r="X9" s="108">
        <v>1323460511</v>
      </c>
      <c r="Y9" s="108">
        <v>1430017631</v>
      </c>
      <c r="Z9" s="108">
        <v>1550807482</v>
      </c>
      <c r="AB9" s="109" t="str">
        <f>TEXT(Z9/1000000,"$#,###.0")&amp;" mil"</f>
        <v>$1,550.8 mil</v>
      </c>
      <c r="AD9" s="110">
        <f t="shared" si="0"/>
        <v>8.4467385843021159E-2</v>
      </c>
      <c r="AF9" s="110">
        <f t="shared" si="1"/>
        <v>0.29727177942280147</v>
      </c>
    </row>
    <row r="10" spans="1:32" x14ac:dyDescent="0.25">
      <c r="A10" s="30" t="s">
        <v>17</v>
      </c>
      <c r="B10" s="71"/>
      <c r="C10" s="72"/>
      <c r="D10" s="73">
        <f>AD105</f>
        <v>17.738487927167174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48.35838375951591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78.770251805582674</v>
      </c>
      <c r="P11" s="74" t="s">
        <v>83</v>
      </c>
      <c r="S11" s="107" t="s">
        <v>29</v>
      </c>
      <c r="T11" s="112"/>
      <c r="U11" s="112"/>
      <c r="V11" s="112">
        <v>27478</v>
      </c>
      <c r="W11" s="112">
        <v>27821</v>
      </c>
      <c r="X11" s="112">
        <v>28843</v>
      </c>
      <c r="Y11" s="112">
        <v>31628</v>
      </c>
      <c r="Z11" s="112">
        <v>32461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11.391762639078665</v>
      </c>
      <c r="P12" s="74" t="s">
        <v>83</v>
      </c>
      <c r="S12" s="107" t="s">
        <v>30</v>
      </c>
      <c r="T12" s="112"/>
      <c r="U12" s="112"/>
      <c r="V12" s="112">
        <v>4662</v>
      </c>
      <c r="W12" s="112">
        <v>4986</v>
      </c>
      <c r="X12" s="112">
        <v>5193</v>
      </c>
      <c r="Y12" s="112">
        <v>5414</v>
      </c>
      <c r="Z12" s="112">
        <v>5438</v>
      </c>
    </row>
    <row r="13" spans="1:32" ht="15" customHeight="1" x14ac:dyDescent="0.25">
      <c r="A13" s="30" t="s">
        <v>19</v>
      </c>
      <c r="B13" s="72"/>
      <c r="C13" s="72"/>
      <c r="D13" s="73">
        <f>AD108</f>
        <v>15.619474864757885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9.8340815928167089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16.091832695606282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23.417337379601531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17.727201748906936</v>
      </c>
      <c r="P15" s="74" t="s">
        <v>83</v>
      </c>
      <c r="S15" s="115" t="s">
        <v>59</v>
      </c>
      <c r="T15" s="115"/>
      <c r="U15" s="116"/>
      <c r="V15" s="116">
        <v>2701</v>
      </c>
      <c r="W15" s="116">
        <v>3045</v>
      </c>
      <c r="X15" s="116">
        <v>3088</v>
      </c>
      <c r="Y15" s="112">
        <v>3117</v>
      </c>
      <c r="Z15" s="112">
        <v>3500</v>
      </c>
      <c r="AB15" s="117">
        <f t="shared" ref="AB15:AB34" si="2">IF(Z15="np",0,Z15/$Z$34)</f>
        <v>9.2360469718960281E-2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35.062673175880718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82.272798251093064</v>
      </c>
      <c r="P16" s="37" t="s">
        <v>83</v>
      </c>
      <c r="S16" s="115" t="s">
        <v>60</v>
      </c>
      <c r="T16" s="115"/>
      <c r="U16" s="116"/>
      <c r="V16" s="116">
        <v>580</v>
      </c>
      <c r="W16" s="116">
        <v>649</v>
      </c>
      <c r="X16" s="116">
        <v>586</v>
      </c>
      <c r="Y16" s="112">
        <v>586</v>
      </c>
      <c r="Z16" s="112">
        <v>673</v>
      </c>
      <c r="AB16" s="117">
        <f t="shared" si="2"/>
        <v>1.7759598891674364E-2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1874</v>
      </c>
      <c r="W17" s="116">
        <v>1835</v>
      </c>
      <c r="X17" s="116">
        <v>1872</v>
      </c>
      <c r="Y17" s="112">
        <v>1985</v>
      </c>
      <c r="Z17" s="112">
        <v>1901</v>
      </c>
      <c r="AB17" s="117">
        <f t="shared" si="2"/>
        <v>5.016492941021243E-2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427</v>
      </c>
      <c r="W18" s="116">
        <v>439</v>
      </c>
      <c r="X18" s="116">
        <v>429</v>
      </c>
      <c r="Y18" s="112">
        <v>450</v>
      </c>
      <c r="Z18" s="112">
        <v>457</v>
      </c>
      <c r="AB18" s="117">
        <f t="shared" si="2"/>
        <v>1.2059638474732815E-2</v>
      </c>
    </row>
    <row r="19" spans="1:28" x14ac:dyDescent="0.25">
      <c r="A19" s="63" t="str">
        <f>$S$1&amp;" ("&amp;$V$2&amp;" to "&amp;$Z$2&amp;")"</f>
        <v>Wellington (2018-19 to 2022-23)</v>
      </c>
      <c r="B19" s="63"/>
      <c r="C19" s="63"/>
      <c r="D19" s="63"/>
      <c r="E19" s="63"/>
      <c r="F19" s="63"/>
      <c r="G19" s="63" t="str">
        <f>$S$1&amp;" ("&amp;$V$2&amp;" to "&amp;$Z$2&amp;")"</f>
        <v>Wellington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2373</v>
      </c>
      <c r="W19" s="116">
        <v>2492</v>
      </c>
      <c r="X19" s="116">
        <v>2569</v>
      </c>
      <c r="Y19" s="112">
        <v>2980</v>
      </c>
      <c r="Z19" s="112">
        <v>3016</v>
      </c>
      <c r="AB19" s="117">
        <f t="shared" si="2"/>
        <v>7.9588336192109782E-2</v>
      </c>
    </row>
    <row r="20" spans="1:28" x14ac:dyDescent="0.25">
      <c r="S20" s="115" t="s">
        <v>64</v>
      </c>
      <c r="T20" s="115"/>
      <c r="U20" s="116"/>
      <c r="V20" s="116">
        <v>538</v>
      </c>
      <c r="W20" s="116">
        <v>582</v>
      </c>
      <c r="X20" s="116">
        <v>687</v>
      </c>
      <c r="Y20" s="112">
        <v>746</v>
      </c>
      <c r="Z20" s="112">
        <v>771</v>
      </c>
      <c r="AB20" s="117">
        <f t="shared" si="2"/>
        <v>2.034569204380525E-2</v>
      </c>
    </row>
    <row r="21" spans="1:28" x14ac:dyDescent="0.25">
      <c r="S21" s="115" t="s">
        <v>65</v>
      </c>
      <c r="T21" s="115"/>
      <c r="U21" s="116"/>
      <c r="V21" s="116">
        <v>2732</v>
      </c>
      <c r="W21" s="116">
        <v>2866</v>
      </c>
      <c r="X21" s="116">
        <v>3014</v>
      </c>
      <c r="Y21" s="112">
        <v>3417</v>
      </c>
      <c r="Z21" s="112">
        <v>3471</v>
      </c>
      <c r="AB21" s="117">
        <f t="shared" si="2"/>
        <v>9.159519725557462E-2</v>
      </c>
    </row>
    <row r="22" spans="1:28" x14ac:dyDescent="0.25">
      <c r="S22" s="115" t="s">
        <v>66</v>
      </c>
      <c r="T22" s="115"/>
      <c r="U22" s="116"/>
      <c r="V22" s="116">
        <v>1935</v>
      </c>
      <c r="W22" s="116">
        <v>2106</v>
      </c>
      <c r="X22" s="116">
        <v>2314</v>
      </c>
      <c r="Y22" s="112">
        <v>2655</v>
      </c>
      <c r="Z22" s="112">
        <v>2647</v>
      </c>
      <c r="AB22" s="117">
        <f t="shared" si="2"/>
        <v>6.9850903813167969E-2</v>
      </c>
    </row>
    <row r="23" spans="1:28" x14ac:dyDescent="0.25">
      <c r="S23" s="115" t="s">
        <v>67</v>
      </c>
      <c r="T23" s="115"/>
      <c r="U23" s="116"/>
      <c r="V23" s="116">
        <v>857</v>
      </c>
      <c r="W23" s="116">
        <v>821</v>
      </c>
      <c r="X23" s="116">
        <v>879</v>
      </c>
      <c r="Y23" s="112">
        <v>1023</v>
      </c>
      <c r="Z23" s="112">
        <v>1024</v>
      </c>
      <c r="AB23" s="117">
        <f t="shared" si="2"/>
        <v>2.7022034569204382E-2</v>
      </c>
    </row>
    <row r="24" spans="1:28" x14ac:dyDescent="0.25">
      <c r="S24" s="115" t="s">
        <v>68</v>
      </c>
      <c r="T24" s="115"/>
      <c r="U24" s="116"/>
      <c r="V24" s="116">
        <v>155</v>
      </c>
      <c r="W24" s="116">
        <v>151</v>
      </c>
      <c r="X24" s="116">
        <v>170</v>
      </c>
      <c r="Y24" s="112">
        <v>174</v>
      </c>
      <c r="Z24" s="112">
        <v>181</v>
      </c>
      <c r="AB24" s="117">
        <f t="shared" si="2"/>
        <v>4.7763557197519459E-3</v>
      </c>
    </row>
    <row r="25" spans="1:28" x14ac:dyDescent="0.25">
      <c r="S25" s="115" t="s">
        <v>69</v>
      </c>
      <c r="T25" s="115"/>
      <c r="U25" s="116"/>
      <c r="V25" s="116">
        <v>804</v>
      </c>
      <c r="W25" s="116">
        <v>862</v>
      </c>
      <c r="X25" s="116">
        <v>815</v>
      </c>
      <c r="Y25" s="112">
        <v>883</v>
      </c>
      <c r="Z25" s="112">
        <v>1022</v>
      </c>
      <c r="AB25" s="117">
        <f t="shared" si="2"/>
        <v>2.6969257157936403E-2</v>
      </c>
    </row>
    <row r="26" spans="1:28" x14ac:dyDescent="0.25">
      <c r="S26" s="115" t="s">
        <v>70</v>
      </c>
      <c r="T26" s="115"/>
      <c r="U26" s="116"/>
      <c r="V26" s="116">
        <v>518</v>
      </c>
      <c r="W26" s="116">
        <v>585</v>
      </c>
      <c r="X26" s="116">
        <v>650</v>
      </c>
      <c r="Y26" s="112">
        <v>660</v>
      </c>
      <c r="Z26" s="112">
        <v>705</v>
      </c>
      <c r="AB26" s="117">
        <f t="shared" si="2"/>
        <v>1.8604037471962001E-2</v>
      </c>
    </row>
    <row r="27" spans="1:28" x14ac:dyDescent="0.25">
      <c r="S27" s="115" t="s">
        <v>71</v>
      </c>
      <c r="T27" s="115"/>
      <c r="U27" s="116"/>
      <c r="V27" s="116">
        <v>1403</v>
      </c>
      <c r="W27" s="116">
        <v>1284</v>
      </c>
      <c r="X27" s="116">
        <v>1333</v>
      </c>
      <c r="Y27" s="112">
        <v>1489</v>
      </c>
      <c r="Z27" s="112">
        <v>1488</v>
      </c>
      <c r="AB27" s="117">
        <f t="shared" si="2"/>
        <v>3.9266393983375114E-2</v>
      </c>
    </row>
    <row r="28" spans="1:28" x14ac:dyDescent="0.25">
      <c r="S28" s="115" t="s">
        <v>72</v>
      </c>
      <c r="T28" s="115"/>
      <c r="U28" s="116"/>
      <c r="V28" s="116">
        <v>2227</v>
      </c>
      <c r="W28" s="116">
        <v>2280</v>
      </c>
      <c r="X28" s="116">
        <v>2320</v>
      </c>
      <c r="Y28" s="112">
        <v>2580</v>
      </c>
      <c r="Z28" s="112">
        <v>2588</v>
      </c>
      <c r="AB28" s="117">
        <f t="shared" si="2"/>
        <v>6.8293970180762636E-2</v>
      </c>
    </row>
    <row r="29" spans="1:28" x14ac:dyDescent="0.25">
      <c r="S29" s="115" t="s">
        <v>73</v>
      </c>
      <c r="T29" s="115"/>
      <c r="U29" s="116"/>
      <c r="V29" s="116">
        <v>3280</v>
      </c>
      <c r="W29" s="116">
        <v>1888</v>
      </c>
      <c r="X29" s="116">
        <v>2359</v>
      </c>
      <c r="Y29" s="112">
        <v>2622</v>
      </c>
      <c r="Z29" s="112">
        <v>2663</v>
      </c>
      <c r="AB29" s="117">
        <f t="shared" si="2"/>
        <v>7.0273123103311783E-2</v>
      </c>
    </row>
    <row r="30" spans="1:28" x14ac:dyDescent="0.25">
      <c r="S30" s="115" t="s">
        <v>74</v>
      </c>
      <c r="T30" s="115"/>
      <c r="U30" s="116"/>
      <c r="V30" s="116">
        <v>1913</v>
      </c>
      <c r="W30" s="116">
        <v>2660</v>
      </c>
      <c r="X30" s="116">
        <v>2578</v>
      </c>
      <c r="Y30" s="112">
        <v>2783</v>
      </c>
      <c r="Z30" s="112">
        <v>2764</v>
      </c>
      <c r="AB30" s="117">
        <f t="shared" si="2"/>
        <v>7.2938382372344637E-2</v>
      </c>
    </row>
    <row r="31" spans="1:28" x14ac:dyDescent="0.25">
      <c r="S31" s="115" t="s">
        <v>75</v>
      </c>
      <c r="T31" s="115"/>
      <c r="U31" s="116"/>
      <c r="V31" s="116">
        <v>3678</v>
      </c>
      <c r="W31" s="116">
        <v>3874</v>
      </c>
      <c r="X31" s="116">
        <v>4396</v>
      </c>
      <c r="Y31" s="112">
        <v>4878</v>
      </c>
      <c r="Z31" s="112">
        <v>5099</v>
      </c>
      <c r="AB31" s="117">
        <f t="shared" si="2"/>
        <v>0.13455601002770815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498</v>
      </c>
      <c r="W32" s="116">
        <v>527</v>
      </c>
      <c r="X32" s="116">
        <v>505</v>
      </c>
      <c r="Y32" s="112">
        <v>627</v>
      </c>
      <c r="Z32" s="112">
        <v>674</v>
      </c>
      <c r="AB32" s="117">
        <f t="shared" si="2"/>
        <v>1.7785987597308352E-2</v>
      </c>
    </row>
    <row r="33" spans="19:32" x14ac:dyDescent="0.25">
      <c r="S33" s="115" t="s">
        <v>77</v>
      </c>
      <c r="T33" s="115"/>
      <c r="U33" s="116"/>
      <c r="V33" s="116">
        <v>975</v>
      </c>
      <c r="W33" s="116">
        <v>971</v>
      </c>
      <c r="X33" s="116">
        <v>1053</v>
      </c>
      <c r="Y33" s="112">
        <v>1126</v>
      </c>
      <c r="Z33" s="112">
        <v>1222</v>
      </c>
      <c r="AB33" s="117">
        <f t="shared" si="2"/>
        <v>3.2246998284734131E-2</v>
      </c>
    </row>
    <row r="34" spans="19:32" x14ac:dyDescent="0.25">
      <c r="S34" s="118" t="s">
        <v>53</v>
      </c>
      <c r="T34" s="118"/>
      <c r="U34" s="119"/>
      <c r="V34" s="119">
        <v>32143</v>
      </c>
      <c r="W34" s="119">
        <v>32808</v>
      </c>
      <c r="X34" s="119">
        <v>34036</v>
      </c>
      <c r="Y34" s="120">
        <v>37041</v>
      </c>
      <c r="Z34" s="120">
        <v>37895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19003</v>
      </c>
      <c r="W37" s="112">
        <v>19738</v>
      </c>
      <c r="X37" s="112">
        <v>20215</v>
      </c>
      <c r="Y37" s="112">
        <v>20517</v>
      </c>
      <c r="Z37" s="112">
        <v>21075</v>
      </c>
      <c r="AB37" s="132">
        <f>Z37/Z40*100</f>
        <v>82.272798251093064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3663</v>
      </c>
      <c r="W38" s="112">
        <v>3697</v>
      </c>
      <c r="X38" s="112">
        <v>3745</v>
      </c>
      <c r="Y38" s="112">
        <v>4380</v>
      </c>
      <c r="Z38" s="112">
        <v>4541</v>
      </c>
      <c r="AB38" s="132">
        <f>Z38/Z40*100</f>
        <v>17.727201748906936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22666</v>
      </c>
      <c r="W40" s="112">
        <v>23435</v>
      </c>
      <c r="X40" s="112">
        <v>23960</v>
      </c>
      <c r="Y40" s="112">
        <v>24897</v>
      </c>
      <c r="Z40" s="112">
        <v>25616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7</v>
      </c>
      <c r="X44" s="112">
        <v>12</v>
      </c>
      <c r="Y44" s="112">
        <v>12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321</v>
      </c>
      <c r="W45" s="112">
        <v>337</v>
      </c>
      <c r="X45" s="112">
        <v>415</v>
      </c>
      <c r="Y45" s="112">
        <v>524</v>
      </c>
      <c r="Z45" s="112">
        <v>607</v>
      </c>
    </row>
    <row r="46" spans="19:32" x14ac:dyDescent="0.25">
      <c r="S46" s="115" t="s">
        <v>38</v>
      </c>
      <c r="T46" s="115"/>
      <c r="U46" s="112"/>
      <c r="V46" s="112">
        <v>969</v>
      </c>
      <c r="W46" s="112">
        <v>884</v>
      </c>
      <c r="X46" s="112">
        <v>912</v>
      </c>
      <c r="Y46" s="112">
        <v>1132</v>
      </c>
      <c r="Z46" s="112">
        <v>1106</v>
      </c>
    </row>
    <row r="47" spans="19:32" x14ac:dyDescent="0.25">
      <c r="S47" s="115" t="s">
        <v>39</v>
      </c>
      <c r="T47" s="115"/>
      <c r="U47" s="112"/>
      <c r="V47" s="112">
        <v>1519</v>
      </c>
      <c r="W47" s="112">
        <v>1440</v>
      </c>
      <c r="X47" s="112">
        <v>1409</v>
      </c>
      <c r="Y47" s="112">
        <v>1496</v>
      </c>
      <c r="Z47" s="112">
        <v>1656</v>
      </c>
    </row>
    <row r="48" spans="19:32" x14ac:dyDescent="0.25">
      <c r="S48" s="115" t="s">
        <v>40</v>
      </c>
      <c r="T48" s="115"/>
      <c r="U48" s="112"/>
      <c r="V48" s="112">
        <v>1770</v>
      </c>
      <c r="W48" s="112">
        <v>1901</v>
      </c>
      <c r="X48" s="112">
        <v>1931</v>
      </c>
      <c r="Y48" s="112">
        <v>1990</v>
      </c>
      <c r="Z48" s="112">
        <v>2079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1489</v>
      </c>
      <c r="W49" s="112">
        <v>1613</v>
      </c>
      <c r="X49" s="112">
        <v>1714</v>
      </c>
      <c r="Y49" s="112">
        <v>1851</v>
      </c>
      <c r="Z49" s="112">
        <v>2002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Wellington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1521</v>
      </c>
      <c r="W50" s="112">
        <v>1524</v>
      </c>
      <c r="X50" s="112">
        <v>1562</v>
      </c>
      <c r="Y50" s="112">
        <v>1721</v>
      </c>
      <c r="Z50" s="112">
        <v>1729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1347</v>
      </c>
      <c r="W51" s="112">
        <v>1449</v>
      </c>
      <c r="X51" s="112">
        <v>1420</v>
      </c>
      <c r="Y51" s="112">
        <v>1595</v>
      </c>
      <c r="Z51" s="112">
        <v>1671</v>
      </c>
    </row>
    <row r="52" spans="1:26" ht="15" customHeight="1" x14ac:dyDescent="0.25">
      <c r="S52" s="115" t="s">
        <v>44</v>
      </c>
      <c r="T52" s="115"/>
      <c r="U52" s="112"/>
      <c r="V52" s="112">
        <v>1421</v>
      </c>
      <c r="W52" s="112">
        <v>1455</v>
      </c>
      <c r="X52" s="112">
        <v>1478</v>
      </c>
      <c r="Y52" s="112">
        <v>1503</v>
      </c>
      <c r="Z52" s="112">
        <v>1557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1428</v>
      </c>
      <c r="W53" s="112">
        <v>1516</v>
      </c>
      <c r="X53" s="112">
        <v>1551</v>
      </c>
      <c r="Y53" s="112">
        <v>1672</v>
      </c>
      <c r="Z53" s="112">
        <v>1691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1690</v>
      </c>
      <c r="W54" s="112">
        <v>1668</v>
      </c>
      <c r="X54" s="112">
        <v>1661</v>
      </c>
      <c r="Y54" s="112">
        <v>1681</v>
      </c>
      <c r="Z54" s="112">
        <v>1541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1390</v>
      </c>
      <c r="W55" s="112">
        <v>1509</v>
      </c>
      <c r="X55" s="112">
        <v>1458</v>
      </c>
      <c r="Y55" s="112">
        <v>1514</v>
      </c>
      <c r="Z55" s="112">
        <v>1575</v>
      </c>
    </row>
    <row r="56" spans="1:26" ht="15" customHeight="1" x14ac:dyDescent="0.25">
      <c r="S56" s="115" t="s">
        <v>48</v>
      </c>
      <c r="T56" s="115"/>
      <c r="U56" s="112"/>
      <c r="V56" s="112">
        <v>802</v>
      </c>
      <c r="W56" s="112">
        <v>777</v>
      </c>
      <c r="X56" s="112">
        <v>859</v>
      </c>
      <c r="Y56" s="112">
        <v>925</v>
      </c>
      <c r="Z56" s="112">
        <v>920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359</v>
      </c>
      <c r="W57" s="112">
        <v>417</v>
      </c>
      <c r="X57" s="112">
        <v>402</v>
      </c>
      <c r="Y57" s="112">
        <v>471</v>
      </c>
      <c r="Z57" s="112">
        <v>429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158</v>
      </c>
      <c r="W58" s="112">
        <v>142</v>
      </c>
      <c r="X58" s="112">
        <v>152</v>
      </c>
      <c r="Y58" s="112">
        <v>173</v>
      </c>
      <c r="Z58" s="112">
        <v>222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64</v>
      </c>
      <c r="W59" s="112">
        <v>65</v>
      </c>
      <c r="X59" s="112">
        <v>71</v>
      </c>
      <c r="Y59" s="112">
        <v>83</v>
      </c>
      <c r="Z59" s="112">
        <v>91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44</v>
      </c>
      <c r="W60" s="112">
        <v>54</v>
      </c>
      <c r="X60" s="112">
        <v>50</v>
      </c>
      <c r="Y60" s="112">
        <v>50</v>
      </c>
      <c r="Z60" s="112">
        <v>57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16299</v>
      </c>
      <c r="W61" s="112">
        <v>16770</v>
      </c>
      <c r="X61" s="112">
        <v>17057</v>
      </c>
      <c r="Y61" s="112">
        <v>18386</v>
      </c>
      <c r="Z61" s="112">
        <v>18937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12</v>
      </c>
      <c r="X63" s="112">
        <v>12</v>
      </c>
      <c r="Y63" s="112">
        <v>18</v>
      </c>
      <c r="Z63" s="112">
        <v>15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383</v>
      </c>
      <c r="W64" s="112">
        <v>373</v>
      </c>
      <c r="X64" s="112">
        <v>518</v>
      </c>
      <c r="Y64" s="112">
        <v>641</v>
      </c>
      <c r="Z64" s="112">
        <v>673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Wellington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1011</v>
      </c>
      <c r="W65" s="112">
        <v>980</v>
      </c>
      <c r="X65" s="112">
        <v>1076</v>
      </c>
      <c r="Y65" s="112">
        <v>1336</v>
      </c>
      <c r="Z65" s="112">
        <v>1315</v>
      </c>
    </row>
    <row r="66" spans="1:26" x14ac:dyDescent="0.25">
      <c r="S66" s="115" t="s">
        <v>39</v>
      </c>
      <c r="T66" s="115"/>
      <c r="U66" s="112"/>
      <c r="V66" s="112">
        <v>1359</v>
      </c>
      <c r="W66" s="112">
        <v>1320</v>
      </c>
      <c r="X66" s="112">
        <v>1453</v>
      </c>
      <c r="Y66" s="112">
        <v>1554</v>
      </c>
      <c r="Z66" s="112">
        <v>1626</v>
      </c>
    </row>
    <row r="67" spans="1:26" x14ac:dyDescent="0.25">
      <c r="S67" s="115" t="s">
        <v>40</v>
      </c>
      <c r="T67" s="115"/>
      <c r="U67" s="112"/>
      <c r="V67" s="112">
        <v>1556</v>
      </c>
      <c r="W67" s="112">
        <v>1656</v>
      </c>
      <c r="X67" s="112">
        <v>1713</v>
      </c>
      <c r="Y67" s="112">
        <v>1878</v>
      </c>
      <c r="Z67" s="112">
        <v>1858</v>
      </c>
    </row>
    <row r="68" spans="1:26" x14ac:dyDescent="0.25">
      <c r="S68" s="115" t="s">
        <v>41</v>
      </c>
      <c r="T68" s="115"/>
      <c r="U68" s="112"/>
      <c r="V68" s="112">
        <v>1477</v>
      </c>
      <c r="W68" s="112">
        <v>1483</v>
      </c>
      <c r="X68" s="112">
        <v>1614</v>
      </c>
      <c r="Y68" s="112">
        <v>1734</v>
      </c>
      <c r="Z68" s="112">
        <v>1906</v>
      </c>
    </row>
    <row r="69" spans="1:26" x14ac:dyDescent="0.25">
      <c r="S69" s="115" t="s">
        <v>42</v>
      </c>
      <c r="T69" s="115"/>
      <c r="U69" s="112"/>
      <c r="V69" s="112">
        <v>1461</v>
      </c>
      <c r="W69" s="112">
        <v>1550</v>
      </c>
      <c r="X69" s="112">
        <v>1587</v>
      </c>
      <c r="Y69" s="112">
        <v>1784</v>
      </c>
      <c r="Z69" s="112">
        <v>1785</v>
      </c>
    </row>
    <row r="70" spans="1:26" x14ac:dyDescent="0.25">
      <c r="S70" s="115" t="s">
        <v>43</v>
      </c>
      <c r="T70" s="115"/>
      <c r="U70" s="112"/>
      <c r="V70" s="112">
        <v>1368</v>
      </c>
      <c r="W70" s="112">
        <v>1356</v>
      </c>
      <c r="X70" s="112">
        <v>1474</v>
      </c>
      <c r="Y70" s="112">
        <v>1597</v>
      </c>
      <c r="Z70" s="112">
        <v>1665</v>
      </c>
    </row>
    <row r="71" spans="1:26" x14ac:dyDescent="0.25">
      <c r="S71" s="115" t="s">
        <v>44</v>
      </c>
      <c r="T71" s="115"/>
      <c r="U71" s="112"/>
      <c r="V71" s="112">
        <v>1548</v>
      </c>
      <c r="W71" s="112">
        <v>1548</v>
      </c>
      <c r="X71" s="112">
        <v>1543</v>
      </c>
      <c r="Y71" s="112">
        <v>1629</v>
      </c>
      <c r="Z71" s="112">
        <v>1580</v>
      </c>
    </row>
    <row r="72" spans="1:26" x14ac:dyDescent="0.25">
      <c r="S72" s="115" t="s">
        <v>45</v>
      </c>
      <c r="T72" s="115"/>
      <c r="U72" s="112"/>
      <c r="V72" s="112">
        <v>1661</v>
      </c>
      <c r="W72" s="112">
        <v>1622</v>
      </c>
      <c r="X72" s="112">
        <v>1743</v>
      </c>
      <c r="Y72" s="112">
        <v>1941</v>
      </c>
      <c r="Z72" s="112">
        <v>1929</v>
      </c>
    </row>
    <row r="73" spans="1:26" x14ac:dyDescent="0.25">
      <c r="S73" s="115" t="s">
        <v>46</v>
      </c>
      <c r="T73" s="115"/>
      <c r="U73" s="112"/>
      <c r="V73" s="112">
        <v>1623</v>
      </c>
      <c r="W73" s="112">
        <v>1615</v>
      </c>
      <c r="X73" s="112">
        <v>1612</v>
      </c>
      <c r="Y73" s="112">
        <v>1716</v>
      </c>
      <c r="Z73" s="112">
        <v>1666</v>
      </c>
    </row>
    <row r="74" spans="1:26" x14ac:dyDescent="0.25">
      <c r="S74" s="115" t="s">
        <v>47</v>
      </c>
      <c r="T74" s="115"/>
      <c r="U74" s="112"/>
      <c r="V74" s="112">
        <v>1302</v>
      </c>
      <c r="W74" s="112">
        <v>1377</v>
      </c>
      <c r="X74" s="112">
        <v>1394</v>
      </c>
      <c r="Y74" s="112">
        <v>1487</v>
      </c>
      <c r="Z74" s="112">
        <v>1516</v>
      </c>
    </row>
    <row r="75" spans="1:26" x14ac:dyDescent="0.25">
      <c r="S75" s="115" t="s">
        <v>48</v>
      </c>
      <c r="T75" s="115"/>
      <c r="U75" s="112"/>
      <c r="V75" s="112">
        <v>666</v>
      </c>
      <c r="W75" s="112">
        <v>687</v>
      </c>
      <c r="X75" s="112">
        <v>743</v>
      </c>
      <c r="Y75" s="112">
        <v>810</v>
      </c>
      <c r="Z75" s="112">
        <v>820</v>
      </c>
    </row>
    <row r="76" spans="1:26" x14ac:dyDescent="0.25">
      <c r="S76" s="115" t="s">
        <v>49</v>
      </c>
      <c r="T76" s="115"/>
      <c r="U76" s="112"/>
      <c r="V76" s="112">
        <v>208</v>
      </c>
      <c r="W76" s="112">
        <v>239</v>
      </c>
      <c r="X76" s="112">
        <v>261</v>
      </c>
      <c r="Y76" s="112">
        <v>299</v>
      </c>
      <c r="Z76" s="112">
        <v>343</v>
      </c>
    </row>
    <row r="77" spans="1:26" x14ac:dyDescent="0.25">
      <c r="S77" s="115" t="s">
        <v>50</v>
      </c>
      <c r="T77" s="115"/>
      <c r="U77" s="112"/>
      <c r="V77" s="112">
        <v>98</v>
      </c>
      <c r="W77" s="112">
        <v>104</v>
      </c>
      <c r="X77" s="112">
        <v>104</v>
      </c>
      <c r="Y77" s="112">
        <v>114</v>
      </c>
      <c r="Z77" s="112">
        <v>128</v>
      </c>
    </row>
    <row r="78" spans="1:26" x14ac:dyDescent="0.25">
      <c r="S78" s="115" t="s">
        <v>51</v>
      </c>
      <c r="T78" s="115"/>
      <c r="U78" s="112"/>
      <c r="V78" s="112">
        <v>60</v>
      </c>
      <c r="W78" s="112">
        <v>66</v>
      </c>
      <c r="X78" s="112">
        <v>61</v>
      </c>
      <c r="Y78" s="112">
        <v>59</v>
      </c>
      <c r="Z78" s="112">
        <v>61</v>
      </c>
    </row>
    <row r="79" spans="1:26" x14ac:dyDescent="0.25">
      <c r="S79" s="115" t="s">
        <v>52</v>
      </c>
      <c r="T79" s="115"/>
      <c r="U79" s="112"/>
      <c r="V79" s="112">
        <v>47</v>
      </c>
      <c r="W79" s="112">
        <v>50</v>
      </c>
      <c r="X79" s="112">
        <v>52</v>
      </c>
      <c r="Y79" s="112">
        <v>59</v>
      </c>
      <c r="Z79" s="112">
        <v>67</v>
      </c>
    </row>
    <row r="80" spans="1:26" x14ac:dyDescent="0.25">
      <c r="S80" s="118" t="s">
        <v>53</v>
      </c>
      <c r="T80" s="118"/>
      <c r="U80" s="112"/>
      <c r="V80" s="112">
        <v>15847</v>
      </c>
      <c r="W80" s="112">
        <v>16039</v>
      </c>
      <c r="X80" s="112">
        <v>16960</v>
      </c>
      <c r="Y80" s="112">
        <v>18640</v>
      </c>
      <c r="Z80" s="112">
        <v>18941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Wellington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1230</v>
      </c>
      <c r="W83" s="112">
        <v>1282</v>
      </c>
      <c r="X83" s="112">
        <v>1299</v>
      </c>
      <c r="Y83" s="112">
        <v>1327</v>
      </c>
      <c r="Z83" s="112">
        <v>1389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1066</v>
      </c>
      <c r="W84" s="112">
        <v>1116</v>
      </c>
      <c r="X84" s="112">
        <v>1111</v>
      </c>
      <c r="Y84" s="112">
        <v>1150</v>
      </c>
      <c r="Z84" s="112">
        <v>1175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2357</v>
      </c>
      <c r="W85" s="112">
        <v>2436</v>
      </c>
      <c r="X85" s="112">
        <v>2430</v>
      </c>
      <c r="Y85" s="112">
        <v>2500</v>
      </c>
      <c r="Z85" s="112">
        <v>2537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37,895</v>
      </c>
      <c r="D86" s="96">
        <f t="shared" ref="D86:D91" si="4">AD4</f>
        <v>2.3000296952190746E-2</v>
      </c>
      <c r="E86" s="97">
        <f t="shared" ref="E86:E91" si="5">AD4</f>
        <v>2.3000296952190746E-2</v>
      </c>
      <c r="F86" s="96">
        <f t="shared" ref="F86:F91" si="6">AF4</f>
        <v>0.17895031577637432</v>
      </c>
      <c r="G86" s="97">
        <f t="shared" ref="G86:G91" si="7">AF4</f>
        <v>0.17895031577637432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690</v>
      </c>
      <c r="W86" s="112">
        <v>718</v>
      </c>
      <c r="X86" s="112">
        <v>712</v>
      </c>
      <c r="Y86" s="112">
        <v>760</v>
      </c>
      <c r="Z86" s="112">
        <v>794</v>
      </c>
    </row>
    <row r="87" spans="1:30" ht="15" customHeight="1" x14ac:dyDescent="0.25">
      <c r="A87" s="98" t="s">
        <v>4</v>
      </c>
      <c r="B87" s="49"/>
      <c r="C87" s="57" t="str">
        <f t="shared" si="3"/>
        <v>18,940</v>
      </c>
      <c r="D87" s="96">
        <f t="shared" si="4"/>
        <v>3.0131621886217763E-2</v>
      </c>
      <c r="E87" s="97">
        <f t="shared" si="5"/>
        <v>3.0131621886217763E-2</v>
      </c>
      <c r="F87" s="96">
        <f t="shared" si="6"/>
        <v>0.16203448064298431</v>
      </c>
      <c r="G87" s="97">
        <f t="shared" si="7"/>
        <v>0.16203448064298431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351</v>
      </c>
      <c r="W87" s="112">
        <v>334</v>
      </c>
      <c r="X87" s="112">
        <v>330</v>
      </c>
      <c r="Y87" s="112">
        <v>339</v>
      </c>
      <c r="Z87" s="112">
        <v>351</v>
      </c>
    </row>
    <row r="88" spans="1:30" ht="15" customHeight="1" x14ac:dyDescent="0.25">
      <c r="A88" s="98" t="s">
        <v>5</v>
      </c>
      <c r="B88" s="49"/>
      <c r="C88" s="57" t="str">
        <f t="shared" si="3"/>
        <v>18,942</v>
      </c>
      <c r="D88" s="96">
        <f t="shared" si="4"/>
        <v>1.6365294843590616E-2</v>
      </c>
      <c r="E88" s="97">
        <f t="shared" si="5"/>
        <v>1.6365294843590616E-2</v>
      </c>
      <c r="F88" s="96">
        <f t="shared" si="6"/>
        <v>0.19530510506720522</v>
      </c>
      <c r="G88" s="97">
        <f t="shared" si="7"/>
        <v>0.19530510506720522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445</v>
      </c>
      <c r="W88" s="112">
        <v>467</v>
      </c>
      <c r="X88" s="112">
        <v>491</v>
      </c>
      <c r="Y88" s="112">
        <v>540</v>
      </c>
      <c r="Z88" s="112">
        <v>573</v>
      </c>
    </row>
    <row r="89" spans="1:30" ht="15" customHeight="1" x14ac:dyDescent="0.25">
      <c r="A89" s="49" t="s">
        <v>6</v>
      </c>
      <c r="B89" s="49"/>
      <c r="C89" s="57" t="str">
        <f t="shared" si="3"/>
        <v>25,615</v>
      </c>
      <c r="D89" s="96">
        <f t="shared" si="4"/>
        <v>2.9210864673738346E-2</v>
      </c>
      <c r="E89" s="97">
        <f t="shared" si="5"/>
        <v>2.9210864673738346E-2</v>
      </c>
      <c r="F89" s="96">
        <f t="shared" si="6"/>
        <v>0.12995721028717622</v>
      </c>
      <c r="G89" s="97">
        <f t="shared" si="7"/>
        <v>0.12995721028717622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1179</v>
      </c>
      <c r="W89" s="112">
        <v>1231</v>
      </c>
      <c r="X89" s="112">
        <v>1242</v>
      </c>
      <c r="Y89" s="112">
        <v>1263</v>
      </c>
      <c r="Z89" s="112">
        <v>1367</v>
      </c>
    </row>
    <row r="90" spans="1:30" ht="15" customHeight="1" x14ac:dyDescent="0.25">
      <c r="A90" s="49" t="s">
        <v>95</v>
      </c>
      <c r="B90" s="49"/>
      <c r="C90" s="57" t="str">
        <f t="shared" si="3"/>
        <v>$45,983</v>
      </c>
      <c r="D90" s="96">
        <f t="shared" si="4"/>
        <v>4.2280325523758266E-2</v>
      </c>
      <c r="E90" s="97">
        <f t="shared" si="5"/>
        <v>4.2280325523758266E-2</v>
      </c>
      <c r="F90" s="96">
        <f t="shared" si="6"/>
        <v>0.11950382236938206</v>
      </c>
      <c r="G90" s="97">
        <f t="shared" si="7"/>
        <v>0.11950382236938206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1779</v>
      </c>
      <c r="W90" s="112">
        <v>1805</v>
      </c>
      <c r="X90" s="112">
        <v>1857</v>
      </c>
      <c r="Y90" s="112">
        <v>1852</v>
      </c>
      <c r="Z90" s="112">
        <v>1743</v>
      </c>
    </row>
    <row r="91" spans="1:30" ht="15" customHeight="1" x14ac:dyDescent="0.25">
      <c r="A91" s="49" t="s">
        <v>7</v>
      </c>
      <c r="B91" s="49"/>
      <c r="C91" s="57" t="str">
        <f t="shared" si="3"/>
        <v>$1,550.8 mil</v>
      </c>
      <c r="D91" s="96">
        <f t="shared" si="4"/>
        <v>8.4467385843021159E-2</v>
      </c>
      <c r="E91" s="97">
        <f t="shared" si="5"/>
        <v>8.4467385843021159E-2</v>
      </c>
      <c r="F91" s="96">
        <f t="shared" si="6"/>
        <v>0.29727177942280147</v>
      </c>
      <c r="G91" s="97">
        <f t="shared" si="7"/>
        <v>0.29727177942280147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11778</v>
      </c>
      <c r="W91" s="112">
        <v>12183</v>
      </c>
      <c r="X91" s="112">
        <v>12360</v>
      </c>
      <c r="Y91" s="112">
        <v>12771</v>
      </c>
      <c r="Z91" s="112">
        <v>13215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937</v>
      </c>
      <c r="W93" s="112">
        <v>998</v>
      </c>
      <c r="X93" s="112">
        <v>1012</v>
      </c>
      <c r="Y93" s="112">
        <v>1030</v>
      </c>
      <c r="Z93" s="112">
        <v>1069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2108</v>
      </c>
      <c r="W94" s="112">
        <v>2149</v>
      </c>
      <c r="X94" s="112">
        <v>2199</v>
      </c>
      <c r="Y94" s="112">
        <v>2267</v>
      </c>
      <c r="Z94" s="112">
        <v>2348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382</v>
      </c>
      <c r="W95" s="112">
        <v>429</v>
      </c>
      <c r="X95" s="112">
        <v>458</v>
      </c>
      <c r="Y95" s="112">
        <v>468</v>
      </c>
      <c r="Z95" s="112">
        <v>492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1753</v>
      </c>
      <c r="W96" s="112">
        <v>1801</v>
      </c>
      <c r="X96" s="112">
        <v>1908</v>
      </c>
      <c r="Y96" s="112">
        <v>2057</v>
      </c>
      <c r="Z96" s="112">
        <v>2125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1542</v>
      </c>
      <c r="W97" s="112">
        <v>1555</v>
      </c>
      <c r="X97" s="112">
        <v>1520</v>
      </c>
      <c r="Y97" s="112">
        <v>1609</v>
      </c>
      <c r="Z97" s="112">
        <v>1605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1046</v>
      </c>
      <c r="W98" s="112">
        <v>1068</v>
      </c>
      <c r="X98" s="112">
        <v>1089</v>
      </c>
      <c r="Y98" s="112">
        <v>1185</v>
      </c>
      <c r="Z98" s="112">
        <v>1177</v>
      </c>
    </row>
    <row r="99" spans="1:32" ht="15" customHeight="1" x14ac:dyDescent="0.25">
      <c r="S99" s="115" t="s">
        <v>195</v>
      </c>
      <c r="T99" s="115"/>
      <c r="U99" s="112"/>
      <c r="V99" s="112">
        <v>91</v>
      </c>
      <c r="W99" s="112">
        <v>95</v>
      </c>
      <c r="X99" s="112">
        <v>98</v>
      </c>
      <c r="Y99" s="112">
        <v>110</v>
      </c>
      <c r="Z99" s="112">
        <v>155</v>
      </c>
    </row>
    <row r="100" spans="1:32" ht="15" customHeight="1" x14ac:dyDescent="0.25">
      <c r="S100" s="115" t="s">
        <v>58</v>
      </c>
      <c r="T100" s="115"/>
      <c r="U100" s="112"/>
      <c r="V100" s="112">
        <v>922</v>
      </c>
      <c r="W100" s="112">
        <v>991</v>
      </c>
      <c r="X100" s="112">
        <v>1040</v>
      </c>
      <c r="Y100" s="112">
        <v>1027</v>
      </c>
      <c r="Z100" s="112">
        <v>949</v>
      </c>
    </row>
    <row r="101" spans="1:32" x14ac:dyDescent="0.25">
      <c r="A101" s="18"/>
      <c r="S101" s="118" t="s">
        <v>53</v>
      </c>
      <c r="T101" s="118"/>
      <c r="U101" s="112"/>
      <c r="V101" s="112">
        <v>10895</v>
      </c>
      <c r="W101" s="112">
        <v>11258</v>
      </c>
      <c r="X101" s="112">
        <v>11581</v>
      </c>
      <c r="Y101" s="112">
        <v>12109</v>
      </c>
      <c r="Z101" s="112">
        <v>12391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21668</v>
      </c>
      <c r="W104" s="112">
        <v>23098</v>
      </c>
      <c r="X104" s="112">
        <v>23556</v>
      </c>
      <c r="Y104" s="112">
        <v>26206</v>
      </c>
      <c r="Z104" s="112">
        <v>27454</v>
      </c>
      <c r="AB104" s="109" t="str">
        <f>TEXT(Z104,"###,###")</f>
        <v>27,454</v>
      </c>
      <c r="AD104" s="130">
        <f>Z104/($Z$4)*100</f>
        <v>72.44755244755244</v>
      </c>
      <c r="AF104" s="109"/>
    </row>
    <row r="105" spans="1:32" x14ac:dyDescent="0.25">
      <c r="S105" s="115" t="s">
        <v>17</v>
      </c>
      <c r="T105" s="115"/>
      <c r="U105" s="112"/>
      <c r="V105" s="112">
        <v>6679</v>
      </c>
      <c r="W105" s="112">
        <v>6108</v>
      </c>
      <c r="X105" s="112">
        <v>6555</v>
      </c>
      <c r="Y105" s="112">
        <v>6874</v>
      </c>
      <c r="Z105" s="112">
        <v>6722</v>
      </c>
      <c r="AB105" s="109" t="str">
        <f>TEXT(Z105,"###,###")</f>
        <v>6,722</v>
      </c>
      <c r="AD105" s="130">
        <f>Z105/($Z$4)*100</f>
        <v>17.738487927167174</v>
      </c>
      <c r="AF105" s="109"/>
    </row>
    <row r="106" spans="1:32" x14ac:dyDescent="0.25">
      <c r="S106" s="118" t="s">
        <v>53</v>
      </c>
      <c r="T106" s="118"/>
      <c r="U106" s="120"/>
      <c r="V106" s="120">
        <v>28347</v>
      </c>
      <c r="W106" s="120">
        <v>29206</v>
      </c>
      <c r="X106" s="120">
        <v>30111</v>
      </c>
      <c r="Y106" s="120">
        <v>33080</v>
      </c>
      <c r="Z106" s="120">
        <v>34176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4972</v>
      </c>
      <c r="W108" s="112">
        <v>5156</v>
      </c>
      <c r="X108" s="112">
        <v>5400</v>
      </c>
      <c r="Y108" s="112">
        <v>5639</v>
      </c>
      <c r="Z108" s="112">
        <v>5919</v>
      </c>
      <c r="AB108" s="109" t="str">
        <f>TEXT(Z108,"###,###")</f>
        <v>5,919</v>
      </c>
      <c r="AD108" s="130">
        <f>Z108/($Z$4)*100</f>
        <v>15.619474864757885</v>
      </c>
      <c r="AF108" s="109"/>
    </row>
    <row r="109" spans="1:32" x14ac:dyDescent="0.25">
      <c r="S109" s="115" t="s">
        <v>20</v>
      </c>
      <c r="T109" s="115"/>
      <c r="U109" s="112"/>
      <c r="V109" s="112">
        <v>4849</v>
      </c>
      <c r="W109" s="112">
        <v>4994</v>
      </c>
      <c r="X109" s="112">
        <v>5517</v>
      </c>
      <c r="Y109" s="112">
        <v>6223</v>
      </c>
      <c r="Z109" s="112">
        <v>6098</v>
      </c>
      <c r="AB109" s="109" t="str">
        <f>TEXT(Z109,"###,###")</f>
        <v>6,098</v>
      </c>
      <c r="AD109" s="130">
        <f>Z109/($Z$4)*100</f>
        <v>16.091832695606282</v>
      </c>
      <c r="AF109" s="109"/>
    </row>
    <row r="110" spans="1:32" x14ac:dyDescent="0.25">
      <c r="S110" s="115" t="s">
        <v>21</v>
      </c>
      <c r="T110" s="115"/>
      <c r="U110" s="112"/>
      <c r="V110" s="112">
        <v>6929</v>
      </c>
      <c r="W110" s="112">
        <v>7427</v>
      </c>
      <c r="X110" s="112">
        <v>7438</v>
      </c>
      <c r="Y110" s="112">
        <v>8247</v>
      </c>
      <c r="Z110" s="112">
        <v>8874</v>
      </c>
      <c r="AB110" s="109" t="str">
        <f>TEXT(Z110,"###,###")</f>
        <v>8,874</v>
      </c>
      <c r="AD110" s="130">
        <f>Z110/($Z$4)*100</f>
        <v>23.417337379601531</v>
      </c>
      <c r="AF110" s="109"/>
    </row>
    <row r="111" spans="1:32" x14ac:dyDescent="0.25">
      <c r="S111" s="115" t="s">
        <v>22</v>
      </c>
      <c r="T111" s="115"/>
      <c r="U111" s="112"/>
      <c r="V111" s="112">
        <v>11454</v>
      </c>
      <c r="W111" s="112">
        <v>10944</v>
      </c>
      <c r="X111" s="112">
        <v>11755</v>
      </c>
      <c r="Y111" s="112">
        <v>12968</v>
      </c>
      <c r="Z111" s="112">
        <v>13287</v>
      </c>
      <c r="AB111" s="109" t="str">
        <f>TEXT(Z111,"###,###")</f>
        <v>13,287</v>
      </c>
      <c r="AD111" s="130">
        <f>Z111/($Z$4)*100</f>
        <v>35.062673175880718</v>
      </c>
      <c r="AF111" s="109"/>
    </row>
    <row r="112" spans="1:32" x14ac:dyDescent="0.25">
      <c r="S112" s="118" t="s">
        <v>53</v>
      </c>
      <c r="T112" s="118"/>
      <c r="U112" s="112"/>
      <c r="V112" s="112">
        <v>32141</v>
      </c>
      <c r="W112" s="112">
        <v>32812</v>
      </c>
      <c r="X112" s="112">
        <v>34036</v>
      </c>
      <c r="Y112" s="112">
        <v>37038</v>
      </c>
      <c r="Z112" s="112">
        <v>37898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43.23</v>
      </c>
      <c r="W118" s="131">
        <v>43.53</v>
      </c>
      <c r="X118" s="131">
        <v>43.47</v>
      </c>
      <c r="Y118" s="131">
        <v>43.26</v>
      </c>
      <c r="Z118" s="131">
        <v>43.09</v>
      </c>
      <c r="AB118" s="109" t="str">
        <f>TEXT(Z118,"##.0")</f>
        <v>43.1</v>
      </c>
    </row>
    <row r="120" spans="19:32" x14ac:dyDescent="0.25">
      <c r="S120" s="101" t="s">
        <v>97</v>
      </c>
      <c r="T120" s="112"/>
      <c r="U120" s="112"/>
      <c r="V120" s="112">
        <v>18012</v>
      </c>
      <c r="W120" s="112">
        <v>18451</v>
      </c>
      <c r="X120" s="112">
        <v>18769</v>
      </c>
      <c r="Y120" s="112">
        <v>19481</v>
      </c>
      <c r="Z120" s="112">
        <v>20177</v>
      </c>
      <c r="AB120" s="109" t="str">
        <f>TEXT(Z120,"###,###")</f>
        <v>20,177</v>
      </c>
    </row>
    <row r="121" spans="19:32" x14ac:dyDescent="0.25">
      <c r="S121" s="101" t="s">
        <v>98</v>
      </c>
      <c r="T121" s="112"/>
      <c r="U121" s="112"/>
      <c r="V121" s="112">
        <v>2558</v>
      </c>
      <c r="W121" s="112">
        <v>2723</v>
      </c>
      <c r="X121" s="112">
        <v>2810</v>
      </c>
      <c r="Y121" s="112">
        <v>2870</v>
      </c>
      <c r="Z121" s="112">
        <v>2918</v>
      </c>
      <c r="AB121" s="109" t="str">
        <f>TEXT(Z121,"###,###")</f>
        <v>2,918</v>
      </c>
    </row>
    <row r="122" spans="19:32" x14ac:dyDescent="0.25">
      <c r="S122" s="101" t="s">
        <v>99</v>
      </c>
      <c r="T122" s="112"/>
      <c r="U122" s="112"/>
      <c r="V122" s="112">
        <v>2105</v>
      </c>
      <c r="W122" s="112">
        <v>2260</v>
      </c>
      <c r="X122" s="112">
        <v>2383</v>
      </c>
      <c r="Y122" s="112">
        <v>2545</v>
      </c>
      <c r="Z122" s="112">
        <v>2519</v>
      </c>
      <c r="AB122" s="109" t="str">
        <f>TEXT(Z122,"###,###")</f>
        <v>2,519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20117</v>
      </c>
      <c r="W124" s="112">
        <v>20711</v>
      </c>
      <c r="X124" s="112">
        <v>21152</v>
      </c>
      <c r="Y124" s="112">
        <v>22026</v>
      </c>
      <c r="Z124" s="112">
        <v>22696</v>
      </c>
      <c r="AB124" s="109" t="str">
        <f>TEXT(Z124,"###,###")</f>
        <v>22,696</v>
      </c>
      <c r="AD124" s="127">
        <f>Z124/$Z$7*100</f>
        <v>88.604333398399376</v>
      </c>
    </row>
    <row r="125" spans="19:32" x14ac:dyDescent="0.25">
      <c r="S125" s="101" t="s">
        <v>101</v>
      </c>
      <c r="T125" s="112"/>
      <c r="U125" s="112"/>
      <c r="V125" s="112">
        <v>4663</v>
      </c>
      <c r="W125" s="112">
        <v>4983</v>
      </c>
      <c r="X125" s="112">
        <v>5193</v>
      </c>
      <c r="Y125" s="112">
        <v>5415</v>
      </c>
      <c r="Z125" s="112">
        <v>5437</v>
      </c>
      <c r="AB125" s="109" t="str">
        <f>TEXT(Z125,"###,###")</f>
        <v>5,437</v>
      </c>
      <c r="AD125" s="127">
        <f>Z125/$Z$7*100</f>
        <v>21.225844231895373</v>
      </c>
    </row>
    <row r="127" spans="19:32" x14ac:dyDescent="0.25">
      <c r="S127" s="101" t="s">
        <v>102</v>
      </c>
      <c r="T127" s="112"/>
      <c r="U127" s="112"/>
      <c r="V127" s="112">
        <v>11777</v>
      </c>
      <c r="W127" s="112">
        <v>12177</v>
      </c>
      <c r="X127" s="112">
        <v>12355</v>
      </c>
      <c r="Y127" s="112">
        <v>12773</v>
      </c>
      <c r="Z127" s="112">
        <v>13217</v>
      </c>
      <c r="AB127" s="109" t="str">
        <f>TEXT(Z127,"###,###")</f>
        <v>13,217</v>
      </c>
      <c r="AD127" s="127">
        <f>Z127/$Z$7*100</f>
        <v>51.598672652742536</v>
      </c>
    </row>
    <row r="128" spans="19:32" x14ac:dyDescent="0.25">
      <c r="S128" s="101" t="s">
        <v>103</v>
      </c>
      <c r="T128" s="112"/>
      <c r="U128" s="112"/>
      <c r="V128" s="112">
        <v>10891</v>
      </c>
      <c r="W128" s="112">
        <v>11258</v>
      </c>
      <c r="X128" s="112">
        <v>11584</v>
      </c>
      <c r="Y128" s="112">
        <v>12110</v>
      </c>
      <c r="Z128" s="112">
        <v>12387</v>
      </c>
      <c r="AB128" s="109" t="str">
        <f>TEXT(Z128,"###,###")</f>
        <v>12,387</v>
      </c>
      <c r="AD128" s="127">
        <f>Z128/$Z$7*100</f>
        <v>48.35838375951591</v>
      </c>
    </row>
    <row r="130" spans="19:20" x14ac:dyDescent="0.25">
      <c r="S130" s="101" t="s">
        <v>278</v>
      </c>
      <c r="T130" s="127">
        <v>78.770251805582674</v>
      </c>
    </row>
    <row r="131" spans="19:20" x14ac:dyDescent="0.25">
      <c r="S131" s="101" t="s">
        <v>279</v>
      </c>
      <c r="T131" s="127">
        <v>11.391762639078665</v>
      </c>
    </row>
    <row r="132" spans="19:20" x14ac:dyDescent="0.25">
      <c r="S132" s="101" t="s">
        <v>280</v>
      </c>
      <c r="T132" s="127">
        <v>9.8340815928167089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D900A7-04BB-4639-8CFD-95B1E93EF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E7C712-02F9-43B1-AF93-595D0F9B6B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08A8586-736F-4971-B87E-821BBE328E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EF9D460-9956-4455-8E63-54378AE5F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7C29-879B-4BEB-BF8A-E217BEBBB0FC}">
  <sheetPr codeName="Sheet13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180</v>
      </c>
      <c r="T1" s="99"/>
      <c r="U1" s="99"/>
      <c r="V1" s="99"/>
      <c r="W1" s="99"/>
      <c r="X1" s="99"/>
      <c r="Y1" s="100" t="s">
        <v>265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180</v>
      </c>
      <c r="Y3" s="105" t="s">
        <v>265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8.72 West Wimmera,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3884</v>
      </c>
      <c r="W4" s="108">
        <v>3899</v>
      </c>
      <c r="X4" s="108">
        <v>3870</v>
      </c>
      <c r="Y4" s="108">
        <v>4033</v>
      </c>
      <c r="Z4" s="108">
        <v>3848</v>
      </c>
      <c r="AB4" s="109" t="str">
        <f>TEXT(Z4,"###,###")</f>
        <v>3,848</v>
      </c>
      <c r="AD4" s="110">
        <f>Z4/Y4-1</f>
        <v>-4.587155963302747E-2</v>
      </c>
      <c r="AF4" s="110">
        <f>Z4/V4-1</f>
        <v>-9.2687950566426869E-3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2008</v>
      </c>
      <c r="W5" s="108">
        <v>2051</v>
      </c>
      <c r="X5" s="108">
        <v>2019</v>
      </c>
      <c r="Y5" s="108">
        <v>2037</v>
      </c>
      <c r="Z5" s="108">
        <v>1966</v>
      </c>
      <c r="AB5" s="109" t="str">
        <f>TEXT(Z5,"###,###")</f>
        <v>1,966</v>
      </c>
      <c r="AD5" s="110">
        <f t="shared" ref="AD5:AD9" si="0">Z5/Y5-1</f>
        <v>-3.4855179185076079E-2</v>
      </c>
      <c r="AF5" s="110">
        <f t="shared" ref="AF5:AF9" si="1">Z5/V5-1</f>
        <v>-2.0916334661354563E-2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1872</v>
      </c>
      <c r="W6" s="108">
        <v>1848</v>
      </c>
      <c r="X6" s="108">
        <v>1850</v>
      </c>
      <c r="Y6" s="108">
        <v>1997</v>
      </c>
      <c r="Z6" s="108">
        <v>1886</v>
      </c>
      <c r="AB6" s="109" t="str">
        <f>TEXT(Z6,"###,###")</f>
        <v>1,886</v>
      </c>
      <c r="AD6" s="110">
        <f t="shared" si="0"/>
        <v>-5.558337506259392E-2</v>
      </c>
      <c r="AF6" s="110">
        <f t="shared" si="1"/>
        <v>7.4786324786324521E-3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2318</v>
      </c>
      <c r="W7" s="108">
        <v>2386</v>
      </c>
      <c r="X7" s="108">
        <v>2344</v>
      </c>
      <c r="Y7" s="108">
        <v>2334</v>
      </c>
      <c r="Z7" s="108">
        <v>2341</v>
      </c>
      <c r="AB7" s="109" t="str">
        <f>TEXT(Z7,"###,###")</f>
        <v>2,341</v>
      </c>
      <c r="AD7" s="110">
        <f t="shared" si="0"/>
        <v>2.9991431019709136E-3</v>
      </c>
      <c r="AF7" s="110">
        <f t="shared" si="1"/>
        <v>9.9223468507334545E-3</v>
      </c>
    </row>
    <row r="8" spans="1:32" ht="17.25" customHeight="1" x14ac:dyDescent="0.25">
      <c r="A8" s="64" t="s">
        <v>12</v>
      </c>
      <c r="B8" s="65"/>
      <c r="C8" s="29"/>
      <c r="D8" s="66" t="str">
        <f>AB4</f>
        <v>3,848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2,341</v>
      </c>
      <c r="P8" s="67"/>
      <c r="S8" s="107" t="s">
        <v>82</v>
      </c>
      <c r="T8" s="108"/>
      <c r="U8" s="108"/>
      <c r="V8" s="108">
        <v>22932</v>
      </c>
      <c r="W8" s="108">
        <v>21234.93</v>
      </c>
      <c r="X8" s="108">
        <v>22899.62</v>
      </c>
      <c r="Y8" s="108">
        <v>22780</v>
      </c>
      <c r="Z8" s="108">
        <v>25559</v>
      </c>
      <c r="AB8" s="109" t="str">
        <f>TEXT(Z8,"$###,###")</f>
        <v>$25,559</v>
      </c>
      <c r="AD8" s="110">
        <f t="shared" si="0"/>
        <v>0.12199297629499561</v>
      </c>
      <c r="AF8" s="110">
        <f t="shared" si="1"/>
        <v>0.1145560788417932</v>
      </c>
    </row>
    <row r="9" spans="1:32" x14ac:dyDescent="0.25">
      <c r="A9" s="30" t="s">
        <v>14</v>
      </c>
      <c r="B9" s="71"/>
      <c r="C9" s="72"/>
      <c r="D9" s="73">
        <f>AD104</f>
        <v>56.159043659043661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52.79794959419052</v>
      </c>
      <c r="P9" s="74" t="s">
        <v>83</v>
      </c>
      <c r="S9" s="107" t="s">
        <v>7</v>
      </c>
      <c r="T9" s="108"/>
      <c r="U9" s="108"/>
      <c r="V9" s="108">
        <v>150350561</v>
      </c>
      <c r="W9" s="108">
        <v>141396141</v>
      </c>
      <c r="X9" s="108">
        <v>113226224</v>
      </c>
      <c r="Y9" s="108">
        <v>142190006</v>
      </c>
      <c r="Z9" s="108">
        <v>128261289</v>
      </c>
      <c r="AB9" s="109" t="str">
        <f>TEXT(Z9/1000000,"$#,###.0")&amp;" mil"</f>
        <v>$128.3 mil</v>
      </c>
      <c r="AD9" s="110">
        <f t="shared" si="0"/>
        <v>-9.7958480991976349E-2</v>
      </c>
      <c r="AF9" s="110">
        <f t="shared" si="1"/>
        <v>-0.14691845413200688</v>
      </c>
    </row>
    <row r="10" spans="1:32" x14ac:dyDescent="0.25">
      <c r="A10" s="30" t="s">
        <v>17</v>
      </c>
      <c r="B10" s="71"/>
      <c r="C10" s="72"/>
      <c r="D10" s="73">
        <f>AD105</f>
        <v>18.633056133056133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47.244767193507045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53.908586074327211</v>
      </c>
      <c r="P11" s="74" t="s">
        <v>83</v>
      </c>
      <c r="S11" s="107" t="s">
        <v>29</v>
      </c>
      <c r="T11" s="112"/>
      <c r="U11" s="112"/>
      <c r="V11" s="112">
        <v>2757</v>
      </c>
      <c r="W11" s="112">
        <v>2748</v>
      </c>
      <c r="X11" s="112">
        <v>2766</v>
      </c>
      <c r="Y11" s="112">
        <v>2934</v>
      </c>
      <c r="Z11" s="112">
        <v>2774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27.424177701836822</v>
      </c>
      <c r="P12" s="74" t="s">
        <v>83</v>
      </c>
      <c r="S12" s="107" t="s">
        <v>30</v>
      </c>
      <c r="T12" s="112"/>
      <c r="U12" s="112"/>
      <c r="V12" s="112">
        <v>1130</v>
      </c>
      <c r="W12" s="112">
        <v>1155</v>
      </c>
      <c r="X12" s="112">
        <v>1104</v>
      </c>
      <c r="Y12" s="112">
        <v>1092</v>
      </c>
      <c r="Z12" s="112">
        <v>1076</v>
      </c>
    </row>
    <row r="13" spans="1:32" ht="15" customHeight="1" x14ac:dyDescent="0.25">
      <c r="A13" s="30" t="s">
        <v>19</v>
      </c>
      <c r="B13" s="72"/>
      <c r="C13" s="72"/>
      <c r="D13" s="73">
        <f>AD108</f>
        <v>19.828482328482327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18.667236223835967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19.932432432432432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46.7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15.748440748440748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21.452991452991451</v>
      </c>
      <c r="P15" s="74" t="s">
        <v>83</v>
      </c>
      <c r="S15" s="115" t="s">
        <v>59</v>
      </c>
      <c r="T15" s="115"/>
      <c r="U15" s="116"/>
      <c r="V15" s="116">
        <v>1026</v>
      </c>
      <c r="W15" s="116">
        <v>1072</v>
      </c>
      <c r="X15" s="116">
        <v>1125</v>
      </c>
      <c r="Y15" s="112">
        <v>1119</v>
      </c>
      <c r="Z15" s="112">
        <v>1088</v>
      </c>
      <c r="AB15" s="117">
        <f t="shared" ref="AB15:AB34" si="2">IF(Z15="np",0,Z15/$Z$34)</f>
        <v>0.28237736828445364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19.438669438669439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78.547008547008545</v>
      </c>
      <c r="P16" s="37" t="s">
        <v>83</v>
      </c>
      <c r="S16" s="115" t="s">
        <v>60</v>
      </c>
      <c r="T16" s="115"/>
      <c r="U16" s="116"/>
      <c r="V16" s="116">
        <v>11</v>
      </c>
      <c r="W16" s="116">
        <v>12</v>
      </c>
      <c r="X16" s="116">
        <v>7</v>
      </c>
      <c r="Y16" s="112">
        <v>10</v>
      </c>
      <c r="Z16" s="112">
        <v>9</v>
      </c>
      <c r="AB16" s="117">
        <f t="shared" si="2"/>
        <v>2.3358422008824295E-3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54</v>
      </c>
      <c r="W17" s="116">
        <v>58</v>
      </c>
      <c r="X17" s="116">
        <v>69</v>
      </c>
      <c r="Y17" s="112">
        <v>68</v>
      </c>
      <c r="Z17" s="112">
        <v>71</v>
      </c>
      <c r="AB17" s="117">
        <f t="shared" si="2"/>
        <v>1.8427199584739165E-2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</v>
      </c>
      <c r="W18" s="116">
        <v>7</v>
      </c>
      <c r="X18" s="116">
        <v>5</v>
      </c>
      <c r="Y18" s="112">
        <v>8</v>
      </c>
      <c r="Z18" s="112">
        <v>3</v>
      </c>
      <c r="AB18" s="117">
        <f t="shared" si="2"/>
        <v>7.7861406696080979E-4</v>
      </c>
    </row>
    <row r="19" spans="1:28" x14ac:dyDescent="0.25">
      <c r="A19" s="63" t="str">
        <f>$S$1&amp;" ("&amp;$V$2&amp;" to "&amp;$Z$2&amp;")"</f>
        <v>West Wimmera (2018-19 to 2022-23)</v>
      </c>
      <c r="B19" s="63"/>
      <c r="C19" s="63"/>
      <c r="D19" s="63"/>
      <c r="E19" s="63"/>
      <c r="F19" s="63"/>
      <c r="G19" s="63" t="str">
        <f>$S$1&amp;" ("&amp;$V$2&amp;" to "&amp;$Z$2&amp;")"</f>
        <v>West Wimmera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151</v>
      </c>
      <c r="W19" s="116">
        <v>130</v>
      </c>
      <c r="X19" s="116">
        <v>122</v>
      </c>
      <c r="Y19" s="112">
        <v>101</v>
      </c>
      <c r="Z19" s="112">
        <v>104</v>
      </c>
      <c r="AB19" s="117">
        <f t="shared" si="2"/>
        <v>2.6991954321308072E-2</v>
      </c>
    </row>
    <row r="20" spans="1:28" x14ac:dyDescent="0.25">
      <c r="S20" s="115" t="s">
        <v>64</v>
      </c>
      <c r="T20" s="115"/>
      <c r="U20" s="116"/>
      <c r="V20" s="116">
        <v>56</v>
      </c>
      <c r="W20" s="116">
        <v>63</v>
      </c>
      <c r="X20" s="116">
        <v>74</v>
      </c>
      <c r="Y20" s="112">
        <v>74</v>
      </c>
      <c r="Z20" s="112">
        <v>77</v>
      </c>
      <c r="AB20" s="117">
        <f t="shared" si="2"/>
        <v>1.9984427718660783E-2</v>
      </c>
    </row>
    <row r="21" spans="1:28" x14ac:dyDescent="0.25">
      <c r="S21" s="115" t="s">
        <v>65</v>
      </c>
      <c r="T21" s="115"/>
      <c r="U21" s="116"/>
      <c r="V21" s="116">
        <v>181</v>
      </c>
      <c r="W21" s="116">
        <v>197</v>
      </c>
      <c r="X21" s="116">
        <v>188</v>
      </c>
      <c r="Y21" s="112">
        <v>186</v>
      </c>
      <c r="Z21" s="112">
        <v>179</v>
      </c>
      <c r="AB21" s="117">
        <f t="shared" si="2"/>
        <v>4.6457305995328317E-2</v>
      </c>
    </row>
    <row r="22" spans="1:28" x14ac:dyDescent="0.25">
      <c r="S22" s="115" t="s">
        <v>66</v>
      </c>
      <c r="T22" s="115"/>
      <c r="U22" s="116"/>
      <c r="V22" s="116">
        <v>100</v>
      </c>
      <c r="W22" s="116">
        <v>101</v>
      </c>
      <c r="X22" s="116">
        <v>104</v>
      </c>
      <c r="Y22" s="112">
        <v>123</v>
      </c>
      <c r="Z22" s="112">
        <v>161</v>
      </c>
      <c r="AB22" s="117">
        <f t="shared" si="2"/>
        <v>4.1785621593563457E-2</v>
      </c>
    </row>
    <row r="23" spans="1:28" x14ac:dyDescent="0.25">
      <c r="S23" s="115" t="s">
        <v>67</v>
      </c>
      <c r="T23" s="115"/>
      <c r="U23" s="116"/>
      <c r="V23" s="116">
        <v>135</v>
      </c>
      <c r="W23" s="116">
        <v>140</v>
      </c>
      <c r="X23" s="116">
        <v>123</v>
      </c>
      <c r="Y23" s="112">
        <v>133</v>
      </c>
      <c r="Z23" s="112">
        <v>155</v>
      </c>
      <c r="AB23" s="117">
        <f t="shared" si="2"/>
        <v>4.022839345964184E-2</v>
      </c>
    </row>
    <row r="24" spans="1:28" x14ac:dyDescent="0.25">
      <c r="S24" s="115" t="s">
        <v>68</v>
      </c>
      <c r="T24" s="115"/>
      <c r="U24" s="116"/>
      <c r="V24" s="116">
        <v>20</v>
      </c>
      <c r="W24" s="116">
        <v>20</v>
      </c>
      <c r="X24" s="116">
        <v>24</v>
      </c>
      <c r="Y24" s="112">
        <v>21</v>
      </c>
      <c r="Z24" s="112">
        <v>17</v>
      </c>
      <c r="AB24" s="117">
        <f t="shared" si="2"/>
        <v>4.4121463794445882E-3</v>
      </c>
    </row>
    <row r="25" spans="1:28" x14ac:dyDescent="0.25">
      <c r="S25" s="115" t="s">
        <v>69</v>
      </c>
      <c r="T25" s="115"/>
      <c r="U25" s="116"/>
      <c r="V25" s="116">
        <v>60</v>
      </c>
      <c r="W25" s="116">
        <v>60</v>
      </c>
      <c r="X25" s="116">
        <v>60</v>
      </c>
      <c r="Y25" s="112">
        <v>57</v>
      </c>
      <c r="Z25" s="112">
        <v>66</v>
      </c>
      <c r="AB25" s="117">
        <f t="shared" si="2"/>
        <v>1.7129509473137815E-2</v>
      </c>
    </row>
    <row r="26" spans="1:28" x14ac:dyDescent="0.25">
      <c r="S26" s="115" t="s">
        <v>70</v>
      </c>
      <c r="T26" s="115"/>
      <c r="U26" s="116"/>
      <c r="V26" s="116">
        <v>51</v>
      </c>
      <c r="W26" s="116">
        <v>61</v>
      </c>
      <c r="X26" s="116">
        <v>63</v>
      </c>
      <c r="Y26" s="112">
        <v>71</v>
      </c>
      <c r="Z26" s="112">
        <v>83</v>
      </c>
      <c r="AB26" s="117">
        <f t="shared" si="2"/>
        <v>2.1541655852582404E-2</v>
      </c>
    </row>
    <row r="27" spans="1:28" x14ac:dyDescent="0.25">
      <c r="S27" s="115" t="s">
        <v>71</v>
      </c>
      <c r="T27" s="115"/>
      <c r="U27" s="116"/>
      <c r="V27" s="116">
        <v>87</v>
      </c>
      <c r="W27" s="116">
        <v>75</v>
      </c>
      <c r="X27" s="116">
        <v>78</v>
      </c>
      <c r="Y27" s="112">
        <v>81</v>
      </c>
      <c r="Z27" s="112">
        <v>77</v>
      </c>
      <c r="AB27" s="117">
        <f t="shared" si="2"/>
        <v>1.9984427718660783E-2</v>
      </c>
    </row>
    <row r="28" spans="1:28" x14ac:dyDescent="0.25">
      <c r="S28" s="115" t="s">
        <v>72</v>
      </c>
      <c r="T28" s="115"/>
      <c r="U28" s="116"/>
      <c r="V28" s="116">
        <v>130</v>
      </c>
      <c r="W28" s="116">
        <v>133</v>
      </c>
      <c r="X28" s="116">
        <v>149</v>
      </c>
      <c r="Y28" s="112">
        <v>152</v>
      </c>
      <c r="Z28" s="112">
        <v>159</v>
      </c>
      <c r="AB28" s="117">
        <f t="shared" si="2"/>
        <v>4.1266545548922916E-2</v>
      </c>
    </row>
    <row r="29" spans="1:28" x14ac:dyDescent="0.25">
      <c r="S29" s="115" t="s">
        <v>73</v>
      </c>
      <c r="T29" s="115"/>
      <c r="U29" s="116"/>
      <c r="V29" s="116">
        <v>336</v>
      </c>
      <c r="W29" s="116">
        <v>193</v>
      </c>
      <c r="X29" s="116">
        <v>189</v>
      </c>
      <c r="Y29" s="112">
        <v>220</v>
      </c>
      <c r="Z29" s="112">
        <v>223</v>
      </c>
      <c r="AB29" s="117">
        <f t="shared" si="2"/>
        <v>5.7876978977420189E-2</v>
      </c>
    </row>
    <row r="30" spans="1:28" x14ac:dyDescent="0.25">
      <c r="S30" s="115" t="s">
        <v>74</v>
      </c>
      <c r="T30" s="115"/>
      <c r="U30" s="116"/>
      <c r="V30" s="116">
        <v>137</v>
      </c>
      <c r="W30" s="116">
        <v>239</v>
      </c>
      <c r="X30" s="116">
        <v>224</v>
      </c>
      <c r="Y30" s="112">
        <v>252</v>
      </c>
      <c r="Z30" s="112">
        <v>256</v>
      </c>
      <c r="AB30" s="117">
        <f t="shared" si="2"/>
        <v>6.6441733713989093E-2</v>
      </c>
    </row>
    <row r="31" spans="1:28" x14ac:dyDescent="0.25">
      <c r="S31" s="115" t="s">
        <v>75</v>
      </c>
      <c r="T31" s="115"/>
      <c r="U31" s="116"/>
      <c r="V31" s="116">
        <v>381</v>
      </c>
      <c r="W31" s="116">
        <v>397</v>
      </c>
      <c r="X31" s="116">
        <v>385</v>
      </c>
      <c r="Y31" s="112">
        <v>498</v>
      </c>
      <c r="Z31" s="112">
        <v>378</v>
      </c>
      <c r="AB31" s="117">
        <f t="shared" si="2"/>
        <v>9.8105372437062036E-2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32</v>
      </c>
      <c r="W32" s="116">
        <v>41</v>
      </c>
      <c r="X32" s="116">
        <v>37</v>
      </c>
      <c r="Y32" s="112">
        <v>40</v>
      </c>
      <c r="Z32" s="112">
        <v>43</v>
      </c>
      <c r="AB32" s="117">
        <f t="shared" si="2"/>
        <v>1.1160134959771606E-2</v>
      </c>
    </row>
    <row r="33" spans="19:32" x14ac:dyDescent="0.25">
      <c r="S33" s="115" t="s">
        <v>77</v>
      </c>
      <c r="T33" s="115"/>
      <c r="U33" s="116"/>
      <c r="V33" s="116">
        <v>57</v>
      </c>
      <c r="W33" s="116">
        <v>82</v>
      </c>
      <c r="X33" s="116">
        <v>73</v>
      </c>
      <c r="Y33" s="112">
        <v>81</v>
      </c>
      <c r="Z33" s="112">
        <v>92</v>
      </c>
      <c r="AB33" s="117">
        <f t="shared" si="2"/>
        <v>2.3877498053464834E-2</v>
      </c>
    </row>
    <row r="34" spans="19:32" x14ac:dyDescent="0.25">
      <c r="S34" s="118" t="s">
        <v>53</v>
      </c>
      <c r="T34" s="118"/>
      <c r="U34" s="119"/>
      <c r="V34" s="119">
        <v>3881</v>
      </c>
      <c r="W34" s="119">
        <v>3899</v>
      </c>
      <c r="X34" s="119">
        <v>3870</v>
      </c>
      <c r="Y34" s="120">
        <v>4032</v>
      </c>
      <c r="Z34" s="120">
        <v>3853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1859</v>
      </c>
      <c r="W37" s="112">
        <v>1883</v>
      </c>
      <c r="X37" s="112">
        <v>1877</v>
      </c>
      <c r="Y37" s="112">
        <v>1766</v>
      </c>
      <c r="Z37" s="112">
        <v>1838</v>
      </c>
      <c r="AB37" s="132">
        <f>Z37/Z40*100</f>
        <v>78.547008547008545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459</v>
      </c>
      <c r="W38" s="112">
        <v>504</v>
      </c>
      <c r="X38" s="112">
        <v>470</v>
      </c>
      <c r="Y38" s="112">
        <v>566</v>
      </c>
      <c r="Z38" s="112">
        <v>502</v>
      </c>
      <c r="AB38" s="132">
        <f>Z38/Z40*100</f>
        <v>21.452991452991451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2318</v>
      </c>
      <c r="W40" s="112">
        <v>2387</v>
      </c>
      <c r="X40" s="112">
        <v>2347</v>
      </c>
      <c r="Y40" s="112">
        <v>2332</v>
      </c>
      <c r="Z40" s="112">
        <v>2340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7</v>
      </c>
      <c r="X44" s="112">
        <v>8</v>
      </c>
      <c r="Y44" s="112">
        <v>5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46</v>
      </c>
      <c r="W45" s="112">
        <v>64</v>
      </c>
      <c r="X45" s="112">
        <v>59</v>
      </c>
      <c r="Y45" s="112">
        <v>43</v>
      </c>
      <c r="Z45" s="112">
        <v>51</v>
      </c>
    </row>
    <row r="46" spans="19:32" x14ac:dyDescent="0.25">
      <c r="S46" s="115" t="s">
        <v>38</v>
      </c>
      <c r="T46" s="115"/>
      <c r="U46" s="112"/>
      <c r="V46" s="112">
        <v>127</v>
      </c>
      <c r="W46" s="112">
        <v>123</v>
      </c>
      <c r="X46" s="112">
        <v>139</v>
      </c>
      <c r="Y46" s="112">
        <v>142</v>
      </c>
      <c r="Z46" s="112">
        <v>106</v>
      </c>
    </row>
    <row r="47" spans="19:32" x14ac:dyDescent="0.25">
      <c r="S47" s="115" t="s">
        <v>39</v>
      </c>
      <c r="T47" s="115"/>
      <c r="U47" s="112"/>
      <c r="V47" s="112">
        <v>192</v>
      </c>
      <c r="W47" s="112">
        <v>189</v>
      </c>
      <c r="X47" s="112">
        <v>181</v>
      </c>
      <c r="Y47" s="112">
        <v>184</v>
      </c>
      <c r="Z47" s="112">
        <v>165</v>
      </c>
    </row>
    <row r="48" spans="19:32" x14ac:dyDescent="0.25">
      <c r="S48" s="115" t="s">
        <v>40</v>
      </c>
      <c r="T48" s="115"/>
      <c r="U48" s="112"/>
      <c r="V48" s="112">
        <v>201</v>
      </c>
      <c r="W48" s="112">
        <v>248</v>
      </c>
      <c r="X48" s="112">
        <v>203</v>
      </c>
      <c r="Y48" s="112">
        <v>203</v>
      </c>
      <c r="Z48" s="112">
        <v>207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158</v>
      </c>
      <c r="W49" s="112">
        <v>139</v>
      </c>
      <c r="X49" s="112">
        <v>180</v>
      </c>
      <c r="Y49" s="112">
        <v>198</v>
      </c>
      <c r="Z49" s="112">
        <v>176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West Wimmera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116</v>
      </c>
      <c r="W50" s="112">
        <v>117</v>
      </c>
      <c r="X50" s="112">
        <v>100</v>
      </c>
      <c r="Y50" s="112">
        <v>117</v>
      </c>
      <c r="Z50" s="112">
        <v>123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152</v>
      </c>
      <c r="W51" s="112">
        <v>124</v>
      </c>
      <c r="X51" s="112">
        <v>127</v>
      </c>
      <c r="Y51" s="112">
        <v>115</v>
      </c>
      <c r="Z51" s="112">
        <v>115</v>
      </c>
    </row>
    <row r="52" spans="1:26" ht="15" customHeight="1" x14ac:dyDescent="0.25">
      <c r="S52" s="115" t="s">
        <v>44</v>
      </c>
      <c r="T52" s="115"/>
      <c r="U52" s="112"/>
      <c r="V52" s="112">
        <v>141</v>
      </c>
      <c r="W52" s="112">
        <v>153</v>
      </c>
      <c r="X52" s="112">
        <v>156</v>
      </c>
      <c r="Y52" s="112">
        <v>160</v>
      </c>
      <c r="Z52" s="112">
        <v>137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180</v>
      </c>
      <c r="W53" s="112">
        <v>169</v>
      </c>
      <c r="X53" s="112">
        <v>186</v>
      </c>
      <c r="Y53" s="112">
        <v>199</v>
      </c>
      <c r="Z53" s="112">
        <v>174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252</v>
      </c>
      <c r="W54" s="112">
        <v>228</v>
      </c>
      <c r="X54" s="112">
        <v>199</v>
      </c>
      <c r="Y54" s="112">
        <v>186</v>
      </c>
      <c r="Z54" s="112">
        <v>191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177</v>
      </c>
      <c r="W55" s="112">
        <v>215</v>
      </c>
      <c r="X55" s="112">
        <v>212</v>
      </c>
      <c r="Y55" s="112">
        <v>201</v>
      </c>
      <c r="Z55" s="112">
        <v>214</v>
      </c>
    </row>
    <row r="56" spans="1:26" ht="15" customHeight="1" x14ac:dyDescent="0.25">
      <c r="S56" s="115" t="s">
        <v>48</v>
      </c>
      <c r="T56" s="115"/>
      <c r="U56" s="112"/>
      <c r="V56" s="112">
        <v>114</v>
      </c>
      <c r="W56" s="112">
        <v>120</v>
      </c>
      <c r="X56" s="112">
        <v>113</v>
      </c>
      <c r="Y56" s="112">
        <v>129</v>
      </c>
      <c r="Z56" s="112">
        <v>137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69</v>
      </c>
      <c r="W57" s="112">
        <v>78</v>
      </c>
      <c r="X57" s="112">
        <v>83</v>
      </c>
      <c r="Y57" s="112">
        <v>84</v>
      </c>
      <c r="Z57" s="112">
        <v>80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39</v>
      </c>
      <c r="W58" s="112">
        <v>42</v>
      </c>
      <c r="X58" s="112">
        <v>37</v>
      </c>
      <c r="Y58" s="112">
        <v>40</v>
      </c>
      <c r="Z58" s="112">
        <v>44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15</v>
      </c>
      <c r="W59" s="112">
        <v>14</v>
      </c>
      <c r="X59" s="112">
        <v>26</v>
      </c>
      <c r="Y59" s="112">
        <v>20</v>
      </c>
      <c r="Z59" s="112">
        <v>24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6</v>
      </c>
      <c r="W60" s="112">
        <v>9</v>
      </c>
      <c r="X60" s="112">
        <v>10</v>
      </c>
      <c r="Y60" s="112">
        <v>15</v>
      </c>
      <c r="Z60" s="112">
        <v>12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2006</v>
      </c>
      <c r="W61" s="112">
        <v>2053</v>
      </c>
      <c r="X61" s="112">
        <v>2019</v>
      </c>
      <c r="Y61" s="112">
        <v>2034</v>
      </c>
      <c r="Z61" s="112">
        <v>1964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3</v>
      </c>
      <c r="X63" s="112">
        <v>10</v>
      </c>
      <c r="Y63" s="112">
        <v>3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45</v>
      </c>
      <c r="W64" s="112">
        <v>57</v>
      </c>
      <c r="X64" s="112">
        <v>56</v>
      </c>
      <c r="Y64" s="112">
        <v>50</v>
      </c>
      <c r="Z64" s="112">
        <v>53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West Wimmera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133</v>
      </c>
      <c r="W65" s="112">
        <v>128</v>
      </c>
      <c r="X65" s="112">
        <v>135</v>
      </c>
      <c r="Y65" s="112">
        <v>145</v>
      </c>
      <c r="Z65" s="112">
        <v>134</v>
      </c>
    </row>
    <row r="66" spans="1:26" x14ac:dyDescent="0.25">
      <c r="S66" s="115" t="s">
        <v>39</v>
      </c>
      <c r="T66" s="115"/>
      <c r="U66" s="112"/>
      <c r="V66" s="112">
        <v>168</v>
      </c>
      <c r="W66" s="112">
        <v>136</v>
      </c>
      <c r="X66" s="112">
        <v>125</v>
      </c>
      <c r="Y66" s="112">
        <v>156</v>
      </c>
      <c r="Z66" s="112">
        <v>150</v>
      </c>
    </row>
    <row r="67" spans="1:26" x14ac:dyDescent="0.25">
      <c r="S67" s="115" t="s">
        <v>40</v>
      </c>
      <c r="T67" s="115"/>
      <c r="U67" s="112"/>
      <c r="V67" s="112">
        <v>134</v>
      </c>
      <c r="W67" s="112">
        <v>158</v>
      </c>
      <c r="X67" s="112">
        <v>168</v>
      </c>
      <c r="Y67" s="112">
        <v>174</v>
      </c>
      <c r="Z67" s="112">
        <v>144</v>
      </c>
    </row>
    <row r="68" spans="1:26" x14ac:dyDescent="0.25">
      <c r="S68" s="115" t="s">
        <v>41</v>
      </c>
      <c r="T68" s="115"/>
      <c r="U68" s="112"/>
      <c r="V68" s="112">
        <v>152</v>
      </c>
      <c r="W68" s="112">
        <v>165</v>
      </c>
      <c r="X68" s="112">
        <v>150</v>
      </c>
      <c r="Y68" s="112">
        <v>156</v>
      </c>
      <c r="Z68" s="112">
        <v>168</v>
      </c>
    </row>
    <row r="69" spans="1:26" x14ac:dyDescent="0.25">
      <c r="S69" s="115" t="s">
        <v>42</v>
      </c>
      <c r="T69" s="115"/>
      <c r="U69" s="112"/>
      <c r="V69" s="112">
        <v>118</v>
      </c>
      <c r="W69" s="112">
        <v>119</v>
      </c>
      <c r="X69" s="112">
        <v>131</v>
      </c>
      <c r="Y69" s="112">
        <v>170</v>
      </c>
      <c r="Z69" s="112">
        <v>149</v>
      </c>
    </row>
    <row r="70" spans="1:26" x14ac:dyDescent="0.25">
      <c r="S70" s="115" t="s">
        <v>43</v>
      </c>
      <c r="T70" s="115"/>
      <c r="U70" s="112"/>
      <c r="V70" s="112">
        <v>130</v>
      </c>
      <c r="W70" s="112">
        <v>109</v>
      </c>
      <c r="X70" s="112">
        <v>112</v>
      </c>
      <c r="Y70" s="112">
        <v>115</v>
      </c>
      <c r="Z70" s="112">
        <v>134</v>
      </c>
    </row>
    <row r="71" spans="1:26" x14ac:dyDescent="0.25">
      <c r="S71" s="115" t="s">
        <v>44</v>
      </c>
      <c r="T71" s="115"/>
      <c r="U71" s="112"/>
      <c r="V71" s="112">
        <v>199</v>
      </c>
      <c r="W71" s="112">
        <v>179</v>
      </c>
      <c r="X71" s="112">
        <v>146</v>
      </c>
      <c r="Y71" s="112">
        <v>140</v>
      </c>
      <c r="Z71" s="112">
        <v>124</v>
      </c>
    </row>
    <row r="72" spans="1:26" x14ac:dyDescent="0.25">
      <c r="S72" s="115" t="s">
        <v>45</v>
      </c>
      <c r="T72" s="115"/>
      <c r="U72" s="112"/>
      <c r="V72" s="112">
        <v>216</v>
      </c>
      <c r="W72" s="112">
        <v>193</v>
      </c>
      <c r="X72" s="112">
        <v>198</v>
      </c>
      <c r="Y72" s="112">
        <v>237</v>
      </c>
      <c r="Z72" s="112">
        <v>225</v>
      </c>
    </row>
    <row r="73" spans="1:26" x14ac:dyDescent="0.25">
      <c r="S73" s="115" t="s">
        <v>46</v>
      </c>
      <c r="T73" s="115"/>
      <c r="U73" s="112"/>
      <c r="V73" s="112">
        <v>231</v>
      </c>
      <c r="W73" s="112">
        <v>232</v>
      </c>
      <c r="X73" s="112">
        <v>228</v>
      </c>
      <c r="Y73" s="112">
        <v>259</v>
      </c>
      <c r="Z73" s="112">
        <v>187</v>
      </c>
    </row>
    <row r="74" spans="1:26" x14ac:dyDescent="0.25">
      <c r="S74" s="115" t="s">
        <v>47</v>
      </c>
      <c r="T74" s="115"/>
      <c r="U74" s="112"/>
      <c r="V74" s="112">
        <v>144</v>
      </c>
      <c r="W74" s="112">
        <v>177</v>
      </c>
      <c r="X74" s="112">
        <v>186</v>
      </c>
      <c r="Y74" s="112">
        <v>188</v>
      </c>
      <c r="Z74" s="112">
        <v>185</v>
      </c>
    </row>
    <row r="75" spans="1:26" x14ac:dyDescent="0.25">
      <c r="S75" s="115" t="s">
        <v>48</v>
      </c>
      <c r="T75" s="115"/>
      <c r="U75" s="112"/>
      <c r="V75" s="112">
        <v>88</v>
      </c>
      <c r="W75" s="112">
        <v>78</v>
      </c>
      <c r="X75" s="112">
        <v>93</v>
      </c>
      <c r="Y75" s="112">
        <v>87</v>
      </c>
      <c r="Z75" s="112">
        <v>113</v>
      </c>
    </row>
    <row r="76" spans="1:26" x14ac:dyDescent="0.25">
      <c r="S76" s="115" t="s">
        <v>49</v>
      </c>
      <c r="T76" s="115"/>
      <c r="U76" s="112"/>
      <c r="V76" s="112">
        <v>58</v>
      </c>
      <c r="W76" s="112">
        <v>63</v>
      </c>
      <c r="X76" s="112">
        <v>56</v>
      </c>
      <c r="Y76" s="112">
        <v>61</v>
      </c>
      <c r="Z76" s="112">
        <v>48</v>
      </c>
    </row>
    <row r="77" spans="1:26" x14ac:dyDescent="0.25">
      <c r="S77" s="115" t="s">
        <v>50</v>
      </c>
      <c r="T77" s="115"/>
      <c r="U77" s="112"/>
      <c r="V77" s="112">
        <v>29</v>
      </c>
      <c r="W77" s="112">
        <v>30</v>
      </c>
      <c r="X77" s="112">
        <v>32</v>
      </c>
      <c r="Y77" s="112">
        <v>28</v>
      </c>
      <c r="Z77" s="112">
        <v>30</v>
      </c>
    </row>
    <row r="78" spans="1:26" x14ac:dyDescent="0.25">
      <c r="S78" s="115" t="s">
        <v>51</v>
      </c>
      <c r="T78" s="115"/>
      <c r="U78" s="112"/>
      <c r="V78" s="112">
        <v>12</v>
      </c>
      <c r="W78" s="112">
        <v>18</v>
      </c>
      <c r="X78" s="112">
        <v>20</v>
      </c>
      <c r="Y78" s="112">
        <v>22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7</v>
      </c>
      <c r="X79" s="112">
        <v>4</v>
      </c>
      <c r="Y79" s="112">
        <v>6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1872</v>
      </c>
      <c r="W80" s="112">
        <v>1848</v>
      </c>
      <c r="X80" s="112">
        <v>1850</v>
      </c>
      <c r="Y80" s="112">
        <v>1999</v>
      </c>
      <c r="Z80" s="112">
        <v>1887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West Wimmera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103</v>
      </c>
      <c r="W83" s="112">
        <v>107</v>
      </c>
      <c r="X83" s="112">
        <v>110</v>
      </c>
      <c r="Y83" s="112">
        <v>103</v>
      </c>
      <c r="Z83" s="112">
        <v>101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49</v>
      </c>
      <c r="W84" s="112">
        <v>43</v>
      </c>
      <c r="X84" s="112">
        <v>46</v>
      </c>
      <c r="Y84" s="112">
        <v>45</v>
      </c>
      <c r="Z84" s="112">
        <v>46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131</v>
      </c>
      <c r="W85" s="112">
        <v>152</v>
      </c>
      <c r="X85" s="112">
        <v>149</v>
      </c>
      <c r="Y85" s="112">
        <v>151</v>
      </c>
      <c r="Z85" s="112">
        <v>160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3,848</v>
      </c>
      <c r="D86" s="96">
        <f t="shared" ref="D86:D91" si="4">AD4</f>
        <v>-4.587155963302747E-2</v>
      </c>
      <c r="E86" s="97">
        <f t="shared" ref="E86:E91" si="5">AD4</f>
        <v>-4.587155963302747E-2</v>
      </c>
      <c r="F86" s="96">
        <f t="shared" ref="F86:F91" si="6">AF4</f>
        <v>-9.2687950566426869E-3</v>
      </c>
      <c r="G86" s="97">
        <f t="shared" ref="G86:G91" si="7">AF4</f>
        <v>-9.2687950566426869E-3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30</v>
      </c>
      <c r="W86" s="112">
        <v>36</v>
      </c>
      <c r="X86" s="112">
        <v>30</v>
      </c>
      <c r="Y86" s="112">
        <v>37</v>
      </c>
      <c r="Z86" s="112">
        <v>39</v>
      </c>
    </row>
    <row r="87" spans="1:30" ht="15" customHeight="1" x14ac:dyDescent="0.25">
      <c r="A87" s="98" t="s">
        <v>4</v>
      </c>
      <c r="B87" s="49"/>
      <c r="C87" s="57" t="str">
        <f t="shared" si="3"/>
        <v>1,966</v>
      </c>
      <c r="D87" s="96">
        <f t="shared" si="4"/>
        <v>-3.4855179185076079E-2</v>
      </c>
      <c r="E87" s="97">
        <f t="shared" si="5"/>
        <v>-3.4855179185076079E-2</v>
      </c>
      <c r="F87" s="96">
        <f t="shared" si="6"/>
        <v>-2.0916334661354563E-2</v>
      </c>
      <c r="G87" s="97">
        <f t="shared" si="7"/>
        <v>-2.0916334661354563E-2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9</v>
      </c>
      <c r="W87" s="112">
        <v>7</v>
      </c>
      <c r="X87" s="112">
        <v>13</v>
      </c>
      <c r="Y87" s="112">
        <v>11</v>
      </c>
      <c r="Z87" s="112">
        <v>11</v>
      </c>
    </row>
    <row r="88" spans="1:30" ht="15" customHeight="1" x14ac:dyDescent="0.25">
      <c r="A88" s="98" t="s">
        <v>5</v>
      </c>
      <c r="B88" s="49"/>
      <c r="C88" s="57" t="str">
        <f t="shared" si="3"/>
        <v>1,886</v>
      </c>
      <c r="D88" s="96">
        <f t="shared" si="4"/>
        <v>-5.558337506259392E-2</v>
      </c>
      <c r="E88" s="97">
        <f t="shared" si="5"/>
        <v>-5.558337506259392E-2</v>
      </c>
      <c r="F88" s="96">
        <f t="shared" si="6"/>
        <v>7.4786324786324521E-3</v>
      </c>
      <c r="G88" s="97">
        <f t="shared" si="7"/>
        <v>7.4786324786324521E-3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25</v>
      </c>
      <c r="W88" s="112">
        <v>26</v>
      </c>
      <c r="X88" s="112">
        <v>26</v>
      </c>
      <c r="Y88" s="112">
        <v>28</v>
      </c>
      <c r="Z88" s="112">
        <v>33</v>
      </c>
    </row>
    <row r="89" spans="1:30" ht="15" customHeight="1" x14ac:dyDescent="0.25">
      <c r="A89" s="49" t="s">
        <v>6</v>
      </c>
      <c r="B89" s="49"/>
      <c r="C89" s="57" t="str">
        <f t="shared" si="3"/>
        <v>2,341</v>
      </c>
      <c r="D89" s="96">
        <f t="shared" si="4"/>
        <v>2.9991431019709136E-3</v>
      </c>
      <c r="E89" s="97">
        <f t="shared" si="5"/>
        <v>2.9991431019709136E-3</v>
      </c>
      <c r="F89" s="96">
        <f t="shared" si="6"/>
        <v>9.9223468507334545E-3</v>
      </c>
      <c r="G89" s="97">
        <f t="shared" si="7"/>
        <v>9.9223468507334545E-3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123</v>
      </c>
      <c r="W89" s="112">
        <v>109</v>
      </c>
      <c r="X89" s="112">
        <v>111</v>
      </c>
      <c r="Y89" s="112">
        <v>100</v>
      </c>
      <c r="Z89" s="112">
        <v>155</v>
      </c>
    </row>
    <row r="90" spans="1:30" ht="15" customHeight="1" x14ac:dyDescent="0.25">
      <c r="A90" s="49" t="s">
        <v>95</v>
      </c>
      <c r="B90" s="49"/>
      <c r="C90" s="57" t="str">
        <f t="shared" si="3"/>
        <v>$25,559</v>
      </c>
      <c r="D90" s="96">
        <f t="shared" si="4"/>
        <v>0.12199297629499561</v>
      </c>
      <c r="E90" s="97">
        <f t="shared" si="5"/>
        <v>0.12199297629499561</v>
      </c>
      <c r="F90" s="96">
        <f t="shared" si="6"/>
        <v>0.1145560788417932</v>
      </c>
      <c r="G90" s="97">
        <f t="shared" si="7"/>
        <v>0.1145560788417932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245</v>
      </c>
      <c r="W90" s="112">
        <v>224</v>
      </c>
      <c r="X90" s="112">
        <v>217</v>
      </c>
      <c r="Y90" s="112">
        <v>211</v>
      </c>
      <c r="Z90" s="112">
        <v>135</v>
      </c>
    </row>
    <row r="91" spans="1:30" ht="15" customHeight="1" x14ac:dyDescent="0.25">
      <c r="A91" s="49" t="s">
        <v>7</v>
      </c>
      <c r="B91" s="49"/>
      <c r="C91" s="57" t="str">
        <f t="shared" si="3"/>
        <v>$128.3 mil</v>
      </c>
      <c r="D91" s="96">
        <f t="shared" si="4"/>
        <v>-9.7958480991976349E-2</v>
      </c>
      <c r="E91" s="97">
        <f t="shared" si="5"/>
        <v>-9.7958480991976349E-2</v>
      </c>
      <c r="F91" s="96">
        <f t="shared" si="6"/>
        <v>-0.14691845413200688</v>
      </c>
      <c r="G91" s="97">
        <f t="shared" si="7"/>
        <v>-0.14691845413200688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1225</v>
      </c>
      <c r="W91" s="112">
        <v>1282</v>
      </c>
      <c r="X91" s="112">
        <v>1246</v>
      </c>
      <c r="Y91" s="112">
        <v>1229</v>
      </c>
      <c r="Z91" s="112">
        <v>1232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51</v>
      </c>
      <c r="W93" s="112">
        <v>56</v>
      </c>
      <c r="X93" s="112">
        <v>61</v>
      </c>
      <c r="Y93" s="112">
        <v>67</v>
      </c>
      <c r="Z93" s="112">
        <v>76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236</v>
      </c>
      <c r="W94" s="112">
        <v>217</v>
      </c>
      <c r="X94" s="112">
        <v>226</v>
      </c>
      <c r="Y94" s="112">
        <v>238</v>
      </c>
      <c r="Z94" s="112">
        <v>229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25</v>
      </c>
      <c r="W95" s="112">
        <v>26</v>
      </c>
      <c r="X95" s="112">
        <v>25</v>
      </c>
      <c r="Y95" s="112">
        <v>22</v>
      </c>
      <c r="Z95" s="112">
        <v>29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136</v>
      </c>
      <c r="W96" s="112">
        <v>133</v>
      </c>
      <c r="X96" s="112">
        <v>135</v>
      </c>
      <c r="Y96" s="112">
        <v>135</v>
      </c>
      <c r="Z96" s="112">
        <v>141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116</v>
      </c>
      <c r="W97" s="112">
        <v>126</v>
      </c>
      <c r="X97" s="112">
        <v>116</v>
      </c>
      <c r="Y97" s="112">
        <v>121</v>
      </c>
      <c r="Z97" s="112">
        <v>130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56</v>
      </c>
      <c r="W98" s="112">
        <v>54</v>
      </c>
      <c r="X98" s="112">
        <v>55</v>
      </c>
      <c r="Y98" s="112">
        <v>56</v>
      </c>
      <c r="Z98" s="112">
        <v>60</v>
      </c>
    </row>
    <row r="99" spans="1:32" ht="15" customHeight="1" x14ac:dyDescent="0.25">
      <c r="S99" s="115" t="s">
        <v>195</v>
      </c>
      <c r="T99" s="115"/>
      <c r="U99" s="112"/>
      <c r="V99" s="112">
        <v>10</v>
      </c>
      <c r="W99" s="112">
        <v>19</v>
      </c>
      <c r="X99" s="112">
        <v>19</v>
      </c>
      <c r="Y99" s="112">
        <v>10</v>
      </c>
      <c r="Z99" s="112">
        <v>30</v>
      </c>
    </row>
    <row r="100" spans="1:32" ht="15" customHeight="1" x14ac:dyDescent="0.25">
      <c r="S100" s="115" t="s">
        <v>58</v>
      </c>
      <c r="T100" s="115"/>
      <c r="U100" s="112"/>
      <c r="V100" s="112">
        <v>140</v>
      </c>
      <c r="W100" s="112">
        <v>124</v>
      </c>
      <c r="X100" s="112">
        <v>139</v>
      </c>
      <c r="Y100" s="112">
        <v>143</v>
      </c>
      <c r="Z100" s="112">
        <v>109</v>
      </c>
    </row>
    <row r="101" spans="1:32" x14ac:dyDescent="0.25">
      <c r="A101" s="18"/>
      <c r="S101" s="118" t="s">
        <v>53</v>
      </c>
      <c r="T101" s="118"/>
      <c r="U101" s="112"/>
      <c r="V101" s="112">
        <v>1093</v>
      </c>
      <c r="W101" s="112">
        <v>1105</v>
      </c>
      <c r="X101" s="112">
        <v>1099</v>
      </c>
      <c r="Y101" s="112">
        <v>1104</v>
      </c>
      <c r="Z101" s="112">
        <v>1106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1975</v>
      </c>
      <c r="W104" s="112">
        <v>2030</v>
      </c>
      <c r="X104" s="112">
        <v>2003</v>
      </c>
      <c r="Y104" s="112">
        <v>2041</v>
      </c>
      <c r="Z104" s="112">
        <v>2161</v>
      </c>
      <c r="AB104" s="109" t="str">
        <f>TEXT(Z104,"###,###")</f>
        <v>2,161</v>
      </c>
      <c r="AD104" s="130">
        <f>Z104/($Z$4)*100</f>
        <v>56.159043659043661</v>
      </c>
      <c r="AF104" s="109"/>
    </row>
    <row r="105" spans="1:32" x14ac:dyDescent="0.25">
      <c r="S105" s="115" t="s">
        <v>17</v>
      </c>
      <c r="T105" s="115"/>
      <c r="U105" s="112"/>
      <c r="V105" s="112">
        <v>767</v>
      </c>
      <c r="W105" s="112">
        <v>736</v>
      </c>
      <c r="X105" s="112">
        <v>708</v>
      </c>
      <c r="Y105" s="112">
        <v>836</v>
      </c>
      <c r="Z105" s="112">
        <v>717</v>
      </c>
      <c r="AB105" s="109" t="str">
        <f>TEXT(Z105,"###,###")</f>
        <v>717</v>
      </c>
      <c r="AD105" s="130">
        <f>Z105/($Z$4)*100</f>
        <v>18.633056133056133</v>
      </c>
      <c r="AF105" s="109"/>
    </row>
    <row r="106" spans="1:32" x14ac:dyDescent="0.25">
      <c r="S106" s="118" t="s">
        <v>53</v>
      </c>
      <c r="T106" s="118"/>
      <c r="U106" s="120"/>
      <c r="V106" s="120">
        <v>2742</v>
      </c>
      <c r="W106" s="120">
        <v>2766</v>
      </c>
      <c r="X106" s="120">
        <v>2711</v>
      </c>
      <c r="Y106" s="120">
        <v>2877</v>
      </c>
      <c r="Z106" s="120">
        <v>2878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834</v>
      </c>
      <c r="W108" s="112">
        <v>920</v>
      </c>
      <c r="X108" s="112">
        <v>735</v>
      </c>
      <c r="Y108" s="112">
        <v>761</v>
      </c>
      <c r="Z108" s="112">
        <v>763</v>
      </c>
      <c r="AB108" s="109" t="str">
        <f>TEXT(Z108,"###,###")</f>
        <v>763</v>
      </c>
      <c r="AD108" s="130">
        <f>Z108/($Z$4)*100</f>
        <v>19.828482328482327</v>
      </c>
      <c r="AF108" s="109"/>
    </row>
    <row r="109" spans="1:32" x14ac:dyDescent="0.25">
      <c r="S109" s="115" t="s">
        <v>20</v>
      </c>
      <c r="T109" s="115"/>
      <c r="U109" s="112"/>
      <c r="V109" s="112">
        <v>678</v>
      </c>
      <c r="W109" s="112">
        <v>722</v>
      </c>
      <c r="X109" s="112">
        <v>743</v>
      </c>
      <c r="Y109" s="112">
        <v>706</v>
      </c>
      <c r="Z109" s="112">
        <v>767</v>
      </c>
      <c r="AB109" s="109" t="str">
        <f>TEXT(Z109,"###,###")</f>
        <v>767</v>
      </c>
      <c r="AD109" s="130">
        <f>Z109/($Z$4)*100</f>
        <v>19.932432432432432</v>
      </c>
      <c r="AF109" s="109"/>
    </row>
    <row r="110" spans="1:32" x14ac:dyDescent="0.25">
      <c r="S110" s="115" t="s">
        <v>21</v>
      </c>
      <c r="T110" s="115"/>
      <c r="U110" s="112"/>
      <c r="V110" s="112">
        <v>550</v>
      </c>
      <c r="W110" s="112">
        <v>504</v>
      </c>
      <c r="X110" s="112">
        <v>644</v>
      </c>
      <c r="Y110" s="112">
        <v>633</v>
      </c>
      <c r="Z110" s="112">
        <v>606</v>
      </c>
      <c r="AB110" s="109" t="str">
        <f>TEXT(Z110,"###,###")</f>
        <v>606</v>
      </c>
      <c r="AD110" s="130">
        <f>Z110/($Z$4)*100</f>
        <v>15.748440748440748</v>
      </c>
      <c r="AF110" s="109"/>
    </row>
    <row r="111" spans="1:32" x14ac:dyDescent="0.25">
      <c r="S111" s="115" t="s">
        <v>22</v>
      </c>
      <c r="T111" s="115"/>
      <c r="U111" s="112"/>
      <c r="V111" s="112">
        <v>638</v>
      </c>
      <c r="W111" s="112">
        <v>585</v>
      </c>
      <c r="X111" s="112">
        <v>589</v>
      </c>
      <c r="Y111" s="112">
        <v>774</v>
      </c>
      <c r="Z111" s="112">
        <v>748</v>
      </c>
      <c r="AB111" s="109" t="str">
        <f>TEXT(Z111,"###,###")</f>
        <v>748</v>
      </c>
      <c r="AD111" s="130">
        <f>Z111/($Z$4)*100</f>
        <v>19.438669438669439</v>
      </c>
      <c r="AF111" s="109"/>
    </row>
    <row r="112" spans="1:32" x14ac:dyDescent="0.25">
      <c r="S112" s="118" t="s">
        <v>53</v>
      </c>
      <c r="T112" s="118"/>
      <c r="U112" s="112"/>
      <c r="V112" s="112">
        <v>3886</v>
      </c>
      <c r="W112" s="112">
        <v>3899</v>
      </c>
      <c r="X112" s="112">
        <v>3870</v>
      </c>
      <c r="Y112" s="112">
        <v>4030</v>
      </c>
      <c r="Z112" s="112">
        <v>3853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46.32</v>
      </c>
      <c r="W118" s="131">
        <v>46.49</v>
      </c>
      <c r="X118" s="131">
        <v>46.79</v>
      </c>
      <c r="Y118" s="131">
        <v>46.87</v>
      </c>
      <c r="Z118" s="131">
        <v>46.69</v>
      </c>
      <c r="AB118" s="109" t="str">
        <f>TEXT(Z118,"##.0")</f>
        <v>46.7</v>
      </c>
    </row>
    <row r="120" spans="19:32" x14ac:dyDescent="0.25">
      <c r="S120" s="101" t="s">
        <v>97</v>
      </c>
      <c r="T120" s="112"/>
      <c r="U120" s="112"/>
      <c r="V120" s="112">
        <v>1195</v>
      </c>
      <c r="W120" s="112">
        <v>1235</v>
      </c>
      <c r="X120" s="112">
        <v>1241</v>
      </c>
      <c r="Y120" s="112">
        <v>1241</v>
      </c>
      <c r="Z120" s="112">
        <v>1262</v>
      </c>
      <c r="AB120" s="109" t="str">
        <f>TEXT(Z120,"###,###")</f>
        <v>1,262</v>
      </c>
    </row>
    <row r="121" spans="19:32" x14ac:dyDescent="0.25">
      <c r="S121" s="101" t="s">
        <v>98</v>
      </c>
      <c r="T121" s="112"/>
      <c r="U121" s="112"/>
      <c r="V121" s="112">
        <v>631</v>
      </c>
      <c r="W121" s="112">
        <v>696</v>
      </c>
      <c r="X121" s="112">
        <v>666</v>
      </c>
      <c r="Y121" s="112">
        <v>653</v>
      </c>
      <c r="Z121" s="112">
        <v>642</v>
      </c>
      <c r="AB121" s="109" t="str">
        <f>TEXT(Z121,"###,###")</f>
        <v>642</v>
      </c>
    </row>
    <row r="122" spans="19:32" x14ac:dyDescent="0.25">
      <c r="S122" s="101" t="s">
        <v>99</v>
      </c>
      <c r="T122" s="112"/>
      <c r="U122" s="112"/>
      <c r="V122" s="112">
        <v>495</v>
      </c>
      <c r="W122" s="112">
        <v>454</v>
      </c>
      <c r="X122" s="112">
        <v>438</v>
      </c>
      <c r="Y122" s="112">
        <v>441</v>
      </c>
      <c r="Z122" s="112">
        <v>437</v>
      </c>
      <c r="AB122" s="109" t="str">
        <f>TEXT(Z122,"###,###")</f>
        <v>437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1690</v>
      </c>
      <c r="W124" s="112">
        <v>1689</v>
      </c>
      <c r="X124" s="112">
        <v>1679</v>
      </c>
      <c r="Y124" s="112">
        <v>1682</v>
      </c>
      <c r="Z124" s="112">
        <v>1699</v>
      </c>
      <c r="AB124" s="109" t="str">
        <f>TEXT(Z124,"###,###")</f>
        <v>1,699</v>
      </c>
      <c r="AD124" s="127">
        <f>Z124/$Z$7*100</f>
        <v>72.575822298163175</v>
      </c>
    </row>
    <row r="125" spans="19:32" x14ac:dyDescent="0.25">
      <c r="S125" s="101" t="s">
        <v>101</v>
      </c>
      <c r="T125" s="112"/>
      <c r="U125" s="112"/>
      <c r="V125" s="112">
        <v>1126</v>
      </c>
      <c r="W125" s="112">
        <v>1150</v>
      </c>
      <c r="X125" s="112">
        <v>1104</v>
      </c>
      <c r="Y125" s="112">
        <v>1094</v>
      </c>
      <c r="Z125" s="112">
        <v>1079</v>
      </c>
      <c r="AB125" s="109" t="str">
        <f>TEXT(Z125,"###,###")</f>
        <v>1,079</v>
      </c>
      <c r="AD125" s="127">
        <f>Z125/$Z$7*100</f>
        <v>46.091413925672789</v>
      </c>
    </row>
    <row r="127" spans="19:32" x14ac:dyDescent="0.25">
      <c r="S127" s="101" t="s">
        <v>102</v>
      </c>
      <c r="T127" s="112"/>
      <c r="U127" s="112"/>
      <c r="V127" s="112">
        <v>1225</v>
      </c>
      <c r="W127" s="112">
        <v>1285</v>
      </c>
      <c r="X127" s="112">
        <v>1251</v>
      </c>
      <c r="Y127" s="112">
        <v>1232</v>
      </c>
      <c r="Z127" s="112">
        <v>1236</v>
      </c>
      <c r="AB127" s="109" t="str">
        <f>TEXT(Z127,"###,###")</f>
        <v>1,236</v>
      </c>
      <c r="AD127" s="127">
        <f>Z127/$Z$7*100</f>
        <v>52.79794959419052</v>
      </c>
    </row>
    <row r="128" spans="19:32" x14ac:dyDescent="0.25">
      <c r="S128" s="101" t="s">
        <v>103</v>
      </c>
      <c r="T128" s="112"/>
      <c r="U128" s="112"/>
      <c r="V128" s="112">
        <v>1092</v>
      </c>
      <c r="W128" s="112">
        <v>1101</v>
      </c>
      <c r="X128" s="112">
        <v>1096</v>
      </c>
      <c r="Y128" s="112">
        <v>1104</v>
      </c>
      <c r="Z128" s="112">
        <v>1106</v>
      </c>
      <c r="AB128" s="109" t="str">
        <f>TEXT(Z128,"###,###")</f>
        <v>1,106</v>
      </c>
      <c r="AD128" s="127">
        <f>Z128/$Z$7*100</f>
        <v>47.244767193507045</v>
      </c>
    </row>
    <row r="130" spans="19:20" x14ac:dyDescent="0.25">
      <c r="S130" s="101" t="s">
        <v>278</v>
      </c>
      <c r="T130" s="127">
        <v>53.908586074327211</v>
      </c>
    </row>
    <row r="131" spans="19:20" x14ac:dyDescent="0.25">
      <c r="S131" s="101" t="s">
        <v>279</v>
      </c>
      <c r="T131" s="127">
        <v>27.424177701836822</v>
      </c>
    </row>
    <row r="132" spans="19:20" x14ac:dyDescent="0.25">
      <c r="S132" s="101" t="s">
        <v>280</v>
      </c>
      <c r="T132" s="127">
        <v>18.667236223835967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84FC80-5A1B-4508-A9A4-684A365980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66E7416-DB2C-4658-86CA-9EBA4DEAAC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FE9C24-56B7-47E3-9874-8DF21A43A99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4AB0186-A6EB-4EB9-958A-C0703EACA7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52527-1E17-48B7-A175-04999584486A}">
  <sheetPr codeName="Sheet13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181</v>
      </c>
      <c r="T1" s="99"/>
      <c r="U1" s="99"/>
      <c r="V1" s="99"/>
      <c r="W1" s="99"/>
      <c r="X1" s="99"/>
      <c r="Y1" s="100" t="s">
        <v>266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181</v>
      </c>
      <c r="Y3" s="105" t="s">
        <v>266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8.73 Whitehorse,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135646</v>
      </c>
      <c r="W4" s="108">
        <v>135091</v>
      </c>
      <c r="X4" s="108">
        <v>135249</v>
      </c>
      <c r="Y4" s="108">
        <v>149523</v>
      </c>
      <c r="Z4" s="108">
        <v>154733</v>
      </c>
      <c r="AB4" s="109" t="str">
        <f>TEXT(Z4,"###,###")</f>
        <v>154,733</v>
      </c>
      <c r="AD4" s="110">
        <f>Z4/Y4-1</f>
        <v>3.4844137691191213E-2</v>
      </c>
      <c r="AF4" s="110">
        <f>Z4/V4-1</f>
        <v>0.14071185291125432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67298</v>
      </c>
      <c r="W5" s="108">
        <v>67261</v>
      </c>
      <c r="X5" s="108">
        <v>67062</v>
      </c>
      <c r="Y5" s="108">
        <v>73451</v>
      </c>
      <c r="Z5" s="108">
        <v>75569</v>
      </c>
      <c r="AB5" s="109" t="str">
        <f>TEXT(Z5,"###,###")</f>
        <v>75,569</v>
      </c>
      <c r="AD5" s="110">
        <f t="shared" ref="AD5:AD9" si="0">Z5/Y5-1</f>
        <v>2.8835550230766005E-2</v>
      </c>
      <c r="AF5" s="110">
        <f t="shared" ref="AF5:AF9" si="1">Z5/V5-1</f>
        <v>0.1229011263336206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68347</v>
      </c>
      <c r="W6" s="108">
        <v>67836</v>
      </c>
      <c r="X6" s="108">
        <v>68136</v>
      </c>
      <c r="Y6" s="108">
        <v>76013</v>
      </c>
      <c r="Z6" s="108">
        <v>79106</v>
      </c>
      <c r="AB6" s="109" t="str">
        <f>TEXT(Z6,"###,###")</f>
        <v>79,106</v>
      </c>
      <c r="AD6" s="110">
        <f t="shared" si="0"/>
        <v>4.0690408219646645E-2</v>
      </c>
      <c r="AF6" s="110">
        <f t="shared" si="1"/>
        <v>0.15741729702839913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95542</v>
      </c>
      <c r="W7" s="108">
        <v>96475</v>
      </c>
      <c r="X7" s="108">
        <v>95093</v>
      </c>
      <c r="Y7" s="108">
        <v>98152</v>
      </c>
      <c r="Z7" s="108">
        <v>102016</v>
      </c>
      <c r="AB7" s="109" t="str">
        <f>TEXT(Z7,"###,###")</f>
        <v>102,016</v>
      </c>
      <c r="AD7" s="110">
        <f t="shared" si="0"/>
        <v>3.9367511614638584E-2</v>
      </c>
      <c r="AF7" s="110">
        <f t="shared" si="1"/>
        <v>6.7760775365807602E-2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154,733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102,016</v>
      </c>
      <c r="P8" s="67"/>
      <c r="S8" s="107" t="s">
        <v>82</v>
      </c>
      <c r="T8" s="108"/>
      <c r="U8" s="108"/>
      <c r="V8" s="108">
        <v>42187.79</v>
      </c>
      <c r="W8" s="108">
        <v>42811.88</v>
      </c>
      <c r="X8" s="108">
        <v>46050.59</v>
      </c>
      <c r="Y8" s="108">
        <v>46181</v>
      </c>
      <c r="Z8" s="108">
        <v>48666.67</v>
      </c>
      <c r="AB8" s="109" t="str">
        <f>TEXT(Z8,"$###,###")</f>
        <v>$48,667</v>
      </c>
      <c r="AD8" s="110">
        <f t="shared" si="0"/>
        <v>5.3824516576081116E-2</v>
      </c>
      <c r="AF8" s="110">
        <f t="shared" si="1"/>
        <v>0.15357239618382468</v>
      </c>
    </row>
    <row r="9" spans="1:32" x14ac:dyDescent="0.25">
      <c r="A9" s="30" t="s">
        <v>14</v>
      </c>
      <c r="B9" s="71"/>
      <c r="C9" s="72"/>
      <c r="D9" s="73">
        <f>AD104</f>
        <v>79.203531244143136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49.967652132998744</v>
      </c>
      <c r="P9" s="74" t="s">
        <v>83</v>
      </c>
      <c r="S9" s="107" t="s">
        <v>7</v>
      </c>
      <c r="T9" s="108"/>
      <c r="U9" s="108"/>
      <c r="V9" s="108">
        <v>6085644839</v>
      </c>
      <c r="W9" s="108">
        <v>6345090344</v>
      </c>
      <c r="X9" s="108">
        <v>6642922713</v>
      </c>
      <c r="Y9" s="108">
        <v>7182403844</v>
      </c>
      <c r="Z9" s="108">
        <v>7828409813</v>
      </c>
      <c r="AB9" s="109" t="str">
        <f>TEXT(Z9/1000000,"$#,###.0")&amp;" mil"</f>
        <v>$7,828.4 mil</v>
      </c>
      <c r="AD9" s="110">
        <f t="shared" si="0"/>
        <v>8.9942863563660103E-2</v>
      </c>
      <c r="AF9" s="110">
        <f t="shared" si="1"/>
        <v>0.28637309933557886</v>
      </c>
    </row>
    <row r="10" spans="1:32" x14ac:dyDescent="0.25">
      <c r="A10" s="30" t="s">
        <v>17</v>
      </c>
      <c r="B10" s="71"/>
      <c r="C10" s="72"/>
      <c r="D10" s="73">
        <f>AD105</f>
        <v>14.677541313100631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49.977454516938522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85.262115746549554</v>
      </c>
      <c r="P11" s="74" t="s">
        <v>83</v>
      </c>
      <c r="S11" s="107" t="s">
        <v>29</v>
      </c>
      <c r="T11" s="112"/>
      <c r="U11" s="112"/>
      <c r="V11" s="112">
        <v>122313</v>
      </c>
      <c r="W11" s="112">
        <v>121351</v>
      </c>
      <c r="X11" s="112">
        <v>120967</v>
      </c>
      <c r="Y11" s="112">
        <v>134986</v>
      </c>
      <c r="Z11" s="112">
        <v>139704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6.378411229611042</v>
      </c>
      <c r="P12" s="74" t="s">
        <v>83</v>
      </c>
      <c r="S12" s="107" t="s">
        <v>30</v>
      </c>
      <c r="T12" s="112"/>
      <c r="U12" s="112"/>
      <c r="V12" s="112">
        <v>13339</v>
      </c>
      <c r="W12" s="112">
        <v>13741</v>
      </c>
      <c r="X12" s="112">
        <v>14282</v>
      </c>
      <c r="Y12" s="112">
        <v>14540</v>
      </c>
      <c r="Z12" s="112">
        <v>15028</v>
      </c>
    </row>
    <row r="13" spans="1:32" ht="15" customHeight="1" x14ac:dyDescent="0.25">
      <c r="A13" s="30" t="s">
        <v>19</v>
      </c>
      <c r="B13" s="72"/>
      <c r="C13" s="72"/>
      <c r="D13" s="73">
        <f>AD108</f>
        <v>14.14371853450783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8.348690401505646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14.073920883069546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40.6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21.305733101536195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20.87070748659432</v>
      </c>
      <c r="P15" s="74" t="s">
        <v>83</v>
      </c>
      <c r="S15" s="115" t="s">
        <v>59</v>
      </c>
      <c r="T15" s="115"/>
      <c r="U15" s="116"/>
      <c r="V15" s="116">
        <v>492</v>
      </c>
      <c r="W15" s="116">
        <v>417</v>
      </c>
      <c r="X15" s="116">
        <v>425</v>
      </c>
      <c r="Y15" s="112">
        <v>417</v>
      </c>
      <c r="Z15" s="112">
        <v>438</v>
      </c>
      <c r="AB15" s="117">
        <f t="shared" ref="AB15:AB34" si="2">IF(Z15="np",0,Z15/$Z$34)</f>
        <v>2.8306093565210648E-3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44.362870234533034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79.129292513405687</v>
      </c>
      <c r="P16" s="37" t="s">
        <v>83</v>
      </c>
      <c r="S16" s="115" t="s">
        <v>60</v>
      </c>
      <c r="T16" s="115"/>
      <c r="U16" s="116"/>
      <c r="V16" s="116">
        <v>129</v>
      </c>
      <c r="W16" s="116">
        <v>142</v>
      </c>
      <c r="X16" s="116">
        <v>126</v>
      </c>
      <c r="Y16" s="112">
        <v>126</v>
      </c>
      <c r="Z16" s="112">
        <v>124</v>
      </c>
      <c r="AB16" s="117">
        <f t="shared" si="2"/>
        <v>8.0135972650368043E-4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5875</v>
      </c>
      <c r="W17" s="116">
        <v>5565</v>
      </c>
      <c r="X17" s="116">
        <v>5658</v>
      </c>
      <c r="Y17" s="112">
        <v>6183</v>
      </c>
      <c r="Z17" s="112">
        <v>6116</v>
      </c>
      <c r="AB17" s="117">
        <f t="shared" si="2"/>
        <v>3.9525129736262175E-2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731</v>
      </c>
      <c r="W18" s="116">
        <v>724</v>
      </c>
      <c r="X18" s="116">
        <v>820</v>
      </c>
      <c r="Y18" s="112">
        <v>822</v>
      </c>
      <c r="Z18" s="112">
        <v>850</v>
      </c>
      <c r="AB18" s="117">
        <f t="shared" si="2"/>
        <v>5.4931916736139386E-3</v>
      </c>
    </row>
    <row r="19" spans="1:28" x14ac:dyDescent="0.25">
      <c r="A19" s="63" t="str">
        <f>$S$1&amp;" ("&amp;$V$2&amp;" to "&amp;$Z$2&amp;")"</f>
        <v>Whitehorse (2018-19 to 2022-23)</v>
      </c>
      <c r="B19" s="63"/>
      <c r="C19" s="63"/>
      <c r="D19" s="63"/>
      <c r="E19" s="63"/>
      <c r="F19" s="63"/>
      <c r="G19" s="63" t="str">
        <f>$S$1&amp;" ("&amp;$V$2&amp;" to "&amp;$Z$2&amp;")"</f>
        <v>Whitehorse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6384</v>
      </c>
      <c r="W19" s="116">
        <v>6171</v>
      </c>
      <c r="X19" s="116">
        <v>6443</v>
      </c>
      <c r="Y19" s="112">
        <v>6811</v>
      </c>
      <c r="Z19" s="112">
        <v>7040</v>
      </c>
      <c r="AB19" s="117">
        <f t="shared" si="2"/>
        <v>4.5496552214402505E-2</v>
      </c>
    </row>
    <row r="20" spans="1:28" x14ac:dyDescent="0.25">
      <c r="S20" s="115" t="s">
        <v>64</v>
      </c>
      <c r="T20" s="115"/>
      <c r="U20" s="116"/>
      <c r="V20" s="116">
        <v>6188</v>
      </c>
      <c r="W20" s="116">
        <v>5833</v>
      </c>
      <c r="X20" s="116">
        <v>5784</v>
      </c>
      <c r="Y20" s="112">
        <v>6014</v>
      </c>
      <c r="Z20" s="112">
        <v>6053</v>
      </c>
      <c r="AB20" s="117">
        <f t="shared" si="2"/>
        <v>3.9117987294570791E-2</v>
      </c>
    </row>
    <row r="21" spans="1:28" x14ac:dyDescent="0.25">
      <c r="S21" s="115" t="s">
        <v>65</v>
      </c>
      <c r="T21" s="115"/>
      <c r="U21" s="116"/>
      <c r="V21" s="116">
        <v>12262</v>
      </c>
      <c r="W21" s="116">
        <v>12779</v>
      </c>
      <c r="X21" s="116">
        <v>12971</v>
      </c>
      <c r="Y21" s="112">
        <v>14935</v>
      </c>
      <c r="Z21" s="112">
        <v>15506</v>
      </c>
      <c r="AB21" s="117">
        <f t="shared" si="2"/>
        <v>0.10020874128359733</v>
      </c>
    </row>
    <row r="22" spans="1:28" x14ac:dyDescent="0.25">
      <c r="S22" s="115" t="s">
        <v>66</v>
      </c>
      <c r="T22" s="115"/>
      <c r="U22" s="116"/>
      <c r="V22" s="116">
        <v>10836</v>
      </c>
      <c r="W22" s="116">
        <v>11070</v>
      </c>
      <c r="X22" s="116">
        <v>11058</v>
      </c>
      <c r="Y22" s="112">
        <v>13279</v>
      </c>
      <c r="Z22" s="112">
        <v>14903</v>
      </c>
      <c r="AB22" s="117">
        <f t="shared" si="2"/>
        <v>9.6311806484551205E-2</v>
      </c>
    </row>
    <row r="23" spans="1:28" x14ac:dyDescent="0.25">
      <c r="S23" s="115" t="s">
        <v>67</v>
      </c>
      <c r="T23" s="115"/>
      <c r="U23" s="116"/>
      <c r="V23" s="116">
        <v>3451</v>
      </c>
      <c r="W23" s="116">
        <v>3423</v>
      </c>
      <c r="X23" s="116">
        <v>3725</v>
      </c>
      <c r="Y23" s="112">
        <v>4095</v>
      </c>
      <c r="Z23" s="112">
        <v>4408</v>
      </c>
      <c r="AB23" s="117">
        <f t="shared" si="2"/>
        <v>2.8487045761517931E-2</v>
      </c>
    </row>
    <row r="24" spans="1:28" x14ac:dyDescent="0.25">
      <c r="S24" s="115" t="s">
        <v>68</v>
      </c>
      <c r="T24" s="115"/>
      <c r="U24" s="116"/>
      <c r="V24" s="116">
        <v>3163</v>
      </c>
      <c r="W24" s="116">
        <v>2963</v>
      </c>
      <c r="X24" s="116">
        <v>2818</v>
      </c>
      <c r="Y24" s="112">
        <v>3096</v>
      </c>
      <c r="Z24" s="112">
        <v>3621</v>
      </c>
      <c r="AB24" s="117">
        <f t="shared" si="2"/>
        <v>2.3400996529595378E-2</v>
      </c>
    </row>
    <row r="25" spans="1:28" x14ac:dyDescent="0.25">
      <c r="S25" s="115" t="s">
        <v>69</v>
      </c>
      <c r="T25" s="115"/>
      <c r="U25" s="116"/>
      <c r="V25" s="116">
        <v>7028</v>
      </c>
      <c r="W25" s="116">
        <v>7235</v>
      </c>
      <c r="X25" s="116">
        <v>7306</v>
      </c>
      <c r="Y25" s="112">
        <v>8397</v>
      </c>
      <c r="Z25" s="112">
        <v>8321</v>
      </c>
      <c r="AB25" s="117">
        <f t="shared" si="2"/>
        <v>5.3775115195460688E-2</v>
      </c>
    </row>
    <row r="26" spans="1:28" x14ac:dyDescent="0.25">
      <c r="S26" s="115" t="s">
        <v>70</v>
      </c>
      <c r="T26" s="115"/>
      <c r="U26" s="116"/>
      <c r="V26" s="116">
        <v>2598</v>
      </c>
      <c r="W26" s="116">
        <v>2627</v>
      </c>
      <c r="X26" s="116">
        <v>2390</v>
      </c>
      <c r="Y26" s="112">
        <v>2589</v>
      </c>
      <c r="Z26" s="112">
        <v>2702</v>
      </c>
      <c r="AB26" s="117">
        <f t="shared" si="2"/>
        <v>1.746188694365278E-2</v>
      </c>
    </row>
    <row r="27" spans="1:28" x14ac:dyDescent="0.25">
      <c r="S27" s="115" t="s">
        <v>71</v>
      </c>
      <c r="T27" s="115"/>
      <c r="U27" s="116"/>
      <c r="V27" s="116">
        <v>15181</v>
      </c>
      <c r="W27" s="116">
        <v>15051</v>
      </c>
      <c r="X27" s="116">
        <v>15581</v>
      </c>
      <c r="Y27" s="112">
        <v>17114</v>
      </c>
      <c r="Z27" s="112">
        <v>17179</v>
      </c>
      <c r="AB27" s="117">
        <f t="shared" si="2"/>
        <v>0.11102063501295747</v>
      </c>
    </row>
    <row r="28" spans="1:28" x14ac:dyDescent="0.25">
      <c r="S28" s="115" t="s">
        <v>72</v>
      </c>
      <c r="T28" s="115"/>
      <c r="U28" s="116"/>
      <c r="V28" s="116">
        <v>12519</v>
      </c>
      <c r="W28" s="116">
        <v>12785</v>
      </c>
      <c r="X28" s="116">
        <v>12145</v>
      </c>
      <c r="Y28" s="112">
        <v>13259</v>
      </c>
      <c r="Z28" s="112">
        <v>12908</v>
      </c>
      <c r="AB28" s="117">
        <f t="shared" si="2"/>
        <v>8.3418962497657317E-2</v>
      </c>
    </row>
    <row r="29" spans="1:28" x14ac:dyDescent="0.25">
      <c r="S29" s="115" t="s">
        <v>73</v>
      </c>
      <c r="T29" s="115"/>
      <c r="U29" s="116"/>
      <c r="V29" s="116">
        <v>8536</v>
      </c>
      <c r="W29" s="116">
        <v>5419</v>
      </c>
      <c r="X29" s="116">
        <v>5613</v>
      </c>
      <c r="Y29" s="112">
        <v>6635</v>
      </c>
      <c r="Z29" s="112">
        <v>6503</v>
      </c>
      <c r="AB29" s="117">
        <f t="shared" si="2"/>
        <v>4.2026147592366406E-2</v>
      </c>
    </row>
    <row r="30" spans="1:28" x14ac:dyDescent="0.25">
      <c r="S30" s="115" t="s">
        <v>74</v>
      </c>
      <c r="T30" s="115"/>
      <c r="U30" s="116"/>
      <c r="V30" s="116">
        <v>11389</v>
      </c>
      <c r="W30" s="116">
        <v>13533</v>
      </c>
      <c r="X30" s="116">
        <v>12578</v>
      </c>
      <c r="Y30" s="112">
        <v>13494</v>
      </c>
      <c r="Z30" s="112">
        <v>14459</v>
      </c>
      <c r="AB30" s="117">
        <f t="shared" si="2"/>
        <v>9.344242165739286E-2</v>
      </c>
    </row>
    <row r="31" spans="1:28" x14ac:dyDescent="0.25">
      <c r="S31" s="115" t="s">
        <v>75</v>
      </c>
      <c r="T31" s="115"/>
      <c r="U31" s="116"/>
      <c r="V31" s="116">
        <v>16417</v>
      </c>
      <c r="W31" s="116">
        <v>16965</v>
      </c>
      <c r="X31" s="116">
        <v>18417</v>
      </c>
      <c r="Y31" s="112">
        <v>20483</v>
      </c>
      <c r="Z31" s="112">
        <v>21782</v>
      </c>
      <c r="AB31" s="117">
        <f t="shared" si="2"/>
        <v>0.14076788357018682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3042</v>
      </c>
      <c r="W32" s="116">
        <v>3112</v>
      </c>
      <c r="X32" s="116">
        <v>2920</v>
      </c>
      <c r="Y32" s="112">
        <v>3294</v>
      </c>
      <c r="Z32" s="112">
        <v>3681</v>
      </c>
      <c r="AB32" s="117">
        <f t="shared" si="2"/>
        <v>2.3788751235968127E-2</v>
      </c>
    </row>
    <row r="33" spans="19:32" x14ac:dyDescent="0.25">
      <c r="S33" s="115" t="s">
        <v>77</v>
      </c>
      <c r="T33" s="115"/>
      <c r="U33" s="116"/>
      <c r="V33" s="116">
        <v>4863</v>
      </c>
      <c r="W33" s="116">
        <v>5090</v>
      </c>
      <c r="X33" s="116">
        <v>5035</v>
      </c>
      <c r="Y33" s="112">
        <v>5268</v>
      </c>
      <c r="Z33" s="112">
        <v>5255</v>
      </c>
      <c r="AB33" s="117">
        <f t="shared" si="2"/>
        <v>3.3960849699813229E-2</v>
      </c>
    </row>
    <row r="34" spans="19:32" x14ac:dyDescent="0.25">
      <c r="S34" s="118" t="s">
        <v>53</v>
      </c>
      <c r="T34" s="118"/>
      <c r="U34" s="119"/>
      <c r="V34" s="119">
        <v>135651</v>
      </c>
      <c r="W34" s="119">
        <v>135094</v>
      </c>
      <c r="X34" s="119">
        <v>135249</v>
      </c>
      <c r="Y34" s="120">
        <v>149519</v>
      </c>
      <c r="Z34" s="120">
        <v>154737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78829</v>
      </c>
      <c r="W37" s="112">
        <v>79749</v>
      </c>
      <c r="X37" s="112">
        <v>78528</v>
      </c>
      <c r="Y37" s="112">
        <v>77960</v>
      </c>
      <c r="Z37" s="112">
        <v>80719</v>
      </c>
      <c r="AB37" s="132">
        <f>Z37/Z40*100</f>
        <v>79.129292513405687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16705</v>
      </c>
      <c r="W38" s="112">
        <v>16722</v>
      </c>
      <c r="X38" s="112">
        <v>16559</v>
      </c>
      <c r="Y38" s="112">
        <v>20191</v>
      </c>
      <c r="Z38" s="112">
        <v>21290</v>
      </c>
      <c r="AB38" s="132">
        <f>Z38/Z40*100</f>
        <v>20.87070748659432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95534</v>
      </c>
      <c r="W40" s="112">
        <v>96471</v>
      </c>
      <c r="X40" s="112">
        <v>95087</v>
      </c>
      <c r="Y40" s="112">
        <v>98151</v>
      </c>
      <c r="Z40" s="112">
        <v>102009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17</v>
      </c>
      <c r="X44" s="112">
        <v>23</v>
      </c>
      <c r="Y44" s="112">
        <v>24</v>
      </c>
      <c r="Z44" s="112">
        <v>37</v>
      </c>
    </row>
    <row r="45" spans="19:32" x14ac:dyDescent="0.25">
      <c r="S45" s="115" t="s">
        <v>37</v>
      </c>
      <c r="T45" s="115"/>
      <c r="U45" s="112"/>
      <c r="V45" s="112">
        <v>847</v>
      </c>
      <c r="W45" s="112">
        <v>843</v>
      </c>
      <c r="X45" s="112">
        <v>905</v>
      </c>
      <c r="Y45" s="112">
        <v>1391</v>
      </c>
      <c r="Z45" s="112">
        <v>1506</v>
      </c>
    </row>
    <row r="46" spans="19:32" x14ac:dyDescent="0.25">
      <c r="S46" s="115" t="s">
        <v>38</v>
      </c>
      <c r="T46" s="115"/>
      <c r="U46" s="112"/>
      <c r="V46" s="112">
        <v>3632</v>
      </c>
      <c r="W46" s="112">
        <v>3520</v>
      </c>
      <c r="X46" s="112">
        <v>3429</v>
      </c>
      <c r="Y46" s="112">
        <v>4389</v>
      </c>
      <c r="Z46" s="112">
        <v>4868</v>
      </c>
    </row>
    <row r="47" spans="19:32" x14ac:dyDescent="0.25">
      <c r="S47" s="115" t="s">
        <v>39</v>
      </c>
      <c r="T47" s="115"/>
      <c r="U47" s="112"/>
      <c r="V47" s="112">
        <v>7704</v>
      </c>
      <c r="W47" s="112">
        <v>7562</v>
      </c>
      <c r="X47" s="112">
        <v>7286</v>
      </c>
      <c r="Y47" s="112">
        <v>8471</v>
      </c>
      <c r="Z47" s="112">
        <v>8943</v>
      </c>
    </row>
    <row r="48" spans="19:32" x14ac:dyDescent="0.25">
      <c r="S48" s="115" t="s">
        <v>40</v>
      </c>
      <c r="T48" s="115"/>
      <c r="U48" s="112"/>
      <c r="V48" s="112">
        <v>9835</v>
      </c>
      <c r="W48" s="112">
        <v>9806</v>
      </c>
      <c r="X48" s="112">
        <v>9662</v>
      </c>
      <c r="Y48" s="112">
        <v>10416</v>
      </c>
      <c r="Z48" s="112">
        <v>10582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7920</v>
      </c>
      <c r="W49" s="112">
        <v>7891</v>
      </c>
      <c r="X49" s="112">
        <v>8061</v>
      </c>
      <c r="Y49" s="112">
        <v>8484</v>
      </c>
      <c r="Z49" s="112">
        <v>8515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Whitehorse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7305</v>
      </c>
      <c r="W50" s="112">
        <v>7510</v>
      </c>
      <c r="X50" s="112">
        <v>7520</v>
      </c>
      <c r="Y50" s="112">
        <v>8002</v>
      </c>
      <c r="Z50" s="112">
        <v>8045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6424</v>
      </c>
      <c r="W51" s="112">
        <v>6419</v>
      </c>
      <c r="X51" s="112">
        <v>6391</v>
      </c>
      <c r="Y51" s="112">
        <v>6967</v>
      </c>
      <c r="Z51" s="112">
        <v>7239</v>
      </c>
    </row>
    <row r="52" spans="1:26" ht="15" customHeight="1" x14ac:dyDescent="0.25">
      <c r="S52" s="115" t="s">
        <v>44</v>
      </c>
      <c r="T52" s="115"/>
      <c r="U52" s="112"/>
      <c r="V52" s="112">
        <v>6319</v>
      </c>
      <c r="W52" s="112">
        <v>6179</v>
      </c>
      <c r="X52" s="112">
        <v>6192</v>
      </c>
      <c r="Y52" s="112">
        <v>6392</v>
      </c>
      <c r="Z52" s="112">
        <v>6354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5530</v>
      </c>
      <c r="W53" s="112">
        <v>5642</v>
      </c>
      <c r="X53" s="112">
        <v>5777</v>
      </c>
      <c r="Y53" s="112">
        <v>6218</v>
      </c>
      <c r="Z53" s="112">
        <v>6371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4799</v>
      </c>
      <c r="W54" s="112">
        <v>4812</v>
      </c>
      <c r="X54" s="112">
        <v>4693</v>
      </c>
      <c r="Y54" s="112">
        <v>5018</v>
      </c>
      <c r="Z54" s="112">
        <v>5114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3450</v>
      </c>
      <c r="W55" s="112">
        <v>3499</v>
      </c>
      <c r="X55" s="112">
        <v>3589</v>
      </c>
      <c r="Y55" s="112">
        <v>3831</v>
      </c>
      <c r="Z55" s="112">
        <v>4011</v>
      </c>
    </row>
    <row r="56" spans="1:26" ht="15" customHeight="1" x14ac:dyDescent="0.25">
      <c r="S56" s="115" t="s">
        <v>48</v>
      </c>
      <c r="T56" s="115"/>
      <c r="U56" s="112"/>
      <c r="V56" s="112">
        <v>1860</v>
      </c>
      <c r="W56" s="112">
        <v>1884</v>
      </c>
      <c r="X56" s="112">
        <v>1897</v>
      </c>
      <c r="Y56" s="112">
        <v>2089</v>
      </c>
      <c r="Z56" s="112">
        <v>2203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912</v>
      </c>
      <c r="W57" s="112">
        <v>950</v>
      </c>
      <c r="X57" s="112">
        <v>922</v>
      </c>
      <c r="Y57" s="112">
        <v>974</v>
      </c>
      <c r="Z57" s="112">
        <v>955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385</v>
      </c>
      <c r="W58" s="112">
        <v>348</v>
      </c>
      <c r="X58" s="112">
        <v>377</v>
      </c>
      <c r="Y58" s="112">
        <v>448</v>
      </c>
      <c r="Z58" s="112">
        <v>484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196</v>
      </c>
      <c r="W59" s="112">
        <v>213</v>
      </c>
      <c r="X59" s="112">
        <v>171</v>
      </c>
      <c r="Y59" s="112">
        <v>182</v>
      </c>
      <c r="Z59" s="112">
        <v>191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173</v>
      </c>
      <c r="W60" s="112">
        <v>163</v>
      </c>
      <c r="X60" s="112">
        <v>167</v>
      </c>
      <c r="Y60" s="112">
        <v>149</v>
      </c>
      <c r="Z60" s="112">
        <v>146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67301</v>
      </c>
      <c r="W61" s="112">
        <v>67258</v>
      </c>
      <c r="X61" s="112">
        <v>67062</v>
      </c>
      <c r="Y61" s="112">
        <v>73452</v>
      </c>
      <c r="Z61" s="112">
        <v>75569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19</v>
      </c>
      <c r="X63" s="112">
        <v>19</v>
      </c>
      <c r="Y63" s="112">
        <v>25</v>
      </c>
      <c r="Z63" s="112">
        <v>22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1084</v>
      </c>
      <c r="W64" s="112">
        <v>1000</v>
      </c>
      <c r="X64" s="112">
        <v>1094</v>
      </c>
      <c r="Y64" s="112">
        <v>1637</v>
      </c>
      <c r="Z64" s="112">
        <v>1779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Whitehorse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4019</v>
      </c>
      <c r="W65" s="112">
        <v>3768</v>
      </c>
      <c r="X65" s="112">
        <v>3697</v>
      </c>
      <c r="Y65" s="112">
        <v>4856</v>
      </c>
      <c r="Z65" s="112">
        <v>5194</v>
      </c>
    </row>
    <row r="66" spans="1:26" x14ac:dyDescent="0.25">
      <c r="S66" s="115" t="s">
        <v>39</v>
      </c>
      <c r="T66" s="115"/>
      <c r="U66" s="112"/>
      <c r="V66" s="112">
        <v>7527</v>
      </c>
      <c r="W66" s="112">
        <v>7706</v>
      </c>
      <c r="X66" s="112">
        <v>7720</v>
      </c>
      <c r="Y66" s="112">
        <v>8546</v>
      </c>
      <c r="Z66" s="112">
        <v>9142</v>
      </c>
    </row>
    <row r="67" spans="1:26" x14ac:dyDescent="0.25">
      <c r="S67" s="115" t="s">
        <v>40</v>
      </c>
      <c r="T67" s="115"/>
      <c r="U67" s="112"/>
      <c r="V67" s="112">
        <v>9161</v>
      </c>
      <c r="W67" s="112">
        <v>9060</v>
      </c>
      <c r="X67" s="112">
        <v>8978</v>
      </c>
      <c r="Y67" s="112">
        <v>9797</v>
      </c>
      <c r="Z67" s="112">
        <v>10251</v>
      </c>
    </row>
    <row r="68" spans="1:26" x14ac:dyDescent="0.25">
      <c r="S68" s="115" t="s">
        <v>41</v>
      </c>
      <c r="T68" s="115"/>
      <c r="U68" s="112"/>
      <c r="V68" s="112">
        <v>8045</v>
      </c>
      <c r="W68" s="112">
        <v>7829</v>
      </c>
      <c r="X68" s="112">
        <v>7944</v>
      </c>
      <c r="Y68" s="112">
        <v>8705</v>
      </c>
      <c r="Z68" s="112">
        <v>8947</v>
      </c>
    </row>
    <row r="69" spans="1:26" x14ac:dyDescent="0.25">
      <c r="S69" s="115" t="s">
        <v>42</v>
      </c>
      <c r="T69" s="115"/>
      <c r="U69" s="112"/>
      <c r="V69" s="112">
        <v>7028</v>
      </c>
      <c r="W69" s="112">
        <v>7230</v>
      </c>
      <c r="X69" s="112">
        <v>7480</v>
      </c>
      <c r="Y69" s="112">
        <v>8232</v>
      </c>
      <c r="Z69" s="112">
        <v>8537</v>
      </c>
    </row>
    <row r="70" spans="1:26" x14ac:dyDescent="0.25">
      <c r="S70" s="115" t="s">
        <v>43</v>
      </c>
      <c r="T70" s="115"/>
      <c r="U70" s="112"/>
      <c r="V70" s="112">
        <v>6494</v>
      </c>
      <c r="W70" s="112">
        <v>6432</v>
      </c>
      <c r="X70" s="112">
        <v>6495</v>
      </c>
      <c r="Y70" s="112">
        <v>7403</v>
      </c>
      <c r="Z70" s="112">
        <v>7679</v>
      </c>
    </row>
    <row r="71" spans="1:26" x14ac:dyDescent="0.25">
      <c r="S71" s="115" t="s">
        <v>44</v>
      </c>
      <c r="T71" s="115"/>
      <c r="U71" s="112"/>
      <c r="V71" s="112">
        <v>7060</v>
      </c>
      <c r="W71" s="112">
        <v>6814</v>
      </c>
      <c r="X71" s="112">
        <v>6608</v>
      </c>
      <c r="Y71" s="112">
        <v>6932</v>
      </c>
      <c r="Z71" s="112">
        <v>7083</v>
      </c>
    </row>
    <row r="72" spans="1:26" x14ac:dyDescent="0.25">
      <c r="S72" s="115" t="s">
        <v>45</v>
      </c>
      <c r="T72" s="115"/>
      <c r="U72" s="112"/>
      <c r="V72" s="112">
        <v>6045</v>
      </c>
      <c r="W72" s="112">
        <v>6186</v>
      </c>
      <c r="X72" s="112">
        <v>6413</v>
      </c>
      <c r="Y72" s="112">
        <v>7118</v>
      </c>
      <c r="Z72" s="112">
        <v>7316</v>
      </c>
    </row>
    <row r="73" spans="1:26" x14ac:dyDescent="0.25">
      <c r="S73" s="115" t="s">
        <v>46</v>
      </c>
      <c r="T73" s="115"/>
      <c r="U73" s="112"/>
      <c r="V73" s="112">
        <v>5044</v>
      </c>
      <c r="W73" s="112">
        <v>5011</v>
      </c>
      <c r="X73" s="112">
        <v>4959</v>
      </c>
      <c r="Y73" s="112">
        <v>5350</v>
      </c>
      <c r="Z73" s="112">
        <v>5445</v>
      </c>
    </row>
    <row r="74" spans="1:26" x14ac:dyDescent="0.25">
      <c r="S74" s="115" t="s">
        <v>47</v>
      </c>
      <c r="T74" s="115"/>
      <c r="U74" s="112"/>
      <c r="V74" s="112">
        <v>3316</v>
      </c>
      <c r="W74" s="112">
        <v>3357</v>
      </c>
      <c r="X74" s="112">
        <v>3439</v>
      </c>
      <c r="Y74" s="112">
        <v>3804</v>
      </c>
      <c r="Z74" s="112">
        <v>3996</v>
      </c>
    </row>
    <row r="75" spans="1:26" x14ac:dyDescent="0.25">
      <c r="S75" s="115" t="s">
        <v>48</v>
      </c>
      <c r="T75" s="115"/>
      <c r="U75" s="112"/>
      <c r="V75" s="112">
        <v>1812</v>
      </c>
      <c r="W75" s="112">
        <v>1803</v>
      </c>
      <c r="X75" s="112">
        <v>1740</v>
      </c>
      <c r="Y75" s="112">
        <v>1922</v>
      </c>
      <c r="Z75" s="112">
        <v>1955</v>
      </c>
    </row>
    <row r="76" spans="1:26" x14ac:dyDescent="0.25">
      <c r="S76" s="115" t="s">
        <v>49</v>
      </c>
      <c r="T76" s="115"/>
      <c r="U76" s="112"/>
      <c r="V76" s="112">
        <v>759</v>
      </c>
      <c r="W76" s="112">
        <v>738</v>
      </c>
      <c r="X76" s="112">
        <v>769</v>
      </c>
      <c r="Y76" s="112">
        <v>838</v>
      </c>
      <c r="Z76" s="112">
        <v>886</v>
      </c>
    </row>
    <row r="77" spans="1:26" x14ac:dyDescent="0.25">
      <c r="S77" s="115" t="s">
        <v>50</v>
      </c>
      <c r="T77" s="115"/>
      <c r="U77" s="112"/>
      <c r="V77" s="112">
        <v>376</v>
      </c>
      <c r="W77" s="112">
        <v>372</v>
      </c>
      <c r="X77" s="112">
        <v>313</v>
      </c>
      <c r="Y77" s="112">
        <v>375</v>
      </c>
      <c r="Z77" s="112">
        <v>414</v>
      </c>
    </row>
    <row r="78" spans="1:26" x14ac:dyDescent="0.25">
      <c r="S78" s="115" t="s">
        <v>51</v>
      </c>
      <c r="T78" s="115"/>
      <c r="U78" s="112"/>
      <c r="V78" s="112">
        <v>235</v>
      </c>
      <c r="W78" s="112">
        <v>206</v>
      </c>
      <c r="X78" s="112">
        <v>203</v>
      </c>
      <c r="Y78" s="112">
        <v>205</v>
      </c>
      <c r="Z78" s="112">
        <v>202</v>
      </c>
    </row>
    <row r="79" spans="1:26" x14ac:dyDescent="0.25">
      <c r="S79" s="115" t="s">
        <v>52</v>
      </c>
      <c r="T79" s="115"/>
      <c r="U79" s="112"/>
      <c r="V79" s="112">
        <v>325</v>
      </c>
      <c r="W79" s="112">
        <v>308</v>
      </c>
      <c r="X79" s="112">
        <v>265</v>
      </c>
      <c r="Y79" s="112">
        <v>253</v>
      </c>
      <c r="Z79" s="112">
        <v>259</v>
      </c>
    </row>
    <row r="80" spans="1:26" x14ac:dyDescent="0.25">
      <c r="S80" s="118" t="s">
        <v>53</v>
      </c>
      <c r="T80" s="118"/>
      <c r="U80" s="112"/>
      <c r="V80" s="112">
        <v>68348</v>
      </c>
      <c r="W80" s="112">
        <v>67833</v>
      </c>
      <c r="X80" s="112">
        <v>68136</v>
      </c>
      <c r="Y80" s="112">
        <v>76009</v>
      </c>
      <c r="Z80" s="112">
        <v>79104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Whitehorse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7114</v>
      </c>
      <c r="W83" s="112">
        <v>7454</v>
      </c>
      <c r="X83" s="112">
        <v>7332</v>
      </c>
      <c r="Y83" s="112">
        <v>7359</v>
      </c>
      <c r="Z83" s="112">
        <v>7523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12257</v>
      </c>
      <c r="W84" s="112">
        <v>12628</v>
      </c>
      <c r="X84" s="112">
        <v>12610</v>
      </c>
      <c r="Y84" s="112">
        <v>13041</v>
      </c>
      <c r="Z84" s="112">
        <v>13558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5358</v>
      </c>
      <c r="W85" s="112">
        <v>5297</v>
      </c>
      <c r="X85" s="112">
        <v>5279</v>
      </c>
      <c r="Y85" s="112">
        <v>5417</v>
      </c>
      <c r="Z85" s="112">
        <v>5460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154,733</v>
      </c>
      <c r="D86" s="96">
        <f t="shared" ref="D86:D91" si="4">AD4</f>
        <v>3.4844137691191213E-2</v>
      </c>
      <c r="E86" s="97">
        <f t="shared" ref="E86:E91" si="5">AD4</f>
        <v>3.4844137691191213E-2</v>
      </c>
      <c r="F86" s="96">
        <f t="shared" ref="F86:F91" si="6">AF4</f>
        <v>0.14071185291125432</v>
      </c>
      <c r="G86" s="97">
        <f t="shared" ref="G86:G91" si="7">AF4</f>
        <v>0.14071185291125432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2520</v>
      </c>
      <c r="W86" s="112">
        <v>2627</v>
      </c>
      <c r="X86" s="112">
        <v>2614</v>
      </c>
      <c r="Y86" s="112">
        <v>2687</v>
      </c>
      <c r="Z86" s="112">
        <v>2901</v>
      </c>
    </row>
    <row r="87" spans="1:30" ht="15" customHeight="1" x14ac:dyDescent="0.25">
      <c r="A87" s="98" t="s">
        <v>4</v>
      </c>
      <c r="B87" s="49"/>
      <c r="C87" s="57" t="str">
        <f t="shared" si="3"/>
        <v>75,569</v>
      </c>
      <c r="D87" s="96">
        <f t="shared" si="4"/>
        <v>2.8835550230766005E-2</v>
      </c>
      <c r="E87" s="97">
        <f t="shared" si="5"/>
        <v>2.8835550230766005E-2</v>
      </c>
      <c r="F87" s="96">
        <f t="shared" si="6"/>
        <v>0.1229011263336206</v>
      </c>
      <c r="G87" s="97">
        <f t="shared" si="7"/>
        <v>0.1229011263336206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3441</v>
      </c>
      <c r="W87" s="112">
        <v>3321</v>
      </c>
      <c r="X87" s="112">
        <v>3280</v>
      </c>
      <c r="Y87" s="112">
        <v>3405</v>
      </c>
      <c r="Z87" s="112">
        <v>3494</v>
      </c>
    </row>
    <row r="88" spans="1:30" ht="15" customHeight="1" x14ac:dyDescent="0.25">
      <c r="A88" s="98" t="s">
        <v>5</v>
      </c>
      <c r="B88" s="49"/>
      <c r="C88" s="57" t="str">
        <f t="shared" si="3"/>
        <v>79,106</v>
      </c>
      <c r="D88" s="96">
        <f t="shared" si="4"/>
        <v>4.0690408219646645E-2</v>
      </c>
      <c r="E88" s="97">
        <f t="shared" si="5"/>
        <v>4.0690408219646645E-2</v>
      </c>
      <c r="F88" s="96">
        <f t="shared" si="6"/>
        <v>0.15741729702839913</v>
      </c>
      <c r="G88" s="97">
        <f t="shared" si="7"/>
        <v>0.15741729702839913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3224</v>
      </c>
      <c r="W88" s="112">
        <v>3224</v>
      </c>
      <c r="X88" s="112">
        <v>3070</v>
      </c>
      <c r="Y88" s="112">
        <v>3318</v>
      </c>
      <c r="Z88" s="112">
        <v>3489</v>
      </c>
    </row>
    <row r="89" spans="1:30" ht="15" customHeight="1" x14ac:dyDescent="0.25">
      <c r="A89" s="49" t="s">
        <v>6</v>
      </c>
      <c r="B89" s="49"/>
      <c r="C89" s="57" t="str">
        <f t="shared" si="3"/>
        <v>102,016</v>
      </c>
      <c r="D89" s="96">
        <f t="shared" si="4"/>
        <v>3.9367511614638584E-2</v>
      </c>
      <c r="E89" s="97">
        <f t="shared" si="5"/>
        <v>3.9367511614638584E-2</v>
      </c>
      <c r="F89" s="96">
        <f t="shared" si="6"/>
        <v>6.7760775365807602E-2</v>
      </c>
      <c r="G89" s="97">
        <f t="shared" si="7"/>
        <v>6.7760775365807602E-2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1755</v>
      </c>
      <c r="W89" s="112">
        <v>1781</v>
      </c>
      <c r="X89" s="112">
        <v>1732</v>
      </c>
      <c r="Y89" s="112">
        <v>1816</v>
      </c>
      <c r="Z89" s="112">
        <v>1800</v>
      </c>
    </row>
    <row r="90" spans="1:30" ht="15" customHeight="1" x14ac:dyDescent="0.25">
      <c r="A90" s="49" t="s">
        <v>95</v>
      </c>
      <c r="B90" s="49"/>
      <c r="C90" s="57" t="str">
        <f t="shared" si="3"/>
        <v>$48,667</v>
      </c>
      <c r="D90" s="96">
        <f t="shared" si="4"/>
        <v>5.3824516576081116E-2</v>
      </c>
      <c r="E90" s="97">
        <f t="shared" si="5"/>
        <v>5.3824516576081116E-2</v>
      </c>
      <c r="F90" s="96">
        <f t="shared" si="6"/>
        <v>0.15357239618382468</v>
      </c>
      <c r="G90" s="97">
        <f t="shared" si="7"/>
        <v>0.15357239618382468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3277</v>
      </c>
      <c r="W90" s="112">
        <v>3229</v>
      </c>
      <c r="X90" s="112">
        <v>3221</v>
      </c>
      <c r="Y90" s="112">
        <v>3405</v>
      </c>
      <c r="Z90" s="112">
        <v>3554</v>
      </c>
    </row>
    <row r="91" spans="1:30" ht="15" customHeight="1" x14ac:dyDescent="0.25">
      <c r="A91" s="49" t="s">
        <v>7</v>
      </c>
      <c r="B91" s="49"/>
      <c r="C91" s="57" t="str">
        <f t="shared" si="3"/>
        <v>$7,828.4 mil</v>
      </c>
      <c r="D91" s="96">
        <f t="shared" si="4"/>
        <v>8.9942863563660103E-2</v>
      </c>
      <c r="E91" s="97">
        <f t="shared" si="5"/>
        <v>8.9942863563660103E-2</v>
      </c>
      <c r="F91" s="96">
        <f t="shared" si="6"/>
        <v>0.28637309933557886</v>
      </c>
      <c r="G91" s="97">
        <f t="shared" si="7"/>
        <v>0.28637309933557886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48208</v>
      </c>
      <c r="W91" s="112">
        <v>48645</v>
      </c>
      <c r="X91" s="112">
        <v>47799</v>
      </c>
      <c r="Y91" s="112">
        <v>49139</v>
      </c>
      <c r="Z91" s="112">
        <v>50976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4557</v>
      </c>
      <c r="W93" s="112">
        <v>4752</v>
      </c>
      <c r="X93" s="112">
        <v>4711</v>
      </c>
      <c r="Y93" s="112">
        <v>4826</v>
      </c>
      <c r="Z93" s="112">
        <v>5021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13787</v>
      </c>
      <c r="W94" s="112">
        <v>14027</v>
      </c>
      <c r="X94" s="112">
        <v>14206</v>
      </c>
      <c r="Y94" s="112">
        <v>14771</v>
      </c>
      <c r="Z94" s="112">
        <v>15415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1258</v>
      </c>
      <c r="W95" s="112">
        <v>1360</v>
      </c>
      <c r="X95" s="112">
        <v>1356</v>
      </c>
      <c r="Y95" s="112">
        <v>1476</v>
      </c>
      <c r="Z95" s="112">
        <v>1567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5150</v>
      </c>
      <c r="W96" s="112">
        <v>5389</v>
      </c>
      <c r="X96" s="112">
        <v>5443</v>
      </c>
      <c r="Y96" s="112">
        <v>5759</v>
      </c>
      <c r="Z96" s="112">
        <v>6254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8242</v>
      </c>
      <c r="W97" s="112">
        <v>8148</v>
      </c>
      <c r="X97" s="112">
        <v>7979</v>
      </c>
      <c r="Y97" s="112">
        <v>8103</v>
      </c>
      <c r="Z97" s="112">
        <v>8231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4253</v>
      </c>
      <c r="W98" s="112">
        <v>4307</v>
      </c>
      <c r="X98" s="112">
        <v>4174</v>
      </c>
      <c r="Y98" s="112">
        <v>4323</v>
      </c>
      <c r="Z98" s="112">
        <v>4472</v>
      </c>
    </row>
    <row r="99" spans="1:32" ht="15" customHeight="1" x14ac:dyDescent="0.25">
      <c r="S99" s="115" t="s">
        <v>195</v>
      </c>
      <c r="T99" s="115"/>
      <c r="U99" s="112"/>
      <c r="V99" s="112">
        <v>271</v>
      </c>
      <c r="W99" s="112">
        <v>271</v>
      </c>
      <c r="X99" s="112">
        <v>294</v>
      </c>
      <c r="Y99" s="112">
        <v>302</v>
      </c>
      <c r="Z99" s="112">
        <v>326</v>
      </c>
    </row>
    <row r="100" spans="1:32" ht="15" customHeight="1" x14ac:dyDescent="0.25">
      <c r="S100" s="115" t="s">
        <v>58</v>
      </c>
      <c r="T100" s="115"/>
      <c r="U100" s="112"/>
      <c r="V100" s="112">
        <v>1762</v>
      </c>
      <c r="W100" s="112">
        <v>1850</v>
      </c>
      <c r="X100" s="112">
        <v>1799</v>
      </c>
      <c r="Y100" s="112">
        <v>1887</v>
      </c>
      <c r="Z100" s="112">
        <v>2058</v>
      </c>
    </row>
    <row r="101" spans="1:32" x14ac:dyDescent="0.25">
      <c r="A101" s="18"/>
      <c r="S101" s="118" t="s">
        <v>53</v>
      </c>
      <c r="T101" s="118"/>
      <c r="U101" s="112"/>
      <c r="V101" s="112">
        <v>47329</v>
      </c>
      <c r="W101" s="112">
        <v>47828</v>
      </c>
      <c r="X101" s="112">
        <v>47239</v>
      </c>
      <c r="Y101" s="112">
        <v>48961</v>
      </c>
      <c r="Z101" s="112">
        <v>50990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103553</v>
      </c>
      <c r="W104" s="112">
        <v>105436</v>
      </c>
      <c r="X104" s="112">
        <v>104869</v>
      </c>
      <c r="Y104" s="112">
        <v>117250</v>
      </c>
      <c r="Z104" s="112">
        <v>122554</v>
      </c>
      <c r="AB104" s="109" t="str">
        <f>TEXT(Z104,"###,###")</f>
        <v>122,554</v>
      </c>
      <c r="AD104" s="130">
        <f>Z104/($Z$4)*100</f>
        <v>79.203531244143136</v>
      </c>
      <c r="AF104" s="109"/>
    </row>
    <row r="105" spans="1:32" x14ac:dyDescent="0.25">
      <c r="S105" s="115" t="s">
        <v>17</v>
      </c>
      <c r="T105" s="115"/>
      <c r="U105" s="112"/>
      <c r="V105" s="112">
        <v>22605</v>
      </c>
      <c r="W105" s="112">
        <v>21488</v>
      </c>
      <c r="X105" s="112">
        <v>20970</v>
      </c>
      <c r="Y105" s="112">
        <v>23079</v>
      </c>
      <c r="Z105" s="112">
        <v>22711</v>
      </c>
      <c r="AB105" s="109" t="str">
        <f>TEXT(Z105,"###,###")</f>
        <v>22,711</v>
      </c>
      <c r="AD105" s="130">
        <f>Z105/($Z$4)*100</f>
        <v>14.677541313100631</v>
      </c>
      <c r="AF105" s="109"/>
    </row>
    <row r="106" spans="1:32" x14ac:dyDescent="0.25">
      <c r="S106" s="118" t="s">
        <v>53</v>
      </c>
      <c r="T106" s="118"/>
      <c r="U106" s="120"/>
      <c r="V106" s="120">
        <v>126158</v>
      </c>
      <c r="W106" s="120">
        <v>126924</v>
      </c>
      <c r="X106" s="120">
        <v>125839</v>
      </c>
      <c r="Y106" s="120">
        <v>140329</v>
      </c>
      <c r="Z106" s="120">
        <v>145265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21222</v>
      </c>
      <c r="W108" s="112">
        <v>21872</v>
      </c>
      <c r="X108" s="112">
        <v>20872</v>
      </c>
      <c r="Y108" s="112">
        <v>22821</v>
      </c>
      <c r="Z108" s="112">
        <v>21885</v>
      </c>
      <c r="AB108" s="109" t="str">
        <f>TEXT(Z108,"###,###")</f>
        <v>21,885</v>
      </c>
      <c r="AD108" s="130">
        <f>Z108/($Z$4)*100</f>
        <v>14.14371853450783</v>
      </c>
      <c r="AF108" s="109"/>
    </row>
    <row r="109" spans="1:32" x14ac:dyDescent="0.25">
      <c r="S109" s="115" t="s">
        <v>20</v>
      </c>
      <c r="T109" s="115"/>
      <c r="U109" s="112"/>
      <c r="V109" s="112">
        <v>18156</v>
      </c>
      <c r="W109" s="112">
        <v>18286</v>
      </c>
      <c r="X109" s="112">
        <v>19888</v>
      </c>
      <c r="Y109" s="112">
        <v>21615</v>
      </c>
      <c r="Z109" s="112">
        <v>21777</v>
      </c>
      <c r="AB109" s="109" t="str">
        <f>TEXT(Z109,"###,###")</f>
        <v>21,777</v>
      </c>
      <c r="AD109" s="130">
        <f>Z109/($Z$4)*100</f>
        <v>14.073920883069546</v>
      </c>
      <c r="AF109" s="109"/>
    </row>
    <row r="110" spans="1:32" x14ac:dyDescent="0.25">
      <c r="S110" s="115" t="s">
        <v>21</v>
      </c>
      <c r="T110" s="115"/>
      <c r="U110" s="112"/>
      <c r="V110" s="112">
        <v>29350</v>
      </c>
      <c r="W110" s="112">
        <v>27402</v>
      </c>
      <c r="X110" s="112">
        <v>27003</v>
      </c>
      <c r="Y110" s="112">
        <v>30140</v>
      </c>
      <c r="Z110" s="112">
        <v>32967</v>
      </c>
      <c r="AB110" s="109" t="str">
        <f>TEXT(Z110,"###,###")</f>
        <v>32,967</v>
      </c>
      <c r="AD110" s="130">
        <f>Z110/($Z$4)*100</f>
        <v>21.305733101536195</v>
      </c>
      <c r="AF110" s="109"/>
    </row>
    <row r="111" spans="1:32" x14ac:dyDescent="0.25">
      <c r="S111" s="115" t="s">
        <v>22</v>
      </c>
      <c r="T111" s="115"/>
      <c r="U111" s="112"/>
      <c r="V111" s="112">
        <v>57539</v>
      </c>
      <c r="W111" s="112">
        <v>57636</v>
      </c>
      <c r="X111" s="112">
        <v>58076</v>
      </c>
      <c r="Y111" s="112">
        <v>65750</v>
      </c>
      <c r="Z111" s="112">
        <v>68644</v>
      </c>
      <c r="AB111" s="109" t="str">
        <f>TEXT(Z111,"###,###")</f>
        <v>68,644</v>
      </c>
      <c r="AD111" s="130">
        <f>Z111/($Z$4)*100</f>
        <v>44.362870234533034</v>
      </c>
      <c r="AF111" s="109"/>
    </row>
    <row r="112" spans="1:32" x14ac:dyDescent="0.25">
      <c r="S112" s="118" t="s">
        <v>53</v>
      </c>
      <c r="T112" s="118"/>
      <c r="U112" s="112"/>
      <c r="V112" s="112">
        <v>135650</v>
      </c>
      <c r="W112" s="112">
        <v>135091</v>
      </c>
      <c r="X112" s="112">
        <v>135249</v>
      </c>
      <c r="Y112" s="112">
        <v>149521</v>
      </c>
      <c r="Z112" s="112">
        <v>154736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40.619999999999997</v>
      </c>
      <c r="W118" s="131">
        <v>40.71</v>
      </c>
      <c r="X118" s="131">
        <v>40.909999999999997</v>
      </c>
      <c r="Y118" s="131">
        <v>40.82</v>
      </c>
      <c r="Z118" s="131">
        <v>40.6</v>
      </c>
      <c r="AB118" s="109" t="str">
        <f>TEXT(Z118,"##.0")</f>
        <v>40.6</v>
      </c>
    </row>
    <row r="120" spans="19:32" x14ac:dyDescent="0.25">
      <c r="S120" s="101" t="s">
        <v>97</v>
      </c>
      <c r="T120" s="112"/>
      <c r="U120" s="112"/>
      <c r="V120" s="112">
        <v>82203</v>
      </c>
      <c r="W120" s="112">
        <v>82732</v>
      </c>
      <c r="X120" s="112">
        <v>80809</v>
      </c>
      <c r="Y120" s="112">
        <v>83612</v>
      </c>
      <c r="Z120" s="112">
        <v>86981</v>
      </c>
      <c r="AB120" s="109" t="str">
        <f>TEXT(Z120,"###,###")</f>
        <v>86,981</v>
      </c>
    </row>
    <row r="121" spans="19:32" x14ac:dyDescent="0.25">
      <c r="S121" s="101" t="s">
        <v>98</v>
      </c>
      <c r="T121" s="112"/>
      <c r="U121" s="112"/>
      <c r="V121" s="112">
        <v>6239</v>
      </c>
      <c r="W121" s="112">
        <v>6234</v>
      </c>
      <c r="X121" s="112">
        <v>6278</v>
      </c>
      <c r="Y121" s="112">
        <v>6104</v>
      </c>
      <c r="Z121" s="112">
        <v>6507</v>
      </c>
      <c r="AB121" s="109" t="str">
        <f>TEXT(Z121,"###,###")</f>
        <v>6,507</v>
      </c>
    </row>
    <row r="122" spans="19:32" x14ac:dyDescent="0.25">
      <c r="S122" s="101" t="s">
        <v>99</v>
      </c>
      <c r="T122" s="112"/>
      <c r="U122" s="112"/>
      <c r="V122" s="112">
        <v>7099</v>
      </c>
      <c r="W122" s="112">
        <v>7506</v>
      </c>
      <c r="X122" s="112">
        <v>8004</v>
      </c>
      <c r="Y122" s="112">
        <v>8434</v>
      </c>
      <c r="Z122" s="112">
        <v>8517</v>
      </c>
      <c r="AB122" s="109" t="str">
        <f>TEXT(Z122,"###,###")</f>
        <v>8,517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89302</v>
      </c>
      <c r="W124" s="112">
        <v>90238</v>
      </c>
      <c r="X124" s="112">
        <v>88813</v>
      </c>
      <c r="Y124" s="112">
        <v>92046</v>
      </c>
      <c r="Z124" s="112">
        <v>95498</v>
      </c>
      <c r="AB124" s="109" t="str">
        <f>TEXT(Z124,"###,###")</f>
        <v>95,498</v>
      </c>
      <c r="AD124" s="127">
        <f>Z124/$Z$7*100</f>
        <v>93.610806148055204</v>
      </c>
    </row>
    <row r="125" spans="19:32" x14ac:dyDescent="0.25">
      <c r="S125" s="101" t="s">
        <v>101</v>
      </c>
      <c r="T125" s="112"/>
      <c r="U125" s="112"/>
      <c r="V125" s="112">
        <v>13338</v>
      </c>
      <c r="W125" s="112">
        <v>13740</v>
      </c>
      <c r="X125" s="112">
        <v>14282</v>
      </c>
      <c r="Y125" s="112">
        <v>14538</v>
      </c>
      <c r="Z125" s="112">
        <v>15024</v>
      </c>
      <c r="AB125" s="109" t="str">
        <f>TEXT(Z125,"###,###")</f>
        <v>15,024</v>
      </c>
      <c r="AD125" s="127">
        <f>Z125/$Z$7*100</f>
        <v>14.727101631116687</v>
      </c>
    </row>
    <row r="127" spans="19:32" x14ac:dyDescent="0.25">
      <c r="S127" s="101" t="s">
        <v>102</v>
      </c>
      <c r="T127" s="112"/>
      <c r="U127" s="112"/>
      <c r="V127" s="112">
        <v>48209</v>
      </c>
      <c r="W127" s="112">
        <v>48647</v>
      </c>
      <c r="X127" s="112">
        <v>47804</v>
      </c>
      <c r="Y127" s="112">
        <v>49140</v>
      </c>
      <c r="Z127" s="112">
        <v>50975</v>
      </c>
      <c r="AB127" s="109" t="str">
        <f>TEXT(Z127,"###,###")</f>
        <v>50,975</v>
      </c>
      <c r="AD127" s="127">
        <f>Z127/$Z$7*100</f>
        <v>49.967652132998744</v>
      </c>
    </row>
    <row r="128" spans="19:32" x14ac:dyDescent="0.25">
      <c r="S128" s="101" t="s">
        <v>103</v>
      </c>
      <c r="T128" s="112"/>
      <c r="U128" s="112"/>
      <c r="V128" s="112">
        <v>47334</v>
      </c>
      <c r="W128" s="112">
        <v>47823</v>
      </c>
      <c r="X128" s="112">
        <v>47238</v>
      </c>
      <c r="Y128" s="112">
        <v>48962</v>
      </c>
      <c r="Z128" s="112">
        <v>50985</v>
      </c>
      <c r="AB128" s="109" t="str">
        <f>TEXT(Z128,"###,###")</f>
        <v>50,985</v>
      </c>
      <c r="AD128" s="127">
        <f>Z128/$Z$7*100</f>
        <v>49.977454516938522</v>
      </c>
    </row>
    <row r="130" spans="19:20" x14ac:dyDescent="0.25">
      <c r="S130" s="101" t="s">
        <v>278</v>
      </c>
      <c r="T130" s="127">
        <v>85.262115746549554</v>
      </c>
    </row>
    <row r="131" spans="19:20" x14ac:dyDescent="0.25">
      <c r="S131" s="101" t="s">
        <v>279</v>
      </c>
      <c r="T131" s="127">
        <v>6.378411229611042</v>
      </c>
    </row>
    <row r="132" spans="19:20" x14ac:dyDescent="0.25">
      <c r="S132" s="101" t="s">
        <v>280</v>
      </c>
      <c r="T132" s="127">
        <v>8.348690401505646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5F83771-9F3F-4814-A242-E52B0740CD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93C44CE-5ABB-4287-B4C7-A26CAB03DD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AE8FE53-3160-4689-BFD1-6A7EDC1BFB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E527F2C-25B5-42CC-BB27-0E290100D3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C729-4838-4511-ABB7-49F53E8CED26}">
  <sheetPr codeName="Sheet13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182</v>
      </c>
      <c r="T1" s="99"/>
      <c r="U1" s="99"/>
      <c r="V1" s="99"/>
      <c r="W1" s="99"/>
      <c r="X1" s="99"/>
      <c r="Y1" s="100" t="s">
        <v>267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182</v>
      </c>
      <c r="Y3" s="105" t="s">
        <v>267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8.74 Whittlesea,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166605</v>
      </c>
      <c r="W4" s="108">
        <v>169486</v>
      </c>
      <c r="X4" s="108">
        <v>175986</v>
      </c>
      <c r="Y4" s="108">
        <v>199627</v>
      </c>
      <c r="Z4" s="108">
        <v>210602</v>
      </c>
      <c r="AB4" s="109" t="str">
        <f>TEXT(Z4,"###,###")</f>
        <v>210,602</v>
      </c>
      <c r="AD4" s="110">
        <f>Z4/Y4-1</f>
        <v>5.4977533099230147E-2</v>
      </c>
      <c r="AF4" s="110">
        <f>Z4/V4-1</f>
        <v>0.26407970949251225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87709</v>
      </c>
      <c r="W5" s="108">
        <v>89644</v>
      </c>
      <c r="X5" s="108">
        <v>92211</v>
      </c>
      <c r="Y5" s="108">
        <v>102649</v>
      </c>
      <c r="Z5" s="108">
        <v>107704</v>
      </c>
      <c r="AB5" s="109" t="str">
        <f>TEXT(Z5,"###,###")</f>
        <v>107,704</v>
      </c>
      <c r="AD5" s="110">
        <f t="shared" ref="AD5:AD9" si="0">Z5/Y5-1</f>
        <v>4.9245487048095837E-2</v>
      </c>
      <c r="AF5" s="110">
        <f t="shared" ref="AF5:AF9" si="1">Z5/V5-1</f>
        <v>0.22796976365025245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78893</v>
      </c>
      <c r="W6" s="108">
        <v>79844</v>
      </c>
      <c r="X6" s="108">
        <v>83689</v>
      </c>
      <c r="Y6" s="108">
        <v>96874</v>
      </c>
      <c r="Z6" s="108">
        <v>102810</v>
      </c>
      <c r="AB6" s="109" t="str">
        <f>TEXT(Z6,"###,###")</f>
        <v>102,810</v>
      </c>
      <c r="AD6" s="110">
        <f t="shared" si="0"/>
        <v>6.1275471230670675E-2</v>
      </c>
      <c r="AF6" s="110">
        <f t="shared" si="1"/>
        <v>0.30315744109109799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118852</v>
      </c>
      <c r="W7" s="108">
        <v>122738</v>
      </c>
      <c r="X7" s="108">
        <v>124507</v>
      </c>
      <c r="Y7" s="108">
        <v>130781</v>
      </c>
      <c r="Z7" s="108">
        <v>137330</v>
      </c>
      <c r="AB7" s="109" t="str">
        <f>TEXT(Z7,"###,###")</f>
        <v>137,330</v>
      </c>
      <c r="AD7" s="110">
        <f t="shared" si="0"/>
        <v>5.0076081387969262E-2</v>
      </c>
      <c r="AF7" s="110">
        <f t="shared" si="1"/>
        <v>0.1554706694039647</v>
      </c>
    </row>
    <row r="8" spans="1:32" ht="17.25" customHeight="1" x14ac:dyDescent="0.25">
      <c r="A8" s="64" t="s">
        <v>12</v>
      </c>
      <c r="B8" s="65"/>
      <c r="C8" s="29"/>
      <c r="D8" s="66" t="str">
        <f>AB4</f>
        <v>210,602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137,330</v>
      </c>
      <c r="P8" s="67"/>
      <c r="S8" s="107" t="s">
        <v>82</v>
      </c>
      <c r="T8" s="108"/>
      <c r="U8" s="108"/>
      <c r="V8" s="108">
        <v>45388</v>
      </c>
      <c r="W8" s="108">
        <v>45416.57</v>
      </c>
      <c r="X8" s="108">
        <v>47324.85</v>
      </c>
      <c r="Y8" s="108">
        <v>47051.57</v>
      </c>
      <c r="Z8" s="108">
        <v>50422.57</v>
      </c>
      <c r="AB8" s="109" t="str">
        <f>TEXT(Z8,"$###,###")</f>
        <v>$50,423</v>
      </c>
      <c r="AD8" s="110">
        <f t="shared" si="0"/>
        <v>7.1644793149304054E-2</v>
      </c>
      <c r="AF8" s="110">
        <f t="shared" si="1"/>
        <v>0.11092293117123475</v>
      </c>
    </row>
    <row r="9" spans="1:32" x14ac:dyDescent="0.25">
      <c r="A9" s="30" t="s">
        <v>14</v>
      </c>
      <c r="B9" s="71"/>
      <c r="C9" s="72"/>
      <c r="D9" s="73">
        <f>AD104</f>
        <v>81.854873173094276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51.805869074492094</v>
      </c>
      <c r="P9" s="74" t="s">
        <v>83</v>
      </c>
      <c r="S9" s="107" t="s">
        <v>7</v>
      </c>
      <c r="T9" s="108"/>
      <c r="U9" s="108"/>
      <c r="V9" s="108">
        <v>6625000288</v>
      </c>
      <c r="W9" s="108">
        <v>7045427348</v>
      </c>
      <c r="X9" s="108">
        <v>7433030939</v>
      </c>
      <c r="Y9" s="108">
        <v>8141522774</v>
      </c>
      <c r="Z9" s="108">
        <v>9145690465</v>
      </c>
      <c r="AB9" s="109" t="str">
        <f>TEXT(Z9/1000000,"$#,###.0")&amp;" mil"</f>
        <v>$9,145.7 mil</v>
      </c>
      <c r="AD9" s="110">
        <f t="shared" si="0"/>
        <v>0.12333905079855767</v>
      </c>
      <c r="AF9" s="110">
        <f t="shared" si="1"/>
        <v>0.3804815196107656</v>
      </c>
    </row>
    <row r="10" spans="1:32" x14ac:dyDescent="0.25">
      <c r="A10" s="30" t="s">
        <v>17</v>
      </c>
      <c r="B10" s="71"/>
      <c r="C10" s="72"/>
      <c r="D10" s="73">
        <f>AD105</f>
        <v>12.86360053560745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48.129323527270081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85.519551445423431</v>
      </c>
      <c r="P11" s="74" t="s">
        <v>83</v>
      </c>
      <c r="S11" s="107" t="s">
        <v>29</v>
      </c>
      <c r="T11" s="112"/>
      <c r="U11" s="112"/>
      <c r="V11" s="112">
        <v>150484</v>
      </c>
      <c r="W11" s="112">
        <v>152826</v>
      </c>
      <c r="X11" s="112">
        <v>158225</v>
      </c>
      <c r="Y11" s="112">
        <v>181038</v>
      </c>
      <c r="Z11" s="112">
        <v>190722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6.2921430131799321</v>
      </c>
      <c r="P12" s="74" t="s">
        <v>83</v>
      </c>
      <c r="S12" s="107" t="s">
        <v>30</v>
      </c>
      <c r="T12" s="112"/>
      <c r="U12" s="112"/>
      <c r="V12" s="112">
        <v>16119</v>
      </c>
      <c r="W12" s="112">
        <v>16660</v>
      </c>
      <c r="X12" s="112">
        <v>17761</v>
      </c>
      <c r="Y12" s="112">
        <v>18590</v>
      </c>
      <c r="Z12" s="112">
        <v>19882</v>
      </c>
    </row>
    <row r="13" spans="1:32" ht="15" customHeight="1" x14ac:dyDescent="0.25">
      <c r="A13" s="30" t="s">
        <v>19</v>
      </c>
      <c r="B13" s="72"/>
      <c r="C13" s="72"/>
      <c r="D13" s="73">
        <f>AD108</f>
        <v>13.668436197187111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8.1853928493410031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12.601494762632834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39.3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22.618493651532273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20.863613194495013</v>
      </c>
      <c r="P15" s="74" t="s">
        <v>83</v>
      </c>
      <c r="S15" s="115" t="s">
        <v>59</v>
      </c>
      <c r="T15" s="115"/>
      <c r="U15" s="116"/>
      <c r="V15" s="116">
        <v>533</v>
      </c>
      <c r="W15" s="116">
        <v>452</v>
      </c>
      <c r="X15" s="116">
        <v>513</v>
      </c>
      <c r="Y15" s="112">
        <v>493</v>
      </c>
      <c r="Z15" s="112">
        <v>541</v>
      </c>
      <c r="AB15" s="117">
        <f t="shared" ref="AB15:AB34" si="2">IF(Z15="np",0,Z15/$Z$34)</f>
        <v>2.5688143093878053E-3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45.831473585246101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79.136386805504983</v>
      </c>
      <c r="P16" s="37" t="s">
        <v>83</v>
      </c>
      <c r="S16" s="115" t="s">
        <v>60</v>
      </c>
      <c r="T16" s="115"/>
      <c r="U16" s="116"/>
      <c r="V16" s="116">
        <v>119</v>
      </c>
      <c r="W16" s="116">
        <v>152</v>
      </c>
      <c r="X16" s="116">
        <v>122</v>
      </c>
      <c r="Y16" s="112">
        <v>128</v>
      </c>
      <c r="Z16" s="112">
        <v>159</v>
      </c>
      <c r="AB16" s="117">
        <f t="shared" si="2"/>
        <v>7.5497500035612026E-4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11669</v>
      </c>
      <c r="W17" s="116">
        <v>11131</v>
      </c>
      <c r="X17" s="116">
        <v>11649</v>
      </c>
      <c r="Y17" s="112">
        <v>12603</v>
      </c>
      <c r="Z17" s="112">
        <v>13010</v>
      </c>
      <c r="AB17" s="117">
        <f t="shared" si="2"/>
        <v>6.1774998456812107E-2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1158</v>
      </c>
      <c r="W18" s="116">
        <v>1155</v>
      </c>
      <c r="X18" s="116">
        <v>1164</v>
      </c>
      <c r="Y18" s="112">
        <v>1171</v>
      </c>
      <c r="Z18" s="112">
        <v>1328</v>
      </c>
      <c r="AB18" s="117">
        <f t="shared" si="2"/>
        <v>6.3057031476284765E-3</v>
      </c>
    </row>
    <row r="19" spans="1:28" x14ac:dyDescent="0.25">
      <c r="A19" s="63" t="str">
        <f>$S$1&amp;" ("&amp;$V$2&amp;" to "&amp;$Z$2&amp;")"</f>
        <v>Whittlesea (2018-19 to 2022-23)</v>
      </c>
      <c r="B19" s="63"/>
      <c r="C19" s="63"/>
      <c r="D19" s="63"/>
      <c r="E19" s="63"/>
      <c r="F19" s="63"/>
      <c r="G19" s="63" t="str">
        <f>$S$1&amp;" ("&amp;$V$2&amp;" to "&amp;$Z$2&amp;")"</f>
        <v>Whittlesea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13658</v>
      </c>
      <c r="W19" s="116">
        <v>13943</v>
      </c>
      <c r="X19" s="116">
        <v>14712</v>
      </c>
      <c r="Y19" s="112">
        <v>16390</v>
      </c>
      <c r="Z19" s="112">
        <v>16860</v>
      </c>
      <c r="AB19" s="117">
        <f t="shared" si="2"/>
        <v>8.0055839660403694E-2</v>
      </c>
    </row>
    <row r="20" spans="1:28" x14ac:dyDescent="0.25">
      <c r="S20" s="115" t="s">
        <v>64</v>
      </c>
      <c r="T20" s="115"/>
      <c r="U20" s="116"/>
      <c r="V20" s="116">
        <v>7065</v>
      </c>
      <c r="W20" s="116">
        <v>6847</v>
      </c>
      <c r="X20" s="116">
        <v>7046</v>
      </c>
      <c r="Y20" s="112">
        <v>7753</v>
      </c>
      <c r="Z20" s="112">
        <v>7828</v>
      </c>
      <c r="AB20" s="117">
        <f t="shared" si="2"/>
        <v>3.716946102382207E-2</v>
      </c>
    </row>
    <row r="21" spans="1:28" x14ac:dyDescent="0.25">
      <c r="S21" s="115" t="s">
        <v>65</v>
      </c>
      <c r="T21" s="115"/>
      <c r="U21" s="116"/>
      <c r="V21" s="116">
        <v>16873</v>
      </c>
      <c r="W21" s="116">
        <v>17413</v>
      </c>
      <c r="X21" s="116">
        <v>18409</v>
      </c>
      <c r="Y21" s="112">
        <v>21189</v>
      </c>
      <c r="Z21" s="112">
        <v>21752</v>
      </c>
      <c r="AB21" s="117">
        <f t="shared" si="2"/>
        <v>0.10328437866507124</v>
      </c>
    </row>
    <row r="22" spans="1:28" x14ac:dyDescent="0.25">
      <c r="S22" s="115" t="s">
        <v>66</v>
      </c>
      <c r="T22" s="115"/>
      <c r="U22" s="116"/>
      <c r="V22" s="116">
        <v>10413</v>
      </c>
      <c r="W22" s="116">
        <v>11150</v>
      </c>
      <c r="X22" s="116">
        <v>11439</v>
      </c>
      <c r="Y22" s="112">
        <v>13930</v>
      </c>
      <c r="Z22" s="112">
        <v>14831</v>
      </c>
      <c r="AB22" s="117">
        <f t="shared" si="2"/>
        <v>7.04215989325888E-2</v>
      </c>
    </row>
    <row r="23" spans="1:28" x14ac:dyDescent="0.25">
      <c r="S23" s="115" t="s">
        <v>67</v>
      </c>
      <c r="T23" s="115"/>
      <c r="U23" s="116"/>
      <c r="V23" s="116">
        <v>9524</v>
      </c>
      <c r="W23" s="116">
        <v>9839</v>
      </c>
      <c r="X23" s="116">
        <v>10355</v>
      </c>
      <c r="Y23" s="112">
        <v>11573</v>
      </c>
      <c r="Z23" s="112">
        <v>12483</v>
      </c>
      <c r="AB23" s="117">
        <f t="shared" si="2"/>
        <v>5.927265993361918E-2</v>
      </c>
    </row>
    <row r="24" spans="1:28" x14ac:dyDescent="0.25">
      <c r="S24" s="115" t="s">
        <v>68</v>
      </c>
      <c r="T24" s="115"/>
      <c r="U24" s="116"/>
      <c r="V24" s="116">
        <v>2208</v>
      </c>
      <c r="W24" s="116">
        <v>2219</v>
      </c>
      <c r="X24" s="116">
        <v>2163</v>
      </c>
      <c r="Y24" s="112">
        <v>2420</v>
      </c>
      <c r="Z24" s="112">
        <v>2856</v>
      </c>
      <c r="AB24" s="117">
        <f t="shared" si="2"/>
        <v>1.3561060383755217E-2</v>
      </c>
    </row>
    <row r="25" spans="1:28" x14ac:dyDescent="0.25">
      <c r="S25" s="115" t="s">
        <v>69</v>
      </c>
      <c r="T25" s="115"/>
      <c r="U25" s="116"/>
      <c r="V25" s="116">
        <v>7012</v>
      </c>
      <c r="W25" s="116">
        <v>7490</v>
      </c>
      <c r="X25" s="116">
        <v>7838</v>
      </c>
      <c r="Y25" s="112">
        <v>8668</v>
      </c>
      <c r="Z25" s="112">
        <v>9110</v>
      </c>
      <c r="AB25" s="117">
        <f t="shared" si="2"/>
        <v>4.3256743731095948E-2</v>
      </c>
    </row>
    <row r="26" spans="1:28" x14ac:dyDescent="0.25">
      <c r="S26" s="115" t="s">
        <v>70</v>
      </c>
      <c r="T26" s="115"/>
      <c r="U26" s="116"/>
      <c r="V26" s="116">
        <v>2634</v>
      </c>
      <c r="W26" s="116">
        <v>2425</v>
      </c>
      <c r="X26" s="116">
        <v>2547</v>
      </c>
      <c r="Y26" s="112">
        <v>2884</v>
      </c>
      <c r="Z26" s="112">
        <v>3084</v>
      </c>
      <c r="AB26" s="117">
        <f t="shared" si="2"/>
        <v>1.4643666044643238E-2</v>
      </c>
    </row>
    <row r="27" spans="1:28" x14ac:dyDescent="0.25">
      <c r="S27" s="115" t="s">
        <v>71</v>
      </c>
      <c r="T27" s="115"/>
      <c r="U27" s="116"/>
      <c r="V27" s="116">
        <v>9986</v>
      </c>
      <c r="W27" s="116">
        <v>10013</v>
      </c>
      <c r="X27" s="116">
        <v>10866</v>
      </c>
      <c r="Y27" s="112">
        <v>12432</v>
      </c>
      <c r="Z27" s="112">
        <v>13112</v>
      </c>
      <c r="AB27" s="117">
        <f t="shared" si="2"/>
        <v>6.2259322041946223E-2</v>
      </c>
    </row>
    <row r="28" spans="1:28" x14ac:dyDescent="0.25">
      <c r="S28" s="115" t="s">
        <v>72</v>
      </c>
      <c r="T28" s="115"/>
      <c r="U28" s="116"/>
      <c r="V28" s="116">
        <v>18787</v>
      </c>
      <c r="W28" s="116">
        <v>19176</v>
      </c>
      <c r="X28" s="116">
        <v>19226</v>
      </c>
      <c r="Y28" s="112">
        <v>22366</v>
      </c>
      <c r="Z28" s="112">
        <v>23174</v>
      </c>
      <c r="AB28" s="117">
        <f t="shared" si="2"/>
        <v>0.11003641923429391</v>
      </c>
    </row>
    <row r="29" spans="1:28" x14ac:dyDescent="0.25">
      <c r="S29" s="115" t="s">
        <v>73</v>
      </c>
      <c r="T29" s="115"/>
      <c r="U29" s="116"/>
      <c r="V29" s="116">
        <v>11473</v>
      </c>
      <c r="W29" s="116">
        <v>8398</v>
      </c>
      <c r="X29" s="116">
        <v>8639</v>
      </c>
      <c r="Y29" s="112">
        <v>9973</v>
      </c>
      <c r="Z29" s="112">
        <v>10088</v>
      </c>
      <c r="AB29" s="117">
        <f t="shared" si="2"/>
        <v>4.7900552223852463E-2</v>
      </c>
    </row>
    <row r="30" spans="1:28" x14ac:dyDescent="0.25">
      <c r="S30" s="115" t="s">
        <v>74</v>
      </c>
      <c r="T30" s="115"/>
      <c r="U30" s="116"/>
      <c r="V30" s="116">
        <v>7872</v>
      </c>
      <c r="W30" s="116">
        <v>10625</v>
      </c>
      <c r="X30" s="116">
        <v>10516</v>
      </c>
      <c r="Y30" s="112">
        <v>11927</v>
      </c>
      <c r="Z30" s="112">
        <v>13268</v>
      </c>
      <c r="AB30" s="117">
        <f t="shared" si="2"/>
        <v>6.3000052230974865E-2</v>
      </c>
    </row>
    <row r="31" spans="1:28" x14ac:dyDescent="0.25">
      <c r="S31" s="115" t="s">
        <v>75</v>
      </c>
      <c r="T31" s="115"/>
      <c r="U31" s="116"/>
      <c r="V31" s="116">
        <v>21087</v>
      </c>
      <c r="W31" s="116">
        <v>22718</v>
      </c>
      <c r="X31" s="116">
        <v>25423</v>
      </c>
      <c r="Y31" s="112">
        <v>29534</v>
      </c>
      <c r="Z31" s="112">
        <v>32811</v>
      </c>
      <c r="AB31" s="117">
        <f t="shared" si="2"/>
        <v>0.15579550148858279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2741</v>
      </c>
      <c r="W32" s="116">
        <v>2878</v>
      </c>
      <c r="X32" s="116">
        <v>2870</v>
      </c>
      <c r="Y32" s="112">
        <v>3582</v>
      </c>
      <c r="Z32" s="112">
        <v>3845</v>
      </c>
      <c r="AB32" s="117">
        <f t="shared" si="2"/>
        <v>1.8257099851379136E-2</v>
      </c>
    </row>
    <row r="33" spans="19:32" x14ac:dyDescent="0.25">
      <c r="S33" s="115" t="s">
        <v>77</v>
      </c>
      <c r="T33" s="115"/>
      <c r="U33" s="116"/>
      <c r="V33" s="116">
        <v>5937</v>
      </c>
      <c r="W33" s="116">
        <v>6250</v>
      </c>
      <c r="X33" s="116">
        <v>6571</v>
      </c>
      <c r="Y33" s="112">
        <v>7096</v>
      </c>
      <c r="Z33" s="112">
        <v>7277</v>
      </c>
      <c r="AB33" s="117">
        <f t="shared" si="2"/>
        <v>3.4553164010009352E-2</v>
      </c>
    </row>
    <row r="34" spans="19:32" x14ac:dyDescent="0.25">
      <c r="S34" s="118" t="s">
        <v>53</v>
      </c>
      <c r="T34" s="118"/>
      <c r="U34" s="119"/>
      <c r="V34" s="119">
        <v>166603</v>
      </c>
      <c r="W34" s="119">
        <v>169488</v>
      </c>
      <c r="X34" s="119">
        <v>175986</v>
      </c>
      <c r="Y34" s="120">
        <v>199626</v>
      </c>
      <c r="Z34" s="120">
        <v>210603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99009</v>
      </c>
      <c r="W37" s="112">
        <v>102203</v>
      </c>
      <c r="X37" s="112">
        <v>103470</v>
      </c>
      <c r="Y37" s="112">
        <v>104053</v>
      </c>
      <c r="Z37" s="112">
        <v>108678</v>
      </c>
      <c r="AB37" s="132">
        <f>Z37/Z40*100</f>
        <v>79.136386805504983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19843</v>
      </c>
      <c r="W38" s="112">
        <v>20536</v>
      </c>
      <c r="X38" s="112">
        <v>21039</v>
      </c>
      <c r="Y38" s="112">
        <v>26731</v>
      </c>
      <c r="Z38" s="112">
        <v>28652</v>
      </c>
      <c r="AB38" s="132">
        <f>Z38/Z40*100</f>
        <v>20.863613194495013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118852</v>
      </c>
      <c r="W40" s="112">
        <v>122739</v>
      </c>
      <c r="X40" s="112">
        <v>124509</v>
      </c>
      <c r="Y40" s="112">
        <v>130784</v>
      </c>
      <c r="Z40" s="112">
        <v>137330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22</v>
      </c>
      <c r="W44" s="112">
        <v>27</v>
      </c>
      <c r="X44" s="112">
        <v>20</v>
      </c>
      <c r="Y44" s="112">
        <v>25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1275</v>
      </c>
      <c r="W45" s="112">
        <v>1307</v>
      </c>
      <c r="X45" s="112">
        <v>1404</v>
      </c>
      <c r="Y45" s="112">
        <v>2048</v>
      </c>
      <c r="Z45" s="112">
        <v>2173</v>
      </c>
    </row>
    <row r="46" spans="19:32" x14ac:dyDescent="0.25">
      <c r="S46" s="115" t="s">
        <v>38</v>
      </c>
      <c r="T46" s="115"/>
      <c r="U46" s="112"/>
      <c r="V46" s="112">
        <v>4258</v>
      </c>
      <c r="W46" s="112">
        <v>4308</v>
      </c>
      <c r="X46" s="112">
        <v>4398</v>
      </c>
      <c r="Y46" s="112">
        <v>5971</v>
      </c>
      <c r="Z46" s="112">
        <v>6520</v>
      </c>
    </row>
    <row r="47" spans="19:32" x14ac:dyDescent="0.25">
      <c r="S47" s="115" t="s">
        <v>39</v>
      </c>
      <c r="T47" s="115"/>
      <c r="U47" s="112"/>
      <c r="V47" s="112">
        <v>8771</v>
      </c>
      <c r="W47" s="112">
        <v>8795</v>
      </c>
      <c r="X47" s="112">
        <v>8730</v>
      </c>
      <c r="Y47" s="112">
        <v>9796</v>
      </c>
      <c r="Z47" s="112">
        <v>10328</v>
      </c>
    </row>
    <row r="48" spans="19:32" x14ac:dyDescent="0.25">
      <c r="S48" s="115" t="s">
        <v>40</v>
      </c>
      <c r="T48" s="115"/>
      <c r="U48" s="112"/>
      <c r="V48" s="112">
        <v>11849</v>
      </c>
      <c r="W48" s="112">
        <v>11979</v>
      </c>
      <c r="X48" s="112">
        <v>12515</v>
      </c>
      <c r="Y48" s="112">
        <v>14004</v>
      </c>
      <c r="Z48" s="112">
        <v>14866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12984</v>
      </c>
      <c r="W49" s="112">
        <v>13032</v>
      </c>
      <c r="X49" s="112">
        <v>13048</v>
      </c>
      <c r="Y49" s="112">
        <v>13849</v>
      </c>
      <c r="Z49" s="112">
        <v>14169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Whittlesea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12479</v>
      </c>
      <c r="W50" s="112">
        <v>12843</v>
      </c>
      <c r="X50" s="112">
        <v>13506</v>
      </c>
      <c r="Y50" s="112">
        <v>14582</v>
      </c>
      <c r="Z50" s="112">
        <v>14932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9403</v>
      </c>
      <c r="W51" s="112">
        <v>9819</v>
      </c>
      <c r="X51" s="112">
        <v>10420</v>
      </c>
      <c r="Y51" s="112">
        <v>11940</v>
      </c>
      <c r="Z51" s="112">
        <v>12825</v>
      </c>
    </row>
    <row r="52" spans="1:26" ht="15" customHeight="1" x14ac:dyDescent="0.25">
      <c r="S52" s="115" t="s">
        <v>44</v>
      </c>
      <c r="T52" s="115"/>
      <c r="U52" s="112"/>
      <c r="V52" s="112">
        <v>7998</v>
      </c>
      <c r="W52" s="112">
        <v>8237</v>
      </c>
      <c r="X52" s="112">
        <v>8371</v>
      </c>
      <c r="Y52" s="112">
        <v>8984</v>
      </c>
      <c r="Z52" s="112">
        <v>9329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6539</v>
      </c>
      <c r="W53" s="112">
        <v>6780</v>
      </c>
      <c r="X53" s="112">
        <v>7014</v>
      </c>
      <c r="Y53" s="112">
        <v>7530</v>
      </c>
      <c r="Z53" s="112">
        <v>7872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5539</v>
      </c>
      <c r="W54" s="112">
        <v>5652</v>
      </c>
      <c r="X54" s="112">
        <v>5601</v>
      </c>
      <c r="Y54" s="112">
        <v>6072</v>
      </c>
      <c r="Z54" s="112">
        <v>6187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3917</v>
      </c>
      <c r="W55" s="112">
        <v>3992</v>
      </c>
      <c r="X55" s="112">
        <v>4116</v>
      </c>
      <c r="Y55" s="112">
        <v>4422</v>
      </c>
      <c r="Z55" s="112">
        <v>4688</v>
      </c>
    </row>
    <row r="56" spans="1:26" ht="15" customHeight="1" x14ac:dyDescent="0.25">
      <c r="S56" s="115" t="s">
        <v>48</v>
      </c>
      <c r="T56" s="115"/>
      <c r="U56" s="112"/>
      <c r="V56" s="112">
        <v>1801</v>
      </c>
      <c r="W56" s="112">
        <v>1903</v>
      </c>
      <c r="X56" s="112">
        <v>2061</v>
      </c>
      <c r="Y56" s="112">
        <v>2320</v>
      </c>
      <c r="Z56" s="112">
        <v>2562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550</v>
      </c>
      <c r="W57" s="112">
        <v>632</v>
      </c>
      <c r="X57" s="112">
        <v>650</v>
      </c>
      <c r="Y57" s="112">
        <v>712</v>
      </c>
      <c r="Z57" s="112">
        <v>789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208</v>
      </c>
      <c r="W58" s="112">
        <v>220</v>
      </c>
      <c r="X58" s="112">
        <v>225</v>
      </c>
      <c r="Y58" s="112">
        <v>267</v>
      </c>
      <c r="Z58" s="112">
        <v>292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59</v>
      </c>
      <c r="W59" s="112">
        <v>72</v>
      </c>
      <c r="X59" s="112">
        <v>85</v>
      </c>
      <c r="Y59" s="112">
        <v>86</v>
      </c>
      <c r="Z59" s="112">
        <v>94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54</v>
      </c>
      <c r="W60" s="112">
        <v>55</v>
      </c>
      <c r="X60" s="112">
        <v>47</v>
      </c>
      <c r="Y60" s="112">
        <v>49</v>
      </c>
      <c r="Z60" s="112">
        <v>50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87708</v>
      </c>
      <c r="W61" s="112">
        <v>89645</v>
      </c>
      <c r="X61" s="112">
        <v>92211</v>
      </c>
      <c r="Y61" s="112">
        <v>102645</v>
      </c>
      <c r="Z61" s="112">
        <v>107700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19</v>
      </c>
      <c r="X63" s="112">
        <v>23</v>
      </c>
      <c r="Y63" s="112">
        <v>24</v>
      </c>
      <c r="Z63" s="112">
        <v>30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1537</v>
      </c>
      <c r="W64" s="112">
        <v>1537</v>
      </c>
      <c r="X64" s="112">
        <v>1705</v>
      </c>
      <c r="Y64" s="112">
        <v>2463</v>
      </c>
      <c r="Z64" s="112">
        <v>2606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Whittlesea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4533</v>
      </c>
      <c r="W65" s="112">
        <v>4342</v>
      </c>
      <c r="X65" s="112">
        <v>4451</v>
      </c>
      <c r="Y65" s="112">
        <v>6139</v>
      </c>
      <c r="Z65" s="112">
        <v>6606</v>
      </c>
    </row>
    <row r="66" spans="1:26" x14ac:dyDescent="0.25">
      <c r="S66" s="115" t="s">
        <v>39</v>
      </c>
      <c r="T66" s="115"/>
      <c r="U66" s="112"/>
      <c r="V66" s="112">
        <v>8244</v>
      </c>
      <c r="W66" s="112">
        <v>8201</v>
      </c>
      <c r="X66" s="112">
        <v>8686</v>
      </c>
      <c r="Y66" s="112">
        <v>10303</v>
      </c>
      <c r="Z66" s="112">
        <v>10519</v>
      </c>
    </row>
    <row r="67" spans="1:26" x14ac:dyDescent="0.25">
      <c r="S67" s="115" t="s">
        <v>40</v>
      </c>
      <c r="T67" s="115"/>
      <c r="U67" s="112"/>
      <c r="V67" s="112">
        <v>10924</v>
      </c>
      <c r="W67" s="112">
        <v>10982</v>
      </c>
      <c r="X67" s="112">
        <v>11428</v>
      </c>
      <c r="Y67" s="112">
        <v>12923</v>
      </c>
      <c r="Z67" s="112">
        <v>13557</v>
      </c>
    </row>
    <row r="68" spans="1:26" x14ac:dyDescent="0.25">
      <c r="S68" s="115" t="s">
        <v>41</v>
      </c>
      <c r="T68" s="115"/>
      <c r="U68" s="112"/>
      <c r="V68" s="112">
        <v>11581</v>
      </c>
      <c r="W68" s="112">
        <v>11403</v>
      </c>
      <c r="X68" s="112">
        <v>11778</v>
      </c>
      <c r="Y68" s="112">
        <v>13129</v>
      </c>
      <c r="Z68" s="112">
        <v>13884</v>
      </c>
    </row>
    <row r="69" spans="1:26" x14ac:dyDescent="0.25">
      <c r="S69" s="115" t="s">
        <v>42</v>
      </c>
      <c r="T69" s="115"/>
      <c r="U69" s="112"/>
      <c r="V69" s="112">
        <v>10070</v>
      </c>
      <c r="W69" s="112">
        <v>10544</v>
      </c>
      <c r="X69" s="112">
        <v>11466</v>
      </c>
      <c r="Y69" s="112">
        <v>13233</v>
      </c>
      <c r="Z69" s="112">
        <v>14203</v>
      </c>
    </row>
    <row r="70" spans="1:26" x14ac:dyDescent="0.25">
      <c r="S70" s="115" t="s">
        <v>43</v>
      </c>
      <c r="T70" s="115"/>
      <c r="U70" s="112"/>
      <c r="V70" s="112">
        <v>7964</v>
      </c>
      <c r="W70" s="112">
        <v>8207</v>
      </c>
      <c r="X70" s="112">
        <v>8854</v>
      </c>
      <c r="Y70" s="112">
        <v>10539</v>
      </c>
      <c r="Z70" s="112">
        <v>11413</v>
      </c>
    </row>
    <row r="71" spans="1:26" x14ac:dyDescent="0.25">
      <c r="S71" s="115" t="s">
        <v>44</v>
      </c>
      <c r="T71" s="115"/>
      <c r="U71" s="112"/>
      <c r="V71" s="112">
        <v>7628</v>
      </c>
      <c r="W71" s="112">
        <v>7728</v>
      </c>
      <c r="X71" s="112">
        <v>7670</v>
      </c>
      <c r="Y71" s="112">
        <v>8530</v>
      </c>
      <c r="Z71" s="112">
        <v>9051</v>
      </c>
    </row>
    <row r="72" spans="1:26" x14ac:dyDescent="0.25">
      <c r="S72" s="115" t="s">
        <v>45</v>
      </c>
      <c r="T72" s="115"/>
      <c r="U72" s="112"/>
      <c r="V72" s="112">
        <v>6196</v>
      </c>
      <c r="W72" s="112">
        <v>6373</v>
      </c>
      <c r="X72" s="112">
        <v>6679</v>
      </c>
      <c r="Y72" s="112">
        <v>7585</v>
      </c>
      <c r="Z72" s="112">
        <v>8045</v>
      </c>
    </row>
    <row r="73" spans="1:26" x14ac:dyDescent="0.25">
      <c r="S73" s="115" t="s">
        <v>46</v>
      </c>
      <c r="T73" s="115"/>
      <c r="U73" s="112"/>
      <c r="V73" s="112">
        <v>4994</v>
      </c>
      <c r="W73" s="112">
        <v>4992</v>
      </c>
      <c r="X73" s="112">
        <v>5119</v>
      </c>
      <c r="Y73" s="112">
        <v>5686</v>
      </c>
      <c r="Z73" s="112">
        <v>5948</v>
      </c>
    </row>
    <row r="74" spans="1:26" x14ac:dyDescent="0.25">
      <c r="S74" s="115" t="s">
        <v>47</v>
      </c>
      <c r="T74" s="115"/>
      <c r="U74" s="112"/>
      <c r="V74" s="112">
        <v>3245</v>
      </c>
      <c r="W74" s="112">
        <v>3406</v>
      </c>
      <c r="X74" s="112">
        <v>3519</v>
      </c>
      <c r="Y74" s="112">
        <v>3812</v>
      </c>
      <c r="Z74" s="112">
        <v>4152</v>
      </c>
    </row>
    <row r="75" spans="1:26" x14ac:dyDescent="0.25">
      <c r="S75" s="115" t="s">
        <v>48</v>
      </c>
      <c r="T75" s="115"/>
      <c r="U75" s="112"/>
      <c r="V75" s="112">
        <v>1279</v>
      </c>
      <c r="W75" s="112">
        <v>1381</v>
      </c>
      <c r="X75" s="112">
        <v>1564</v>
      </c>
      <c r="Y75" s="112">
        <v>1717</v>
      </c>
      <c r="Z75" s="112">
        <v>1881</v>
      </c>
    </row>
    <row r="76" spans="1:26" x14ac:dyDescent="0.25">
      <c r="S76" s="115" t="s">
        <v>49</v>
      </c>
      <c r="T76" s="115"/>
      <c r="U76" s="112"/>
      <c r="V76" s="112">
        <v>386</v>
      </c>
      <c r="W76" s="112">
        <v>418</v>
      </c>
      <c r="X76" s="112">
        <v>423</v>
      </c>
      <c r="Y76" s="112">
        <v>472</v>
      </c>
      <c r="Z76" s="112">
        <v>549</v>
      </c>
    </row>
    <row r="77" spans="1:26" x14ac:dyDescent="0.25">
      <c r="S77" s="115" t="s">
        <v>50</v>
      </c>
      <c r="T77" s="115"/>
      <c r="U77" s="112"/>
      <c r="V77" s="112">
        <v>135</v>
      </c>
      <c r="W77" s="112">
        <v>135</v>
      </c>
      <c r="X77" s="112">
        <v>151</v>
      </c>
      <c r="Y77" s="112">
        <v>158</v>
      </c>
      <c r="Z77" s="112">
        <v>185</v>
      </c>
    </row>
    <row r="78" spans="1:26" x14ac:dyDescent="0.25">
      <c r="S78" s="115" t="s">
        <v>51</v>
      </c>
      <c r="T78" s="115"/>
      <c r="U78" s="112"/>
      <c r="V78" s="112">
        <v>86</v>
      </c>
      <c r="W78" s="112">
        <v>83</v>
      </c>
      <c r="X78" s="112">
        <v>93</v>
      </c>
      <c r="Y78" s="112">
        <v>94</v>
      </c>
      <c r="Z78" s="112">
        <v>84</v>
      </c>
    </row>
    <row r="79" spans="1:26" x14ac:dyDescent="0.25">
      <c r="S79" s="115" t="s">
        <v>52</v>
      </c>
      <c r="T79" s="115"/>
      <c r="U79" s="112"/>
      <c r="V79" s="112">
        <v>74</v>
      </c>
      <c r="W79" s="112">
        <v>80</v>
      </c>
      <c r="X79" s="112">
        <v>80</v>
      </c>
      <c r="Y79" s="112">
        <v>67</v>
      </c>
      <c r="Z79" s="112">
        <v>94</v>
      </c>
    </row>
    <row r="80" spans="1:26" x14ac:dyDescent="0.25">
      <c r="S80" s="118" t="s">
        <v>53</v>
      </c>
      <c r="T80" s="118"/>
      <c r="U80" s="112"/>
      <c r="V80" s="112">
        <v>78892</v>
      </c>
      <c r="W80" s="112">
        <v>79842</v>
      </c>
      <c r="X80" s="112">
        <v>83689</v>
      </c>
      <c r="Y80" s="112">
        <v>96871</v>
      </c>
      <c r="Z80" s="112">
        <v>102809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Whittlesea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7173</v>
      </c>
      <c r="W83" s="112">
        <v>7582</v>
      </c>
      <c r="X83" s="112">
        <v>7758</v>
      </c>
      <c r="Y83" s="112">
        <v>7995</v>
      </c>
      <c r="Z83" s="112">
        <v>8358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7945</v>
      </c>
      <c r="W84" s="112">
        <v>8311</v>
      </c>
      <c r="X84" s="112">
        <v>8617</v>
      </c>
      <c r="Y84" s="112">
        <v>9366</v>
      </c>
      <c r="Z84" s="112">
        <v>10011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11667</v>
      </c>
      <c r="W85" s="112">
        <v>11814</v>
      </c>
      <c r="X85" s="112">
        <v>11982</v>
      </c>
      <c r="Y85" s="112">
        <v>12374</v>
      </c>
      <c r="Z85" s="112">
        <v>12579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210,602</v>
      </c>
      <c r="D86" s="96">
        <f t="shared" ref="D86:D91" si="4">AD4</f>
        <v>5.4977533099230147E-2</v>
      </c>
      <c r="E86" s="97">
        <f t="shared" ref="E86:E91" si="5">AD4</f>
        <v>5.4977533099230147E-2</v>
      </c>
      <c r="F86" s="96">
        <f t="shared" ref="F86:F91" si="6">AF4</f>
        <v>0.26407970949251225</v>
      </c>
      <c r="G86" s="97">
        <f t="shared" ref="G86:G91" si="7">AF4</f>
        <v>0.26407970949251225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3541</v>
      </c>
      <c r="W86" s="112">
        <v>3843</v>
      </c>
      <c r="X86" s="112">
        <v>3945</v>
      </c>
      <c r="Y86" s="112">
        <v>4156</v>
      </c>
      <c r="Z86" s="112">
        <v>4398</v>
      </c>
    </row>
    <row r="87" spans="1:30" ht="15" customHeight="1" x14ac:dyDescent="0.25">
      <c r="A87" s="98" t="s">
        <v>4</v>
      </c>
      <c r="B87" s="49"/>
      <c r="C87" s="57" t="str">
        <f t="shared" si="3"/>
        <v>107,704</v>
      </c>
      <c r="D87" s="96">
        <f t="shared" si="4"/>
        <v>4.9245487048095837E-2</v>
      </c>
      <c r="E87" s="97">
        <f t="shared" si="5"/>
        <v>4.9245487048095837E-2</v>
      </c>
      <c r="F87" s="96">
        <f t="shared" si="6"/>
        <v>0.22796976365025245</v>
      </c>
      <c r="G87" s="97">
        <f t="shared" si="7"/>
        <v>0.22796976365025245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3669</v>
      </c>
      <c r="W87" s="112">
        <v>3721</v>
      </c>
      <c r="X87" s="112">
        <v>3775</v>
      </c>
      <c r="Y87" s="112">
        <v>4007</v>
      </c>
      <c r="Z87" s="112">
        <v>4167</v>
      </c>
    </row>
    <row r="88" spans="1:30" ht="15" customHeight="1" x14ac:dyDescent="0.25">
      <c r="A88" s="98" t="s">
        <v>5</v>
      </c>
      <c r="B88" s="49"/>
      <c r="C88" s="57" t="str">
        <f t="shared" si="3"/>
        <v>102,810</v>
      </c>
      <c r="D88" s="96">
        <f t="shared" si="4"/>
        <v>6.1275471230670675E-2</v>
      </c>
      <c r="E88" s="97">
        <f t="shared" si="5"/>
        <v>6.1275471230670675E-2</v>
      </c>
      <c r="F88" s="96">
        <f t="shared" si="6"/>
        <v>0.30315744109109799</v>
      </c>
      <c r="G88" s="97">
        <f t="shared" si="7"/>
        <v>0.30315744109109799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3843</v>
      </c>
      <c r="W88" s="112">
        <v>3930</v>
      </c>
      <c r="X88" s="112">
        <v>3914</v>
      </c>
      <c r="Y88" s="112">
        <v>4082</v>
      </c>
      <c r="Z88" s="112">
        <v>4200</v>
      </c>
    </row>
    <row r="89" spans="1:30" ht="15" customHeight="1" x14ac:dyDescent="0.25">
      <c r="A89" s="49" t="s">
        <v>6</v>
      </c>
      <c r="B89" s="49"/>
      <c r="C89" s="57" t="str">
        <f t="shared" si="3"/>
        <v>137,330</v>
      </c>
      <c r="D89" s="96">
        <f t="shared" si="4"/>
        <v>5.0076081387969262E-2</v>
      </c>
      <c r="E89" s="97">
        <f t="shared" si="5"/>
        <v>5.0076081387969262E-2</v>
      </c>
      <c r="F89" s="96">
        <f t="shared" si="6"/>
        <v>0.1554706694039647</v>
      </c>
      <c r="G89" s="97">
        <f t="shared" si="7"/>
        <v>0.1554706694039647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6556</v>
      </c>
      <c r="W89" s="112">
        <v>6496</v>
      </c>
      <c r="X89" s="112">
        <v>6606</v>
      </c>
      <c r="Y89" s="112">
        <v>6845</v>
      </c>
      <c r="Z89" s="112">
        <v>7047</v>
      </c>
    </row>
    <row r="90" spans="1:30" ht="15" customHeight="1" x14ac:dyDescent="0.25">
      <c r="A90" s="49" t="s">
        <v>95</v>
      </c>
      <c r="B90" s="49"/>
      <c r="C90" s="57" t="str">
        <f t="shared" si="3"/>
        <v>$50,423</v>
      </c>
      <c r="D90" s="96">
        <f t="shared" si="4"/>
        <v>7.1644793149304054E-2</v>
      </c>
      <c r="E90" s="97">
        <f t="shared" si="5"/>
        <v>7.1644793149304054E-2</v>
      </c>
      <c r="F90" s="96">
        <f t="shared" si="6"/>
        <v>0.11092293117123475</v>
      </c>
      <c r="G90" s="97">
        <f t="shared" si="7"/>
        <v>0.11092293117123475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7672</v>
      </c>
      <c r="W90" s="112">
        <v>7960</v>
      </c>
      <c r="X90" s="112">
        <v>7762</v>
      </c>
      <c r="Y90" s="112">
        <v>7978</v>
      </c>
      <c r="Z90" s="112">
        <v>8355</v>
      </c>
    </row>
    <row r="91" spans="1:30" ht="15" customHeight="1" x14ac:dyDescent="0.25">
      <c r="A91" s="49" t="s">
        <v>7</v>
      </c>
      <c r="B91" s="49"/>
      <c r="C91" s="57" t="str">
        <f t="shared" si="3"/>
        <v>$9,145.7 mil</v>
      </c>
      <c r="D91" s="96">
        <f t="shared" si="4"/>
        <v>0.12333905079855767</v>
      </c>
      <c r="E91" s="97">
        <f t="shared" si="5"/>
        <v>0.12333905079855767</v>
      </c>
      <c r="F91" s="96">
        <f t="shared" si="6"/>
        <v>0.3804815196107656</v>
      </c>
      <c r="G91" s="97">
        <f t="shared" si="7"/>
        <v>0.3804815196107656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62864</v>
      </c>
      <c r="W91" s="112">
        <v>64768</v>
      </c>
      <c r="X91" s="112">
        <v>65323</v>
      </c>
      <c r="Y91" s="112">
        <v>68000</v>
      </c>
      <c r="Z91" s="112">
        <v>71148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5049</v>
      </c>
      <c r="W93" s="112">
        <v>5253</v>
      </c>
      <c r="X93" s="112">
        <v>5452</v>
      </c>
      <c r="Y93" s="112">
        <v>5770</v>
      </c>
      <c r="Z93" s="112">
        <v>6060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10485</v>
      </c>
      <c r="W94" s="112">
        <v>11160</v>
      </c>
      <c r="X94" s="112">
        <v>11724</v>
      </c>
      <c r="Y94" s="112">
        <v>12668</v>
      </c>
      <c r="Z94" s="112">
        <v>13664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1958</v>
      </c>
      <c r="W95" s="112">
        <v>2038</v>
      </c>
      <c r="X95" s="112">
        <v>2113</v>
      </c>
      <c r="Y95" s="112">
        <v>2393</v>
      </c>
      <c r="Z95" s="112">
        <v>2524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9170</v>
      </c>
      <c r="W96" s="112">
        <v>9703</v>
      </c>
      <c r="X96" s="112">
        <v>10139</v>
      </c>
      <c r="Y96" s="112">
        <v>10865</v>
      </c>
      <c r="Z96" s="112">
        <v>11618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10807</v>
      </c>
      <c r="W97" s="112">
        <v>10793</v>
      </c>
      <c r="X97" s="112">
        <v>10828</v>
      </c>
      <c r="Y97" s="112">
        <v>11192</v>
      </c>
      <c r="Z97" s="112">
        <v>11326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6454</v>
      </c>
      <c r="W98" s="112">
        <v>6602</v>
      </c>
      <c r="X98" s="112">
        <v>6626</v>
      </c>
      <c r="Y98" s="112">
        <v>6879</v>
      </c>
      <c r="Z98" s="112">
        <v>6926</v>
      </c>
    </row>
    <row r="99" spans="1:32" ht="15" customHeight="1" x14ac:dyDescent="0.25">
      <c r="S99" s="115" t="s">
        <v>195</v>
      </c>
      <c r="T99" s="115"/>
      <c r="U99" s="112"/>
      <c r="V99" s="112">
        <v>766</v>
      </c>
      <c r="W99" s="112">
        <v>800</v>
      </c>
      <c r="X99" s="112">
        <v>826</v>
      </c>
      <c r="Y99" s="112">
        <v>991</v>
      </c>
      <c r="Z99" s="112">
        <v>1103</v>
      </c>
    </row>
    <row r="100" spans="1:32" ht="15" customHeight="1" x14ac:dyDescent="0.25">
      <c r="S100" s="115" t="s">
        <v>58</v>
      </c>
      <c r="T100" s="115"/>
      <c r="U100" s="112"/>
      <c r="V100" s="112">
        <v>4138</v>
      </c>
      <c r="W100" s="112">
        <v>4293</v>
      </c>
      <c r="X100" s="112">
        <v>4270</v>
      </c>
      <c r="Y100" s="112">
        <v>4527</v>
      </c>
      <c r="Z100" s="112">
        <v>4774</v>
      </c>
    </row>
    <row r="101" spans="1:32" x14ac:dyDescent="0.25">
      <c r="A101" s="18"/>
      <c r="S101" s="118" t="s">
        <v>53</v>
      </c>
      <c r="T101" s="118"/>
      <c r="U101" s="112"/>
      <c r="V101" s="112">
        <v>55987</v>
      </c>
      <c r="W101" s="112">
        <v>57972</v>
      </c>
      <c r="X101" s="112">
        <v>59098</v>
      </c>
      <c r="Y101" s="112">
        <v>62696</v>
      </c>
      <c r="Z101" s="112">
        <v>66096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133103</v>
      </c>
      <c r="W104" s="112">
        <v>141618</v>
      </c>
      <c r="X104" s="112">
        <v>141893</v>
      </c>
      <c r="Y104" s="112">
        <v>163206</v>
      </c>
      <c r="Z104" s="112">
        <v>172388</v>
      </c>
      <c r="AB104" s="109" t="str">
        <f>TEXT(Z104,"###,###")</f>
        <v>172,388</v>
      </c>
      <c r="AD104" s="130">
        <f>Z104/($Z$4)*100</f>
        <v>81.854873173094276</v>
      </c>
      <c r="AF104" s="109"/>
    </row>
    <row r="105" spans="1:32" x14ac:dyDescent="0.25">
      <c r="S105" s="115" t="s">
        <v>17</v>
      </c>
      <c r="T105" s="115"/>
      <c r="U105" s="112"/>
      <c r="V105" s="112">
        <v>23173</v>
      </c>
      <c r="W105" s="112">
        <v>22757</v>
      </c>
      <c r="X105" s="112">
        <v>23031</v>
      </c>
      <c r="Y105" s="112">
        <v>25876</v>
      </c>
      <c r="Z105" s="112">
        <v>27091</v>
      </c>
      <c r="AB105" s="109" t="str">
        <f>TEXT(Z105,"###,###")</f>
        <v>27,091</v>
      </c>
      <c r="AD105" s="130">
        <f>Z105/($Z$4)*100</f>
        <v>12.86360053560745</v>
      </c>
      <c r="AF105" s="109"/>
    </row>
    <row r="106" spans="1:32" x14ac:dyDescent="0.25">
      <c r="S106" s="118" t="s">
        <v>53</v>
      </c>
      <c r="T106" s="118"/>
      <c r="U106" s="120"/>
      <c r="V106" s="120">
        <v>156276</v>
      </c>
      <c r="W106" s="120">
        <v>164375</v>
      </c>
      <c r="X106" s="120">
        <v>164924</v>
      </c>
      <c r="Y106" s="120">
        <v>189082</v>
      </c>
      <c r="Z106" s="120">
        <v>199479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24985</v>
      </c>
      <c r="W108" s="112">
        <v>25896</v>
      </c>
      <c r="X108" s="112">
        <v>25506</v>
      </c>
      <c r="Y108" s="112">
        <v>28934</v>
      </c>
      <c r="Z108" s="112">
        <v>28786</v>
      </c>
      <c r="AB108" s="109" t="str">
        <f>TEXT(Z108,"###,###")</f>
        <v>28,786</v>
      </c>
      <c r="AD108" s="130">
        <f>Z108/($Z$4)*100</f>
        <v>13.668436197187111</v>
      </c>
      <c r="AF108" s="109"/>
    </row>
    <row r="109" spans="1:32" x14ac:dyDescent="0.25">
      <c r="S109" s="115" t="s">
        <v>20</v>
      </c>
      <c r="T109" s="115"/>
      <c r="U109" s="112"/>
      <c r="V109" s="112">
        <v>20331</v>
      </c>
      <c r="W109" s="112">
        <v>20939</v>
      </c>
      <c r="X109" s="112">
        <v>23602</v>
      </c>
      <c r="Y109" s="112">
        <v>26067</v>
      </c>
      <c r="Z109" s="112">
        <v>26539</v>
      </c>
      <c r="AB109" s="109" t="str">
        <f>TEXT(Z109,"###,###")</f>
        <v>26,539</v>
      </c>
      <c r="AD109" s="130">
        <f>Z109/($Z$4)*100</f>
        <v>12.601494762632834</v>
      </c>
      <c r="AF109" s="109"/>
    </row>
    <row r="110" spans="1:32" x14ac:dyDescent="0.25">
      <c r="S110" s="115" t="s">
        <v>21</v>
      </c>
      <c r="T110" s="115"/>
      <c r="U110" s="112"/>
      <c r="V110" s="112">
        <v>37166</v>
      </c>
      <c r="W110" s="112">
        <v>36718</v>
      </c>
      <c r="X110" s="112">
        <v>38135</v>
      </c>
      <c r="Y110" s="112">
        <v>44623</v>
      </c>
      <c r="Z110" s="112">
        <v>47635</v>
      </c>
      <c r="AB110" s="109" t="str">
        <f>TEXT(Z110,"###,###")</f>
        <v>47,635</v>
      </c>
      <c r="AD110" s="130">
        <f>Z110/($Z$4)*100</f>
        <v>22.618493651532273</v>
      </c>
      <c r="AF110" s="109"/>
    </row>
    <row r="111" spans="1:32" x14ac:dyDescent="0.25">
      <c r="S111" s="115" t="s">
        <v>22</v>
      </c>
      <c r="T111" s="115"/>
      <c r="U111" s="112"/>
      <c r="V111" s="112">
        <v>73016</v>
      </c>
      <c r="W111" s="112">
        <v>74311</v>
      </c>
      <c r="X111" s="112">
        <v>77681</v>
      </c>
      <c r="Y111" s="112">
        <v>89467</v>
      </c>
      <c r="Z111" s="112">
        <v>96522</v>
      </c>
      <c r="AB111" s="109" t="str">
        <f>TEXT(Z111,"###,###")</f>
        <v>96,522</v>
      </c>
      <c r="AD111" s="130">
        <f>Z111/($Z$4)*100</f>
        <v>45.831473585246101</v>
      </c>
      <c r="AF111" s="109"/>
    </row>
    <row r="112" spans="1:32" x14ac:dyDescent="0.25">
      <c r="S112" s="118" t="s">
        <v>53</v>
      </c>
      <c r="T112" s="118"/>
      <c r="U112" s="112"/>
      <c r="V112" s="112">
        <v>166605</v>
      </c>
      <c r="W112" s="112">
        <v>169488</v>
      </c>
      <c r="X112" s="112">
        <v>175986</v>
      </c>
      <c r="Y112" s="112">
        <v>199625</v>
      </c>
      <c r="Z112" s="112">
        <v>210608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</v>
      </c>
      <c r="W118" s="131">
        <v>39.130000000000003</v>
      </c>
      <c r="X118" s="131">
        <v>39.39</v>
      </c>
      <c r="Y118" s="131">
        <v>39.270000000000003</v>
      </c>
      <c r="Z118" s="131">
        <v>39.26</v>
      </c>
      <c r="AB118" s="109" t="str">
        <f>TEXT(Z118,"##.0")</f>
        <v>39.3</v>
      </c>
    </row>
    <row r="120" spans="19:32" x14ac:dyDescent="0.25">
      <c r="S120" s="101" t="s">
        <v>97</v>
      </c>
      <c r="T120" s="112"/>
      <c r="U120" s="112"/>
      <c r="V120" s="112">
        <v>102727</v>
      </c>
      <c r="W120" s="112">
        <v>106079</v>
      </c>
      <c r="X120" s="112">
        <v>106742</v>
      </c>
      <c r="Y120" s="112">
        <v>112195</v>
      </c>
      <c r="Z120" s="112">
        <v>117444</v>
      </c>
      <c r="AB120" s="109" t="str">
        <f>TEXT(Z120,"###,###")</f>
        <v>117,444</v>
      </c>
    </row>
    <row r="121" spans="19:32" x14ac:dyDescent="0.25">
      <c r="S121" s="101" t="s">
        <v>98</v>
      </c>
      <c r="T121" s="112"/>
      <c r="U121" s="112"/>
      <c r="V121" s="112">
        <v>7936</v>
      </c>
      <c r="W121" s="112">
        <v>8207</v>
      </c>
      <c r="X121" s="112">
        <v>8336</v>
      </c>
      <c r="Y121" s="112">
        <v>8048</v>
      </c>
      <c r="Z121" s="112">
        <v>8641</v>
      </c>
      <c r="AB121" s="109" t="str">
        <f>TEXT(Z121,"###,###")</f>
        <v>8,641</v>
      </c>
    </row>
    <row r="122" spans="19:32" x14ac:dyDescent="0.25">
      <c r="S122" s="101" t="s">
        <v>99</v>
      </c>
      <c r="T122" s="112"/>
      <c r="U122" s="112"/>
      <c r="V122" s="112">
        <v>8188</v>
      </c>
      <c r="W122" s="112">
        <v>8457</v>
      </c>
      <c r="X122" s="112">
        <v>9424</v>
      </c>
      <c r="Y122" s="112">
        <v>10542</v>
      </c>
      <c r="Z122" s="112">
        <v>11241</v>
      </c>
      <c r="AB122" s="109" t="str">
        <f>TEXT(Z122,"###,###")</f>
        <v>11,241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110915</v>
      </c>
      <c r="W124" s="112">
        <v>114536</v>
      </c>
      <c r="X124" s="112">
        <v>116166</v>
      </c>
      <c r="Y124" s="112">
        <v>122737</v>
      </c>
      <c r="Z124" s="112">
        <v>128685</v>
      </c>
      <c r="AB124" s="109" t="str">
        <f>TEXT(Z124,"###,###")</f>
        <v>128,685</v>
      </c>
      <c r="AD124" s="127">
        <f>Z124/$Z$7*100</f>
        <v>93.704944294764431</v>
      </c>
    </row>
    <row r="125" spans="19:32" x14ac:dyDescent="0.25">
      <c r="S125" s="101" t="s">
        <v>101</v>
      </c>
      <c r="T125" s="112"/>
      <c r="U125" s="112"/>
      <c r="V125" s="112">
        <v>16124</v>
      </c>
      <c r="W125" s="112">
        <v>16664</v>
      </c>
      <c r="X125" s="112">
        <v>17760</v>
      </c>
      <c r="Y125" s="112">
        <v>18590</v>
      </c>
      <c r="Z125" s="112">
        <v>19882</v>
      </c>
      <c r="AB125" s="109" t="str">
        <f>TEXT(Z125,"###,###")</f>
        <v>19,882</v>
      </c>
      <c r="AD125" s="127">
        <f>Z125/$Z$7*100</f>
        <v>14.477535862520934</v>
      </c>
    </row>
    <row r="127" spans="19:32" x14ac:dyDescent="0.25">
      <c r="S127" s="101" t="s">
        <v>102</v>
      </c>
      <c r="T127" s="112"/>
      <c r="U127" s="112"/>
      <c r="V127" s="112">
        <v>62859</v>
      </c>
      <c r="W127" s="112">
        <v>64766</v>
      </c>
      <c r="X127" s="112">
        <v>65325</v>
      </c>
      <c r="Y127" s="112">
        <v>67996</v>
      </c>
      <c r="Z127" s="112">
        <v>71145</v>
      </c>
      <c r="AB127" s="109" t="str">
        <f>TEXT(Z127,"###,###")</f>
        <v>71,145</v>
      </c>
      <c r="AD127" s="127">
        <f>Z127/$Z$7*100</f>
        <v>51.805869074492094</v>
      </c>
    </row>
    <row r="128" spans="19:32" x14ac:dyDescent="0.25">
      <c r="S128" s="101" t="s">
        <v>103</v>
      </c>
      <c r="T128" s="112"/>
      <c r="U128" s="112"/>
      <c r="V128" s="112">
        <v>55988</v>
      </c>
      <c r="W128" s="112">
        <v>57974</v>
      </c>
      <c r="X128" s="112">
        <v>59098</v>
      </c>
      <c r="Y128" s="112">
        <v>62692</v>
      </c>
      <c r="Z128" s="112">
        <v>66096</v>
      </c>
      <c r="AB128" s="109" t="str">
        <f>TEXT(Z128,"###,###")</f>
        <v>66,096</v>
      </c>
      <c r="AD128" s="127">
        <f>Z128/$Z$7*100</f>
        <v>48.129323527270081</v>
      </c>
    </row>
    <row r="130" spans="19:20" x14ac:dyDescent="0.25">
      <c r="S130" s="101" t="s">
        <v>278</v>
      </c>
      <c r="T130" s="127">
        <v>85.519551445423431</v>
      </c>
    </row>
    <row r="131" spans="19:20" x14ac:dyDescent="0.25">
      <c r="S131" s="101" t="s">
        <v>279</v>
      </c>
      <c r="T131" s="127">
        <v>6.2921430131799321</v>
      </c>
    </row>
    <row r="132" spans="19:20" x14ac:dyDescent="0.25">
      <c r="S132" s="101" t="s">
        <v>280</v>
      </c>
      <c r="T132" s="127">
        <v>8.1853928493410031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BBC288F-289F-4F7F-B708-CB28F8A2BF7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A625E10-242E-4E13-AB7B-B4029FF2E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9353BC9-C7F6-4723-BCF9-DFC777415F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14B213B-B4E3-44ED-B76D-22AEFE4691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83F31-03C7-4C72-AA06-F3D194AB3523}">
  <sheetPr codeName="Sheet13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183</v>
      </c>
      <c r="T1" s="99"/>
      <c r="U1" s="99"/>
      <c r="V1" s="99"/>
      <c r="W1" s="99"/>
      <c r="X1" s="99"/>
      <c r="Y1" s="100" t="s">
        <v>268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183</v>
      </c>
      <c r="Y3" s="105" t="s">
        <v>268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8.75 Wodonga,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32736</v>
      </c>
      <c r="W4" s="108">
        <v>32780</v>
      </c>
      <c r="X4" s="108">
        <v>35243</v>
      </c>
      <c r="Y4" s="108">
        <v>38064</v>
      </c>
      <c r="Z4" s="108">
        <v>39779</v>
      </c>
      <c r="AB4" s="109" t="str">
        <f>TEXT(Z4,"###,###")</f>
        <v>39,779</v>
      </c>
      <c r="AD4" s="110">
        <f>Z4/Y4-1</f>
        <v>4.5055695670449758E-2</v>
      </c>
      <c r="AF4" s="110">
        <f>Z4/V4-1</f>
        <v>0.21514540566959917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16413</v>
      </c>
      <c r="W5" s="108">
        <v>16601</v>
      </c>
      <c r="X5" s="108">
        <v>17607</v>
      </c>
      <c r="Y5" s="108">
        <v>18651</v>
      </c>
      <c r="Z5" s="108">
        <v>19619</v>
      </c>
      <c r="AB5" s="109" t="str">
        <f>TEXT(Z5,"###,###")</f>
        <v>19,619</v>
      </c>
      <c r="AD5" s="110">
        <f t="shared" ref="AD5:AD9" si="0">Z5/Y5-1</f>
        <v>5.190070237520783E-2</v>
      </c>
      <c r="AF5" s="110">
        <f t="shared" ref="AF5:AF9" si="1">Z5/V5-1</f>
        <v>0.19533296776945108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16322</v>
      </c>
      <c r="W6" s="108">
        <v>16173</v>
      </c>
      <c r="X6" s="108">
        <v>17603</v>
      </c>
      <c r="Y6" s="108">
        <v>19374</v>
      </c>
      <c r="Z6" s="108">
        <v>20130</v>
      </c>
      <c r="AB6" s="109" t="str">
        <f>TEXT(Z6,"###,###")</f>
        <v>20,130</v>
      </c>
      <c r="AD6" s="110">
        <f t="shared" si="0"/>
        <v>3.9021368844843529E-2</v>
      </c>
      <c r="AF6" s="110">
        <f t="shared" si="1"/>
        <v>0.23330474206592333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22975</v>
      </c>
      <c r="W7" s="108">
        <v>23497</v>
      </c>
      <c r="X7" s="108">
        <v>24240</v>
      </c>
      <c r="Y7" s="108">
        <v>25128</v>
      </c>
      <c r="Z7" s="108">
        <v>25842</v>
      </c>
      <c r="AB7" s="109" t="str">
        <f>TEXT(Z7,"###,###")</f>
        <v>25,842</v>
      </c>
      <c r="AD7" s="110">
        <f t="shared" si="0"/>
        <v>2.8414517669532069E-2</v>
      </c>
      <c r="AF7" s="110">
        <f t="shared" si="1"/>
        <v>0.12478781284004348</v>
      </c>
    </row>
    <row r="8" spans="1:32" ht="17.25" customHeight="1" x14ac:dyDescent="0.25">
      <c r="A8" s="64" t="s">
        <v>12</v>
      </c>
      <c r="B8" s="65"/>
      <c r="C8" s="29"/>
      <c r="D8" s="66" t="str">
        <f>AB4</f>
        <v>39,779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25,842</v>
      </c>
      <c r="P8" s="67"/>
      <c r="S8" s="107" t="s">
        <v>82</v>
      </c>
      <c r="T8" s="108"/>
      <c r="U8" s="108"/>
      <c r="V8" s="108">
        <v>43434</v>
      </c>
      <c r="W8" s="108">
        <v>44544.959999999999</v>
      </c>
      <c r="X8" s="108">
        <v>46207.41</v>
      </c>
      <c r="Y8" s="108">
        <v>46727.81</v>
      </c>
      <c r="Z8" s="108">
        <v>48869.440000000002</v>
      </c>
      <c r="AB8" s="109" t="str">
        <f>TEXT(Z8,"$###,###")</f>
        <v>$48,869</v>
      </c>
      <c r="AD8" s="110">
        <f t="shared" si="0"/>
        <v>4.5832021659050648E-2</v>
      </c>
      <c r="AF8" s="110">
        <f t="shared" si="1"/>
        <v>0.12514251508035179</v>
      </c>
    </row>
    <row r="9" spans="1:32" x14ac:dyDescent="0.25">
      <c r="A9" s="30" t="s">
        <v>14</v>
      </c>
      <c r="B9" s="71"/>
      <c r="C9" s="72"/>
      <c r="D9" s="73">
        <f>AD104</f>
        <v>76.236205032806254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51.009983747387977</v>
      </c>
      <c r="P9" s="74" t="s">
        <v>83</v>
      </c>
      <c r="S9" s="107" t="s">
        <v>7</v>
      </c>
      <c r="T9" s="108"/>
      <c r="U9" s="108"/>
      <c r="V9" s="108">
        <v>1255116566</v>
      </c>
      <c r="W9" s="108">
        <v>1326548295</v>
      </c>
      <c r="X9" s="108">
        <v>1415650605</v>
      </c>
      <c r="Y9" s="108">
        <v>1511495513</v>
      </c>
      <c r="Z9" s="108">
        <v>1627594518</v>
      </c>
      <c r="AB9" s="109" t="str">
        <f>TEXT(Z9/1000000,"$#,###.0")&amp;" mil"</f>
        <v>$1,627.6 mil</v>
      </c>
      <c r="AD9" s="110">
        <f t="shared" si="0"/>
        <v>7.6810684518386685E-2</v>
      </c>
      <c r="AF9" s="110">
        <f t="shared" si="1"/>
        <v>0.29676761672190377</v>
      </c>
    </row>
    <row r="10" spans="1:32" x14ac:dyDescent="0.25">
      <c r="A10" s="30" t="s">
        <v>17</v>
      </c>
      <c r="B10" s="71"/>
      <c r="C10" s="72"/>
      <c r="D10" s="73">
        <f>AD105</f>
        <v>18.927072073204453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48.885535175296027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87.721538580605213</v>
      </c>
      <c r="P11" s="74" t="s">
        <v>83</v>
      </c>
      <c r="S11" s="107" t="s">
        <v>29</v>
      </c>
      <c r="T11" s="112"/>
      <c r="U11" s="112"/>
      <c r="V11" s="112">
        <v>30061</v>
      </c>
      <c r="W11" s="112">
        <v>30011</v>
      </c>
      <c r="X11" s="112">
        <v>32220</v>
      </c>
      <c r="Y11" s="112">
        <v>35005</v>
      </c>
      <c r="Z11" s="112">
        <v>36614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5.2201841962696385</v>
      </c>
      <c r="P12" s="74" t="s">
        <v>83</v>
      </c>
      <c r="S12" s="107" t="s">
        <v>30</v>
      </c>
      <c r="T12" s="112"/>
      <c r="U12" s="112"/>
      <c r="V12" s="112">
        <v>2673</v>
      </c>
      <c r="W12" s="112">
        <v>2762</v>
      </c>
      <c r="X12" s="112">
        <v>3023</v>
      </c>
      <c r="Y12" s="112">
        <v>3060</v>
      </c>
      <c r="Z12" s="112">
        <v>3169</v>
      </c>
    </row>
    <row r="13" spans="1:32" ht="15" customHeight="1" x14ac:dyDescent="0.25">
      <c r="A13" s="30" t="s">
        <v>19</v>
      </c>
      <c r="B13" s="72"/>
      <c r="C13" s="72"/>
      <c r="D13" s="73">
        <f>AD108</f>
        <v>11.825334975740969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7.0350592059438126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15.266849342617963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40.5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21.556600216194475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21.083381698587736</v>
      </c>
      <c r="P15" s="74" t="s">
        <v>83</v>
      </c>
      <c r="S15" s="115" t="s">
        <v>59</v>
      </c>
      <c r="T15" s="115"/>
      <c r="U15" s="116"/>
      <c r="V15" s="116">
        <v>498</v>
      </c>
      <c r="W15" s="116">
        <v>511</v>
      </c>
      <c r="X15" s="116">
        <v>584</v>
      </c>
      <c r="Y15" s="112">
        <v>553</v>
      </c>
      <c r="Z15" s="112">
        <v>586</v>
      </c>
      <c r="AB15" s="117">
        <f t="shared" ref="AB15:AB34" si="2">IF(Z15="np",0,Z15/$Z$34)</f>
        <v>1.4730280026142477E-2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46.484325900600822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78.916618301412271</v>
      </c>
      <c r="P16" s="37" t="s">
        <v>83</v>
      </c>
      <c r="S16" s="115" t="s">
        <v>60</v>
      </c>
      <c r="T16" s="115"/>
      <c r="U16" s="116"/>
      <c r="V16" s="116">
        <v>97</v>
      </c>
      <c r="W16" s="116">
        <v>79</v>
      </c>
      <c r="X16" s="116">
        <v>62</v>
      </c>
      <c r="Y16" s="112">
        <v>62</v>
      </c>
      <c r="Z16" s="112">
        <v>76</v>
      </c>
      <c r="AB16" s="117">
        <f t="shared" si="2"/>
        <v>1.9104117440048264E-3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2571</v>
      </c>
      <c r="W17" s="116">
        <v>2520</v>
      </c>
      <c r="X17" s="116">
        <v>2595</v>
      </c>
      <c r="Y17" s="112">
        <v>2732</v>
      </c>
      <c r="Z17" s="112">
        <v>2807</v>
      </c>
      <c r="AB17" s="117">
        <f t="shared" si="2"/>
        <v>7.0559549545020361E-2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263</v>
      </c>
      <c r="W18" s="116">
        <v>262</v>
      </c>
      <c r="X18" s="116">
        <v>253</v>
      </c>
      <c r="Y18" s="112">
        <v>276</v>
      </c>
      <c r="Z18" s="112">
        <v>301</v>
      </c>
      <c r="AB18" s="117">
        <f t="shared" si="2"/>
        <v>7.5662359861243776E-3</v>
      </c>
    </row>
    <row r="19" spans="1:28" x14ac:dyDescent="0.25">
      <c r="A19" s="63" t="str">
        <f>$S$1&amp;" ("&amp;$V$2&amp;" to "&amp;$Z$2&amp;")"</f>
        <v>Wodonga (2018-19 to 2022-23)</v>
      </c>
      <c r="B19" s="63"/>
      <c r="C19" s="63"/>
      <c r="D19" s="63"/>
      <c r="E19" s="63"/>
      <c r="F19" s="63"/>
      <c r="G19" s="63" t="str">
        <f>$S$1&amp;" ("&amp;$V$2&amp;" to "&amp;$Z$2&amp;")"</f>
        <v>Wodonga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2508</v>
      </c>
      <c r="W19" s="116">
        <v>2495</v>
      </c>
      <c r="X19" s="116">
        <v>2703</v>
      </c>
      <c r="Y19" s="112">
        <v>2909</v>
      </c>
      <c r="Z19" s="112">
        <v>3027</v>
      </c>
      <c r="AB19" s="117">
        <f t="shared" si="2"/>
        <v>7.6089688803981703E-2</v>
      </c>
    </row>
    <row r="20" spans="1:28" x14ac:dyDescent="0.25">
      <c r="S20" s="115" t="s">
        <v>64</v>
      </c>
      <c r="T20" s="115"/>
      <c r="U20" s="116"/>
      <c r="V20" s="116">
        <v>960</v>
      </c>
      <c r="W20" s="116">
        <v>975</v>
      </c>
      <c r="X20" s="116">
        <v>1072</v>
      </c>
      <c r="Y20" s="112">
        <v>1076</v>
      </c>
      <c r="Z20" s="112">
        <v>1131</v>
      </c>
      <c r="AB20" s="117">
        <f t="shared" si="2"/>
        <v>2.8429943190387611E-2</v>
      </c>
    </row>
    <row r="21" spans="1:28" x14ac:dyDescent="0.25">
      <c r="S21" s="115" t="s">
        <v>65</v>
      </c>
      <c r="T21" s="115"/>
      <c r="U21" s="116"/>
      <c r="V21" s="116">
        <v>3544</v>
      </c>
      <c r="W21" s="116">
        <v>3571</v>
      </c>
      <c r="X21" s="116">
        <v>3870</v>
      </c>
      <c r="Y21" s="112">
        <v>4388</v>
      </c>
      <c r="Z21" s="112">
        <v>4809</v>
      </c>
      <c r="AB21" s="117">
        <f t="shared" si="2"/>
        <v>0.12088381680156855</v>
      </c>
    </row>
    <row r="22" spans="1:28" x14ac:dyDescent="0.25">
      <c r="S22" s="115" t="s">
        <v>66</v>
      </c>
      <c r="T22" s="115"/>
      <c r="U22" s="116"/>
      <c r="V22" s="116">
        <v>2463</v>
      </c>
      <c r="W22" s="116">
        <v>2595</v>
      </c>
      <c r="X22" s="116">
        <v>2809</v>
      </c>
      <c r="Y22" s="112">
        <v>3243</v>
      </c>
      <c r="Z22" s="112">
        <v>3351</v>
      </c>
      <c r="AB22" s="117">
        <f t="shared" si="2"/>
        <v>8.423407571263386E-2</v>
      </c>
    </row>
    <row r="23" spans="1:28" x14ac:dyDescent="0.25">
      <c r="S23" s="115" t="s">
        <v>67</v>
      </c>
      <c r="T23" s="115"/>
      <c r="U23" s="116"/>
      <c r="V23" s="116">
        <v>1429</v>
      </c>
      <c r="W23" s="116">
        <v>1458</v>
      </c>
      <c r="X23" s="116">
        <v>1525</v>
      </c>
      <c r="Y23" s="112">
        <v>1614</v>
      </c>
      <c r="Z23" s="112">
        <v>1608</v>
      </c>
      <c r="AB23" s="117">
        <f t="shared" si="2"/>
        <v>4.0420290583681059E-2</v>
      </c>
    </row>
    <row r="24" spans="1:28" x14ac:dyDescent="0.25">
      <c r="S24" s="115" t="s">
        <v>68</v>
      </c>
      <c r="T24" s="115"/>
      <c r="U24" s="116"/>
      <c r="V24" s="116">
        <v>183</v>
      </c>
      <c r="W24" s="116">
        <v>178</v>
      </c>
      <c r="X24" s="116">
        <v>180</v>
      </c>
      <c r="Y24" s="112">
        <v>200</v>
      </c>
      <c r="Z24" s="112">
        <v>254</v>
      </c>
      <c r="AB24" s="117">
        <f t="shared" si="2"/>
        <v>6.3847971444371829E-3</v>
      </c>
    </row>
    <row r="25" spans="1:28" x14ac:dyDescent="0.25">
      <c r="S25" s="115" t="s">
        <v>69</v>
      </c>
      <c r="T25" s="115"/>
      <c r="U25" s="116"/>
      <c r="V25" s="116">
        <v>1174</v>
      </c>
      <c r="W25" s="116">
        <v>1218</v>
      </c>
      <c r="X25" s="116">
        <v>1197</v>
      </c>
      <c r="Y25" s="112">
        <v>1299</v>
      </c>
      <c r="Z25" s="112">
        <v>1275</v>
      </c>
      <c r="AB25" s="117">
        <f t="shared" si="2"/>
        <v>3.2049670705344126E-2</v>
      </c>
    </row>
    <row r="26" spans="1:28" x14ac:dyDescent="0.25">
      <c r="S26" s="115" t="s">
        <v>70</v>
      </c>
      <c r="T26" s="115"/>
      <c r="U26" s="116"/>
      <c r="V26" s="116">
        <v>427</v>
      </c>
      <c r="W26" s="116">
        <v>401</v>
      </c>
      <c r="X26" s="116">
        <v>421</v>
      </c>
      <c r="Y26" s="112">
        <v>473</v>
      </c>
      <c r="Z26" s="112">
        <v>504</v>
      </c>
      <c r="AB26" s="117">
        <f t="shared" si="2"/>
        <v>1.2669046302347796E-2</v>
      </c>
    </row>
    <row r="27" spans="1:28" x14ac:dyDescent="0.25">
      <c r="S27" s="115" t="s">
        <v>71</v>
      </c>
      <c r="T27" s="115"/>
      <c r="U27" s="116"/>
      <c r="V27" s="116">
        <v>1506</v>
      </c>
      <c r="W27" s="116">
        <v>1460</v>
      </c>
      <c r="X27" s="116">
        <v>1578</v>
      </c>
      <c r="Y27" s="112">
        <v>1653</v>
      </c>
      <c r="Z27" s="112">
        <v>1792</v>
      </c>
      <c r="AB27" s="117">
        <f t="shared" si="2"/>
        <v>4.5045497963903273E-2</v>
      </c>
    </row>
    <row r="28" spans="1:28" x14ac:dyDescent="0.25">
      <c r="S28" s="115" t="s">
        <v>72</v>
      </c>
      <c r="T28" s="115"/>
      <c r="U28" s="116"/>
      <c r="V28" s="116">
        <v>2243</v>
      </c>
      <c r="W28" s="116">
        <v>2118</v>
      </c>
      <c r="X28" s="116">
        <v>2592</v>
      </c>
      <c r="Y28" s="112">
        <v>2690</v>
      </c>
      <c r="Z28" s="112">
        <v>2689</v>
      </c>
      <c r="AB28" s="117">
        <f t="shared" si="2"/>
        <v>6.7593383942486554E-2</v>
      </c>
    </row>
    <row r="29" spans="1:28" x14ac:dyDescent="0.25">
      <c r="S29" s="115" t="s">
        <v>73</v>
      </c>
      <c r="T29" s="115"/>
      <c r="U29" s="116"/>
      <c r="V29" s="116">
        <v>3314</v>
      </c>
      <c r="W29" s="116">
        <v>2788</v>
      </c>
      <c r="X29" s="116">
        <v>2868</v>
      </c>
      <c r="Y29" s="112">
        <v>3048</v>
      </c>
      <c r="Z29" s="112">
        <v>3060</v>
      </c>
      <c r="AB29" s="117">
        <f t="shared" si="2"/>
        <v>7.6919209692825896E-2</v>
      </c>
    </row>
    <row r="30" spans="1:28" x14ac:dyDescent="0.25">
      <c r="S30" s="115" t="s">
        <v>74</v>
      </c>
      <c r="T30" s="115"/>
      <c r="U30" s="116"/>
      <c r="V30" s="116">
        <v>2077</v>
      </c>
      <c r="W30" s="116">
        <v>2633</v>
      </c>
      <c r="X30" s="116">
        <v>2588</v>
      </c>
      <c r="Y30" s="112">
        <v>2828</v>
      </c>
      <c r="Z30" s="112">
        <v>3141</v>
      </c>
      <c r="AB30" s="117">
        <f t="shared" si="2"/>
        <v>7.8955306419988935E-2</v>
      </c>
    </row>
    <row r="31" spans="1:28" x14ac:dyDescent="0.25">
      <c r="S31" s="115" t="s">
        <v>75</v>
      </c>
      <c r="T31" s="115"/>
      <c r="U31" s="116"/>
      <c r="V31" s="116">
        <v>4666</v>
      </c>
      <c r="W31" s="116">
        <v>4607</v>
      </c>
      <c r="X31" s="116">
        <v>5579</v>
      </c>
      <c r="Y31" s="112">
        <v>6287</v>
      </c>
      <c r="Z31" s="112">
        <v>6615</v>
      </c>
      <c r="AB31" s="117">
        <f t="shared" si="2"/>
        <v>0.16628123271831483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503</v>
      </c>
      <c r="W32" s="116">
        <v>479</v>
      </c>
      <c r="X32" s="116">
        <v>530</v>
      </c>
      <c r="Y32" s="112">
        <v>574</v>
      </c>
      <c r="Z32" s="112">
        <v>626</v>
      </c>
      <c r="AB32" s="117">
        <f t="shared" si="2"/>
        <v>1.5735759891408175E-2</v>
      </c>
    </row>
    <row r="33" spans="19:32" x14ac:dyDescent="0.25">
      <c r="S33" s="115" t="s">
        <v>77</v>
      </c>
      <c r="T33" s="115"/>
      <c r="U33" s="116"/>
      <c r="V33" s="116">
        <v>1096</v>
      </c>
      <c r="W33" s="116">
        <v>1156</v>
      </c>
      <c r="X33" s="116">
        <v>1202</v>
      </c>
      <c r="Y33" s="112">
        <v>1228</v>
      </c>
      <c r="Z33" s="112">
        <v>1362</v>
      </c>
      <c r="AB33" s="117">
        <f t="shared" si="2"/>
        <v>3.4236589412297021E-2</v>
      </c>
    </row>
    <row r="34" spans="19:32" x14ac:dyDescent="0.25">
      <c r="S34" s="118" t="s">
        <v>53</v>
      </c>
      <c r="T34" s="118"/>
      <c r="U34" s="119"/>
      <c r="V34" s="119">
        <v>32733</v>
      </c>
      <c r="W34" s="119">
        <v>32776</v>
      </c>
      <c r="X34" s="119">
        <v>35243</v>
      </c>
      <c r="Y34" s="120">
        <v>38068</v>
      </c>
      <c r="Z34" s="120">
        <v>39782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18888</v>
      </c>
      <c r="W37" s="112">
        <v>19504</v>
      </c>
      <c r="X37" s="112">
        <v>19826</v>
      </c>
      <c r="Y37" s="112">
        <v>20118</v>
      </c>
      <c r="Z37" s="112">
        <v>20396</v>
      </c>
      <c r="AB37" s="132">
        <f>Z37/Z40*100</f>
        <v>78.916618301412271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4086</v>
      </c>
      <c r="W38" s="112">
        <v>3992</v>
      </c>
      <c r="X38" s="112">
        <v>4412</v>
      </c>
      <c r="Y38" s="112">
        <v>5011</v>
      </c>
      <c r="Z38" s="112">
        <v>5449</v>
      </c>
      <c r="AB38" s="132">
        <f>Z38/Z40*100</f>
        <v>21.083381698587736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22974</v>
      </c>
      <c r="W40" s="112">
        <v>23496</v>
      </c>
      <c r="X40" s="112">
        <v>24238</v>
      </c>
      <c r="Y40" s="112">
        <v>25129</v>
      </c>
      <c r="Z40" s="112">
        <v>25845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9</v>
      </c>
      <c r="X44" s="112">
        <v>16</v>
      </c>
      <c r="Y44" s="112">
        <v>23</v>
      </c>
      <c r="Z44" s="112">
        <v>21</v>
      </c>
    </row>
    <row r="45" spans="19:32" x14ac:dyDescent="0.25">
      <c r="S45" s="115" t="s">
        <v>37</v>
      </c>
      <c r="T45" s="115"/>
      <c r="U45" s="112"/>
      <c r="V45" s="112">
        <v>445</v>
      </c>
      <c r="W45" s="112">
        <v>474</v>
      </c>
      <c r="X45" s="112">
        <v>507</v>
      </c>
      <c r="Y45" s="112">
        <v>619</v>
      </c>
      <c r="Z45" s="112">
        <v>754</v>
      </c>
    </row>
    <row r="46" spans="19:32" x14ac:dyDescent="0.25">
      <c r="S46" s="115" t="s">
        <v>38</v>
      </c>
      <c r="T46" s="115"/>
      <c r="U46" s="112"/>
      <c r="V46" s="112">
        <v>1136</v>
      </c>
      <c r="W46" s="112">
        <v>1041</v>
      </c>
      <c r="X46" s="112">
        <v>1247</v>
      </c>
      <c r="Y46" s="112">
        <v>1385</v>
      </c>
      <c r="Z46" s="112">
        <v>1369</v>
      </c>
    </row>
    <row r="47" spans="19:32" x14ac:dyDescent="0.25">
      <c r="S47" s="115" t="s">
        <v>39</v>
      </c>
      <c r="T47" s="115"/>
      <c r="U47" s="112"/>
      <c r="V47" s="112">
        <v>1577</v>
      </c>
      <c r="W47" s="112">
        <v>1537</v>
      </c>
      <c r="X47" s="112">
        <v>1695</v>
      </c>
      <c r="Y47" s="112">
        <v>1711</v>
      </c>
      <c r="Z47" s="112">
        <v>1931</v>
      </c>
    </row>
    <row r="48" spans="19:32" x14ac:dyDescent="0.25">
      <c r="S48" s="115" t="s">
        <v>40</v>
      </c>
      <c r="T48" s="115"/>
      <c r="U48" s="112"/>
      <c r="V48" s="112">
        <v>1998</v>
      </c>
      <c r="W48" s="112">
        <v>2042</v>
      </c>
      <c r="X48" s="112">
        <v>2217</v>
      </c>
      <c r="Y48" s="112">
        <v>2328</v>
      </c>
      <c r="Z48" s="112">
        <v>2405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1920</v>
      </c>
      <c r="W49" s="112">
        <v>2003</v>
      </c>
      <c r="X49" s="112">
        <v>2097</v>
      </c>
      <c r="Y49" s="112">
        <v>2296</v>
      </c>
      <c r="Z49" s="112">
        <v>2347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Wodonga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1676</v>
      </c>
      <c r="W50" s="112">
        <v>1650</v>
      </c>
      <c r="X50" s="112">
        <v>1804</v>
      </c>
      <c r="Y50" s="112">
        <v>1928</v>
      </c>
      <c r="Z50" s="112">
        <v>2140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1487</v>
      </c>
      <c r="W51" s="112">
        <v>1547</v>
      </c>
      <c r="X51" s="112">
        <v>1576</v>
      </c>
      <c r="Y51" s="112">
        <v>1674</v>
      </c>
      <c r="Z51" s="112">
        <v>1767</v>
      </c>
    </row>
    <row r="52" spans="1:26" ht="15" customHeight="1" x14ac:dyDescent="0.25">
      <c r="S52" s="115" t="s">
        <v>44</v>
      </c>
      <c r="T52" s="115"/>
      <c r="U52" s="112"/>
      <c r="V52" s="112">
        <v>1537</v>
      </c>
      <c r="W52" s="112">
        <v>1564</v>
      </c>
      <c r="X52" s="112">
        <v>1569</v>
      </c>
      <c r="Y52" s="112">
        <v>1540</v>
      </c>
      <c r="Z52" s="112">
        <v>1580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1369</v>
      </c>
      <c r="W53" s="112">
        <v>1436</v>
      </c>
      <c r="X53" s="112">
        <v>1443</v>
      </c>
      <c r="Y53" s="112">
        <v>1532</v>
      </c>
      <c r="Z53" s="112">
        <v>1605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1325</v>
      </c>
      <c r="W54" s="112">
        <v>1327</v>
      </c>
      <c r="X54" s="112">
        <v>1416</v>
      </c>
      <c r="Y54" s="112">
        <v>1463</v>
      </c>
      <c r="Z54" s="112">
        <v>1374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1010</v>
      </c>
      <c r="W55" s="112">
        <v>977</v>
      </c>
      <c r="X55" s="112">
        <v>1021</v>
      </c>
      <c r="Y55" s="112">
        <v>1083</v>
      </c>
      <c r="Z55" s="112">
        <v>1211</v>
      </c>
    </row>
    <row r="56" spans="1:26" ht="15" customHeight="1" x14ac:dyDescent="0.25">
      <c r="S56" s="115" t="s">
        <v>48</v>
      </c>
      <c r="T56" s="115"/>
      <c r="U56" s="112"/>
      <c r="V56" s="112">
        <v>589</v>
      </c>
      <c r="W56" s="112">
        <v>634</v>
      </c>
      <c r="X56" s="112">
        <v>607</v>
      </c>
      <c r="Y56" s="112">
        <v>660</v>
      </c>
      <c r="Z56" s="112">
        <v>645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230</v>
      </c>
      <c r="W57" s="112">
        <v>235</v>
      </c>
      <c r="X57" s="112">
        <v>246</v>
      </c>
      <c r="Y57" s="112">
        <v>262</v>
      </c>
      <c r="Z57" s="112">
        <v>307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65</v>
      </c>
      <c r="W58" s="112">
        <v>85</v>
      </c>
      <c r="X58" s="112">
        <v>96</v>
      </c>
      <c r="Y58" s="112">
        <v>96</v>
      </c>
      <c r="Z58" s="112">
        <v>111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19</v>
      </c>
      <c r="W59" s="112">
        <v>18</v>
      </c>
      <c r="X59" s="112">
        <v>28</v>
      </c>
      <c r="Y59" s="112">
        <v>25</v>
      </c>
      <c r="Z59" s="112">
        <v>21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19</v>
      </c>
      <c r="W60" s="112">
        <v>17</v>
      </c>
      <c r="X60" s="112">
        <v>22</v>
      </c>
      <c r="Y60" s="112">
        <v>19</v>
      </c>
      <c r="Z60" s="112">
        <v>29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16409</v>
      </c>
      <c r="W61" s="112">
        <v>16604</v>
      </c>
      <c r="X61" s="112">
        <v>17607</v>
      </c>
      <c r="Y61" s="112">
        <v>18650</v>
      </c>
      <c r="Z61" s="112">
        <v>19623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22</v>
      </c>
      <c r="W63" s="112">
        <v>22</v>
      </c>
      <c r="X63" s="112">
        <v>20</v>
      </c>
      <c r="Y63" s="112">
        <v>24</v>
      </c>
      <c r="Z63" s="112">
        <v>27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497</v>
      </c>
      <c r="W64" s="112">
        <v>491</v>
      </c>
      <c r="X64" s="112">
        <v>627</v>
      </c>
      <c r="Y64" s="112">
        <v>731</v>
      </c>
      <c r="Z64" s="112">
        <v>806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Wodonga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1193</v>
      </c>
      <c r="W65" s="112">
        <v>1131</v>
      </c>
      <c r="X65" s="112">
        <v>1286</v>
      </c>
      <c r="Y65" s="112">
        <v>1407</v>
      </c>
      <c r="Z65" s="112">
        <v>1383</v>
      </c>
    </row>
    <row r="66" spans="1:26" x14ac:dyDescent="0.25">
      <c r="S66" s="115" t="s">
        <v>39</v>
      </c>
      <c r="T66" s="115"/>
      <c r="U66" s="112"/>
      <c r="V66" s="112">
        <v>1600</v>
      </c>
      <c r="W66" s="112">
        <v>1556</v>
      </c>
      <c r="X66" s="112">
        <v>1667</v>
      </c>
      <c r="Y66" s="112">
        <v>1815</v>
      </c>
      <c r="Z66" s="112">
        <v>1932</v>
      </c>
    </row>
    <row r="67" spans="1:26" x14ac:dyDescent="0.25">
      <c r="S67" s="115" t="s">
        <v>40</v>
      </c>
      <c r="T67" s="115"/>
      <c r="U67" s="112"/>
      <c r="V67" s="112">
        <v>1959</v>
      </c>
      <c r="W67" s="112">
        <v>1861</v>
      </c>
      <c r="X67" s="112">
        <v>2130</v>
      </c>
      <c r="Y67" s="112">
        <v>2323</v>
      </c>
      <c r="Z67" s="112">
        <v>2441</v>
      </c>
    </row>
    <row r="68" spans="1:26" x14ac:dyDescent="0.25">
      <c r="S68" s="115" t="s">
        <v>41</v>
      </c>
      <c r="T68" s="115"/>
      <c r="U68" s="112"/>
      <c r="V68" s="112">
        <v>1831</v>
      </c>
      <c r="W68" s="112">
        <v>1852</v>
      </c>
      <c r="X68" s="112">
        <v>2019</v>
      </c>
      <c r="Y68" s="112">
        <v>2226</v>
      </c>
      <c r="Z68" s="112">
        <v>2306</v>
      </c>
    </row>
    <row r="69" spans="1:26" x14ac:dyDescent="0.25">
      <c r="S69" s="115" t="s">
        <v>42</v>
      </c>
      <c r="T69" s="115"/>
      <c r="U69" s="112"/>
      <c r="V69" s="112">
        <v>1644</v>
      </c>
      <c r="W69" s="112">
        <v>1683</v>
      </c>
      <c r="X69" s="112">
        <v>1843</v>
      </c>
      <c r="Y69" s="112">
        <v>2080</v>
      </c>
      <c r="Z69" s="112">
        <v>2221</v>
      </c>
    </row>
    <row r="70" spans="1:26" x14ac:dyDescent="0.25">
      <c r="S70" s="115" t="s">
        <v>43</v>
      </c>
      <c r="T70" s="115"/>
      <c r="U70" s="112"/>
      <c r="V70" s="112">
        <v>1521</v>
      </c>
      <c r="W70" s="112">
        <v>1528</v>
      </c>
      <c r="X70" s="112">
        <v>1617</v>
      </c>
      <c r="Y70" s="112">
        <v>1808</v>
      </c>
      <c r="Z70" s="112">
        <v>1909</v>
      </c>
    </row>
    <row r="71" spans="1:26" x14ac:dyDescent="0.25">
      <c r="S71" s="115" t="s">
        <v>44</v>
      </c>
      <c r="T71" s="115"/>
      <c r="U71" s="112"/>
      <c r="V71" s="112">
        <v>1584</v>
      </c>
      <c r="W71" s="112">
        <v>1529</v>
      </c>
      <c r="X71" s="112">
        <v>1616</v>
      </c>
      <c r="Y71" s="112">
        <v>1751</v>
      </c>
      <c r="Z71" s="112">
        <v>1822</v>
      </c>
    </row>
    <row r="72" spans="1:26" x14ac:dyDescent="0.25">
      <c r="S72" s="115" t="s">
        <v>45</v>
      </c>
      <c r="T72" s="115"/>
      <c r="U72" s="112"/>
      <c r="V72" s="112">
        <v>1504</v>
      </c>
      <c r="W72" s="112">
        <v>1456</v>
      </c>
      <c r="X72" s="112">
        <v>1582</v>
      </c>
      <c r="Y72" s="112">
        <v>1790</v>
      </c>
      <c r="Z72" s="112">
        <v>1789</v>
      </c>
    </row>
    <row r="73" spans="1:26" x14ac:dyDescent="0.25">
      <c r="S73" s="115" t="s">
        <v>46</v>
      </c>
      <c r="T73" s="115"/>
      <c r="U73" s="112"/>
      <c r="V73" s="112">
        <v>1351</v>
      </c>
      <c r="W73" s="112">
        <v>1366</v>
      </c>
      <c r="X73" s="112">
        <v>1407</v>
      </c>
      <c r="Y73" s="112">
        <v>1455</v>
      </c>
      <c r="Z73" s="112">
        <v>1439</v>
      </c>
    </row>
    <row r="74" spans="1:26" x14ac:dyDescent="0.25">
      <c r="S74" s="115" t="s">
        <v>47</v>
      </c>
      <c r="T74" s="115"/>
      <c r="U74" s="112"/>
      <c r="V74" s="112">
        <v>940</v>
      </c>
      <c r="W74" s="112">
        <v>986</v>
      </c>
      <c r="X74" s="112">
        <v>1021</v>
      </c>
      <c r="Y74" s="112">
        <v>1111</v>
      </c>
      <c r="Z74" s="112">
        <v>1172</v>
      </c>
    </row>
    <row r="75" spans="1:26" x14ac:dyDescent="0.25">
      <c r="S75" s="115" t="s">
        <v>48</v>
      </c>
      <c r="T75" s="115"/>
      <c r="U75" s="112"/>
      <c r="V75" s="112">
        <v>422</v>
      </c>
      <c r="W75" s="112">
        <v>454</v>
      </c>
      <c r="X75" s="112">
        <v>490</v>
      </c>
      <c r="Y75" s="112">
        <v>533</v>
      </c>
      <c r="Z75" s="112">
        <v>556</v>
      </c>
    </row>
    <row r="76" spans="1:26" x14ac:dyDescent="0.25">
      <c r="S76" s="115" t="s">
        <v>49</v>
      </c>
      <c r="T76" s="115"/>
      <c r="U76" s="112"/>
      <c r="V76" s="112">
        <v>144</v>
      </c>
      <c r="W76" s="112">
        <v>156</v>
      </c>
      <c r="X76" s="112">
        <v>158</v>
      </c>
      <c r="Y76" s="112">
        <v>178</v>
      </c>
      <c r="Z76" s="112">
        <v>187</v>
      </c>
    </row>
    <row r="77" spans="1:26" x14ac:dyDescent="0.25">
      <c r="S77" s="115" t="s">
        <v>50</v>
      </c>
      <c r="T77" s="115"/>
      <c r="U77" s="112"/>
      <c r="V77" s="112">
        <v>60</v>
      </c>
      <c r="W77" s="112">
        <v>60</v>
      </c>
      <c r="X77" s="112">
        <v>65</v>
      </c>
      <c r="Y77" s="112">
        <v>62</v>
      </c>
      <c r="Z77" s="112">
        <v>84</v>
      </c>
    </row>
    <row r="78" spans="1:26" x14ac:dyDescent="0.25">
      <c r="S78" s="115" t="s">
        <v>51</v>
      </c>
      <c r="T78" s="115"/>
      <c r="U78" s="112"/>
      <c r="V78" s="112">
        <v>27</v>
      </c>
      <c r="W78" s="112">
        <v>35</v>
      </c>
      <c r="X78" s="112">
        <v>27</v>
      </c>
      <c r="Y78" s="112">
        <v>34</v>
      </c>
      <c r="Z78" s="112">
        <v>37</v>
      </c>
    </row>
    <row r="79" spans="1:26" x14ac:dyDescent="0.25">
      <c r="S79" s="115" t="s">
        <v>52</v>
      </c>
      <c r="T79" s="115"/>
      <c r="U79" s="112"/>
      <c r="V79" s="112">
        <v>25</v>
      </c>
      <c r="W79" s="112">
        <v>27</v>
      </c>
      <c r="X79" s="112">
        <v>28</v>
      </c>
      <c r="Y79" s="112">
        <v>22</v>
      </c>
      <c r="Z79" s="112">
        <v>28</v>
      </c>
    </row>
    <row r="80" spans="1:26" x14ac:dyDescent="0.25">
      <c r="S80" s="118" t="s">
        <v>53</v>
      </c>
      <c r="T80" s="118"/>
      <c r="U80" s="112"/>
      <c r="V80" s="112">
        <v>16323</v>
      </c>
      <c r="W80" s="112">
        <v>16177</v>
      </c>
      <c r="X80" s="112">
        <v>17603</v>
      </c>
      <c r="Y80" s="112">
        <v>19377</v>
      </c>
      <c r="Z80" s="112">
        <v>20129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Wodonga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1387</v>
      </c>
      <c r="W83" s="112">
        <v>1423</v>
      </c>
      <c r="X83" s="112">
        <v>1420</v>
      </c>
      <c r="Y83" s="112">
        <v>1425</v>
      </c>
      <c r="Z83" s="112">
        <v>1506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1181</v>
      </c>
      <c r="W84" s="112">
        <v>1221</v>
      </c>
      <c r="X84" s="112">
        <v>1230</v>
      </c>
      <c r="Y84" s="112">
        <v>1248</v>
      </c>
      <c r="Z84" s="112">
        <v>1336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2459</v>
      </c>
      <c r="W85" s="112">
        <v>2507</v>
      </c>
      <c r="X85" s="112">
        <v>2611</v>
      </c>
      <c r="Y85" s="112">
        <v>2745</v>
      </c>
      <c r="Z85" s="112">
        <v>2758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39,779</v>
      </c>
      <c r="D86" s="96">
        <f t="shared" ref="D86:D91" si="4">AD4</f>
        <v>4.5055695670449758E-2</v>
      </c>
      <c r="E86" s="97">
        <f t="shared" ref="E86:E91" si="5">AD4</f>
        <v>4.5055695670449758E-2</v>
      </c>
      <c r="F86" s="96">
        <f t="shared" ref="F86:F91" si="6">AF4</f>
        <v>0.21514540566959917</v>
      </c>
      <c r="G86" s="97">
        <f t="shared" ref="G86:G91" si="7">AF4</f>
        <v>0.21514540566959917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794</v>
      </c>
      <c r="W86" s="112">
        <v>850</v>
      </c>
      <c r="X86" s="112">
        <v>923</v>
      </c>
      <c r="Y86" s="112">
        <v>951</v>
      </c>
      <c r="Z86" s="112">
        <v>979</v>
      </c>
    </row>
    <row r="87" spans="1:30" ht="15" customHeight="1" x14ac:dyDescent="0.25">
      <c r="A87" s="98" t="s">
        <v>4</v>
      </c>
      <c r="B87" s="49"/>
      <c r="C87" s="57" t="str">
        <f t="shared" si="3"/>
        <v>19,619</v>
      </c>
      <c r="D87" s="96">
        <f t="shared" si="4"/>
        <v>5.190070237520783E-2</v>
      </c>
      <c r="E87" s="97">
        <f t="shared" si="5"/>
        <v>5.190070237520783E-2</v>
      </c>
      <c r="F87" s="96">
        <f t="shared" si="6"/>
        <v>0.19533296776945108</v>
      </c>
      <c r="G87" s="97">
        <f t="shared" si="7"/>
        <v>0.19533296776945108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444</v>
      </c>
      <c r="W87" s="112">
        <v>442</v>
      </c>
      <c r="X87" s="112">
        <v>455</v>
      </c>
      <c r="Y87" s="112">
        <v>494</v>
      </c>
      <c r="Z87" s="112">
        <v>488</v>
      </c>
    </row>
    <row r="88" spans="1:30" ht="15" customHeight="1" x14ac:dyDescent="0.25">
      <c r="A88" s="98" t="s">
        <v>5</v>
      </c>
      <c r="B88" s="49"/>
      <c r="C88" s="57" t="str">
        <f t="shared" si="3"/>
        <v>20,130</v>
      </c>
      <c r="D88" s="96">
        <f t="shared" si="4"/>
        <v>3.9021368844843529E-2</v>
      </c>
      <c r="E88" s="97">
        <f t="shared" si="5"/>
        <v>3.9021368844843529E-2</v>
      </c>
      <c r="F88" s="96">
        <f t="shared" si="6"/>
        <v>0.23330474206592333</v>
      </c>
      <c r="G88" s="97">
        <f t="shared" si="7"/>
        <v>0.23330474206592333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670</v>
      </c>
      <c r="W88" s="112">
        <v>703</v>
      </c>
      <c r="X88" s="112">
        <v>719</v>
      </c>
      <c r="Y88" s="112">
        <v>725</v>
      </c>
      <c r="Z88" s="112">
        <v>777</v>
      </c>
    </row>
    <row r="89" spans="1:30" ht="15" customHeight="1" x14ac:dyDescent="0.25">
      <c r="A89" s="49" t="s">
        <v>6</v>
      </c>
      <c r="B89" s="49"/>
      <c r="C89" s="57" t="str">
        <f t="shared" si="3"/>
        <v>25,842</v>
      </c>
      <c r="D89" s="96">
        <f t="shared" si="4"/>
        <v>2.8414517669532069E-2</v>
      </c>
      <c r="E89" s="97">
        <f t="shared" si="5"/>
        <v>2.8414517669532069E-2</v>
      </c>
      <c r="F89" s="96">
        <f t="shared" si="6"/>
        <v>0.12478781284004348</v>
      </c>
      <c r="G89" s="97">
        <f t="shared" si="7"/>
        <v>0.12478781284004348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1439</v>
      </c>
      <c r="W89" s="112">
        <v>1434</v>
      </c>
      <c r="X89" s="112">
        <v>1443</v>
      </c>
      <c r="Y89" s="112">
        <v>1403</v>
      </c>
      <c r="Z89" s="112">
        <v>1467</v>
      </c>
    </row>
    <row r="90" spans="1:30" ht="15" customHeight="1" x14ac:dyDescent="0.25">
      <c r="A90" s="49" t="s">
        <v>95</v>
      </c>
      <c r="B90" s="49"/>
      <c r="C90" s="57" t="str">
        <f t="shared" si="3"/>
        <v>$48,869</v>
      </c>
      <c r="D90" s="96">
        <f t="shared" si="4"/>
        <v>4.5832021659050648E-2</v>
      </c>
      <c r="E90" s="97">
        <f t="shared" si="5"/>
        <v>4.5832021659050648E-2</v>
      </c>
      <c r="F90" s="96">
        <f t="shared" si="6"/>
        <v>0.12514251508035179</v>
      </c>
      <c r="G90" s="97">
        <f t="shared" si="7"/>
        <v>0.12514251508035179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1730</v>
      </c>
      <c r="W90" s="112">
        <v>1780</v>
      </c>
      <c r="X90" s="112">
        <v>1824</v>
      </c>
      <c r="Y90" s="112">
        <v>1888</v>
      </c>
      <c r="Z90" s="112">
        <v>1893</v>
      </c>
    </row>
    <row r="91" spans="1:30" ht="15" customHeight="1" x14ac:dyDescent="0.25">
      <c r="A91" s="49" t="s">
        <v>7</v>
      </c>
      <c r="B91" s="49"/>
      <c r="C91" s="57" t="str">
        <f t="shared" si="3"/>
        <v>$1,627.6 mil</v>
      </c>
      <c r="D91" s="96">
        <f t="shared" si="4"/>
        <v>7.6810684518386685E-2</v>
      </c>
      <c r="E91" s="97">
        <f t="shared" si="5"/>
        <v>7.6810684518386685E-2</v>
      </c>
      <c r="F91" s="96">
        <f t="shared" si="6"/>
        <v>0.29676761672190377</v>
      </c>
      <c r="G91" s="97">
        <f t="shared" si="7"/>
        <v>0.29676761672190377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11888</v>
      </c>
      <c r="W91" s="112">
        <v>12157</v>
      </c>
      <c r="X91" s="112">
        <v>12424</v>
      </c>
      <c r="Y91" s="112">
        <v>12775</v>
      </c>
      <c r="Z91" s="112">
        <v>13177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882</v>
      </c>
      <c r="W93" s="112">
        <v>898</v>
      </c>
      <c r="X93" s="112">
        <v>913</v>
      </c>
      <c r="Y93" s="112">
        <v>963</v>
      </c>
      <c r="Z93" s="112">
        <v>982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2152</v>
      </c>
      <c r="W94" s="112">
        <v>2260</v>
      </c>
      <c r="X94" s="112">
        <v>2365</v>
      </c>
      <c r="Y94" s="112">
        <v>2458</v>
      </c>
      <c r="Z94" s="112">
        <v>2505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371</v>
      </c>
      <c r="W95" s="112">
        <v>381</v>
      </c>
      <c r="X95" s="112">
        <v>399</v>
      </c>
      <c r="Y95" s="112">
        <v>426</v>
      </c>
      <c r="Z95" s="112">
        <v>424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1957</v>
      </c>
      <c r="W96" s="112">
        <v>2033</v>
      </c>
      <c r="X96" s="112">
        <v>2223</v>
      </c>
      <c r="Y96" s="112">
        <v>2340</v>
      </c>
      <c r="Z96" s="112">
        <v>2492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2006</v>
      </c>
      <c r="W97" s="112">
        <v>2017</v>
      </c>
      <c r="X97" s="112">
        <v>2046</v>
      </c>
      <c r="Y97" s="112">
        <v>2080</v>
      </c>
      <c r="Z97" s="112">
        <v>2092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1357</v>
      </c>
      <c r="W98" s="112">
        <v>1370</v>
      </c>
      <c r="X98" s="112">
        <v>1371</v>
      </c>
      <c r="Y98" s="112">
        <v>1434</v>
      </c>
      <c r="Z98" s="112">
        <v>1468</v>
      </c>
    </row>
    <row r="99" spans="1:32" ht="15" customHeight="1" x14ac:dyDescent="0.25">
      <c r="S99" s="115" t="s">
        <v>195</v>
      </c>
      <c r="T99" s="115"/>
      <c r="U99" s="112"/>
      <c r="V99" s="112">
        <v>109</v>
      </c>
      <c r="W99" s="112">
        <v>125</v>
      </c>
      <c r="X99" s="112">
        <v>122</v>
      </c>
      <c r="Y99" s="112">
        <v>144</v>
      </c>
      <c r="Z99" s="112">
        <v>165</v>
      </c>
    </row>
    <row r="100" spans="1:32" ht="15" customHeight="1" x14ac:dyDescent="0.25">
      <c r="S100" s="115" t="s">
        <v>58</v>
      </c>
      <c r="T100" s="115"/>
      <c r="U100" s="112"/>
      <c r="V100" s="112">
        <v>857</v>
      </c>
      <c r="W100" s="112">
        <v>884</v>
      </c>
      <c r="X100" s="112">
        <v>920</v>
      </c>
      <c r="Y100" s="112">
        <v>967</v>
      </c>
      <c r="Z100" s="112">
        <v>961</v>
      </c>
    </row>
    <row r="101" spans="1:32" x14ac:dyDescent="0.25">
      <c r="A101" s="18"/>
      <c r="S101" s="118" t="s">
        <v>53</v>
      </c>
      <c r="T101" s="118"/>
      <c r="U101" s="112"/>
      <c r="V101" s="112">
        <v>11086</v>
      </c>
      <c r="W101" s="112">
        <v>11337</v>
      </c>
      <c r="X101" s="112">
        <v>11791</v>
      </c>
      <c r="Y101" s="112">
        <v>12323</v>
      </c>
      <c r="Z101" s="112">
        <v>12636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24328</v>
      </c>
      <c r="W104" s="112">
        <v>25950</v>
      </c>
      <c r="X104" s="112">
        <v>26551</v>
      </c>
      <c r="Y104" s="112">
        <v>28942</v>
      </c>
      <c r="Z104" s="112">
        <v>30326</v>
      </c>
      <c r="AB104" s="109" t="str">
        <f>TEXT(Z104,"###,###")</f>
        <v>30,326</v>
      </c>
      <c r="AD104" s="130">
        <f>Z104/($Z$4)*100</f>
        <v>76.236205032806254</v>
      </c>
      <c r="AF104" s="109"/>
    </row>
    <row r="105" spans="1:32" x14ac:dyDescent="0.25">
      <c r="S105" s="115" t="s">
        <v>17</v>
      </c>
      <c r="T105" s="115"/>
      <c r="U105" s="112"/>
      <c r="V105" s="112">
        <v>6523</v>
      </c>
      <c r="W105" s="112">
        <v>6168</v>
      </c>
      <c r="X105" s="112">
        <v>6632</v>
      </c>
      <c r="Y105" s="112">
        <v>7143</v>
      </c>
      <c r="Z105" s="112">
        <v>7529</v>
      </c>
      <c r="AB105" s="109" t="str">
        <f>TEXT(Z105,"###,###")</f>
        <v>7,529</v>
      </c>
      <c r="AD105" s="130">
        <f>Z105/($Z$4)*100</f>
        <v>18.927072073204453</v>
      </c>
      <c r="AF105" s="109"/>
    </row>
    <row r="106" spans="1:32" x14ac:dyDescent="0.25">
      <c r="S106" s="118" t="s">
        <v>53</v>
      </c>
      <c r="T106" s="118"/>
      <c r="U106" s="120"/>
      <c r="V106" s="120">
        <v>30851</v>
      </c>
      <c r="W106" s="120">
        <v>32118</v>
      </c>
      <c r="X106" s="120">
        <v>33183</v>
      </c>
      <c r="Y106" s="120">
        <v>36085</v>
      </c>
      <c r="Z106" s="120">
        <v>37855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4236</v>
      </c>
      <c r="W108" s="112">
        <v>4335</v>
      </c>
      <c r="X108" s="112">
        <v>4282</v>
      </c>
      <c r="Y108" s="112">
        <v>4632</v>
      </c>
      <c r="Z108" s="112">
        <v>4704</v>
      </c>
      <c r="AB108" s="109" t="str">
        <f>TEXT(Z108,"###,###")</f>
        <v>4,704</v>
      </c>
      <c r="AD108" s="130">
        <f>Z108/($Z$4)*100</f>
        <v>11.825334975740969</v>
      </c>
      <c r="AF108" s="109"/>
    </row>
    <row r="109" spans="1:32" x14ac:dyDescent="0.25">
      <c r="S109" s="115" t="s">
        <v>20</v>
      </c>
      <c r="T109" s="115"/>
      <c r="U109" s="112"/>
      <c r="V109" s="112">
        <v>4808</v>
      </c>
      <c r="W109" s="112">
        <v>4867</v>
      </c>
      <c r="X109" s="112">
        <v>5609</v>
      </c>
      <c r="Y109" s="112">
        <v>5860</v>
      </c>
      <c r="Z109" s="112">
        <v>6073</v>
      </c>
      <c r="AB109" s="109" t="str">
        <f>TEXT(Z109,"###,###")</f>
        <v>6,073</v>
      </c>
      <c r="AD109" s="130">
        <f>Z109/($Z$4)*100</f>
        <v>15.266849342617963</v>
      </c>
      <c r="AF109" s="109"/>
    </row>
    <row r="110" spans="1:32" x14ac:dyDescent="0.25">
      <c r="S110" s="115" t="s">
        <v>21</v>
      </c>
      <c r="T110" s="115"/>
      <c r="U110" s="112"/>
      <c r="V110" s="112">
        <v>6984</v>
      </c>
      <c r="W110" s="112">
        <v>6979</v>
      </c>
      <c r="X110" s="112">
        <v>7428</v>
      </c>
      <c r="Y110" s="112">
        <v>8059</v>
      </c>
      <c r="Z110" s="112">
        <v>8575</v>
      </c>
      <c r="AB110" s="109" t="str">
        <f>TEXT(Z110,"###,###")</f>
        <v>8,575</v>
      </c>
      <c r="AD110" s="130">
        <f>Z110/($Z$4)*100</f>
        <v>21.556600216194475</v>
      </c>
      <c r="AF110" s="109"/>
    </row>
    <row r="111" spans="1:32" x14ac:dyDescent="0.25">
      <c r="S111" s="115" t="s">
        <v>22</v>
      </c>
      <c r="T111" s="115"/>
      <c r="U111" s="112"/>
      <c r="V111" s="112">
        <v>14728</v>
      </c>
      <c r="W111" s="112">
        <v>14452</v>
      </c>
      <c r="X111" s="112">
        <v>15864</v>
      </c>
      <c r="Y111" s="112">
        <v>17532</v>
      </c>
      <c r="Z111" s="112">
        <v>18491</v>
      </c>
      <c r="AB111" s="109" t="str">
        <f>TEXT(Z111,"###,###")</f>
        <v>18,491</v>
      </c>
      <c r="AD111" s="130">
        <f>Z111/($Z$4)*100</f>
        <v>46.484325900600822</v>
      </c>
      <c r="AF111" s="109"/>
    </row>
    <row r="112" spans="1:32" x14ac:dyDescent="0.25">
      <c r="S112" s="118" t="s">
        <v>53</v>
      </c>
      <c r="T112" s="118"/>
      <c r="U112" s="112"/>
      <c r="V112" s="112">
        <v>32732</v>
      </c>
      <c r="W112" s="112">
        <v>32781</v>
      </c>
      <c r="X112" s="112">
        <v>35243</v>
      </c>
      <c r="Y112" s="112">
        <v>38065</v>
      </c>
      <c r="Z112" s="112">
        <v>39780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40.630000000000003</v>
      </c>
      <c r="W118" s="131">
        <v>40.770000000000003</v>
      </c>
      <c r="X118" s="131">
        <v>40.6</v>
      </c>
      <c r="Y118" s="131">
        <v>40.5</v>
      </c>
      <c r="Z118" s="131">
        <v>40.49</v>
      </c>
      <c r="AB118" s="109" t="str">
        <f>TEXT(Z118,"##.0")</f>
        <v>40.5</v>
      </c>
    </row>
    <row r="120" spans="19:32" x14ac:dyDescent="0.25">
      <c r="S120" s="101" t="s">
        <v>97</v>
      </c>
      <c r="T120" s="112"/>
      <c r="U120" s="112"/>
      <c r="V120" s="112">
        <v>20303</v>
      </c>
      <c r="W120" s="112">
        <v>20733</v>
      </c>
      <c r="X120" s="112">
        <v>21214</v>
      </c>
      <c r="Y120" s="112">
        <v>22071</v>
      </c>
      <c r="Z120" s="112">
        <v>22669</v>
      </c>
      <c r="AB120" s="109" t="str">
        <f>TEXT(Z120,"###,###")</f>
        <v>22,669</v>
      </c>
    </row>
    <row r="121" spans="19:32" x14ac:dyDescent="0.25">
      <c r="S121" s="101" t="s">
        <v>98</v>
      </c>
      <c r="T121" s="112"/>
      <c r="U121" s="112"/>
      <c r="V121" s="112">
        <v>1352</v>
      </c>
      <c r="W121" s="112">
        <v>1315</v>
      </c>
      <c r="X121" s="112">
        <v>1388</v>
      </c>
      <c r="Y121" s="112">
        <v>1353</v>
      </c>
      <c r="Z121" s="112">
        <v>1349</v>
      </c>
      <c r="AB121" s="109" t="str">
        <f>TEXT(Z121,"###,###")</f>
        <v>1,349</v>
      </c>
    </row>
    <row r="122" spans="19:32" x14ac:dyDescent="0.25">
      <c r="S122" s="101" t="s">
        <v>99</v>
      </c>
      <c r="T122" s="112"/>
      <c r="U122" s="112"/>
      <c r="V122" s="112">
        <v>1325</v>
      </c>
      <c r="W122" s="112">
        <v>1447</v>
      </c>
      <c r="X122" s="112">
        <v>1637</v>
      </c>
      <c r="Y122" s="112">
        <v>1701</v>
      </c>
      <c r="Z122" s="112">
        <v>1818</v>
      </c>
      <c r="AB122" s="109" t="str">
        <f>TEXT(Z122,"###,###")</f>
        <v>1,818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21628</v>
      </c>
      <c r="W124" s="112">
        <v>22180</v>
      </c>
      <c r="X124" s="112">
        <v>22851</v>
      </c>
      <c r="Y124" s="112">
        <v>23772</v>
      </c>
      <c r="Z124" s="112">
        <v>24487</v>
      </c>
      <c r="AB124" s="109" t="str">
        <f>TEXT(Z124,"###,###")</f>
        <v>24,487</v>
      </c>
      <c r="AD124" s="127">
        <f>Z124/$Z$7*100</f>
        <v>94.756597786549023</v>
      </c>
    </row>
    <row r="125" spans="19:32" x14ac:dyDescent="0.25">
      <c r="S125" s="101" t="s">
        <v>101</v>
      </c>
      <c r="T125" s="112"/>
      <c r="U125" s="112"/>
      <c r="V125" s="112">
        <v>2677</v>
      </c>
      <c r="W125" s="112">
        <v>2762</v>
      </c>
      <c r="X125" s="112">
        <v>3025</v>
      </c>
      <c r="Y125" s="112">
        <v>3054</v>
      </c>
      <c r="Z125" s="112">
        <v>3167</v>
      </c>
      <c r="AB125" s="109" t="str">
        <f>TEXT(Z125,"###,###")</f>
        <v>3,167</v>
      </c>
      <c r="AD125" s="127">
        <f>Z125/$Z$7*100</f>
        <v>12.25524340221345</v>
      </c>
    </row>
    <row r="127" spans="19:32" x14ac:dyDescent="0.25">
      <c r="S127" s="101" t="s">
        <v>102</v>
      </c>
      <c r="T127" s="112"/>
      <c r="U127" s="112"/>
      <c r="V127" s="112">
        <v>11883</v>
      </c>
      <c r="W127" s="112">
        <v>12160</v>
      </c>
      <c r="X127" s="112">
        <v>12424</v>
      </c>
      <c r="Y127" s="112">
        <v>12774</v>
      </c>
      <c r="Z127" s="112">
        <v>13182</v>
      </c>
      <c r="AB127" s="109" t="str">
        <f>TEXT(Z127,"###,###")</f>
        <v>13,182</v>
      </c>
      <c r="AD127" s="127">
        <f>Z127/$Z$7*100</f>
        <v>51.009983747387977</v>
      </c>
    </row>
    <row r="128" spans="19:32" x14ac:dyDescent="0.25">
      <c r="S128" s="101" t="s">
        <v>103</v>
      </c>
      <c r="T128" s="112"/>
      <c r="U128" s="112"/>
      <c r="V128" s="112">
        <v>11091</v>
      </c>
      <c r="W128" s="112">
        <v>11335</v>
      </c>
      <c r="X128" s="112">
        <v>11790</v>
      </c>
      <c r="Y128" s="112">
        <v>12321</v>
      </c>
      <c r="Z128" s="112">
        <v>12633</v>
      </c>
      <c r="AB128" s="109" t="str">
        <f>TEXT(Z128,"###,###")</f>
        <v>12,633</v>
      </c>
      <c r="AD128" s="127">
        <f>Z128/$Z$7*100</f>
        <v>48.885535175296027</v>
      </c>
    </row>
    <row r="130" spans="19:20" x14ac:dyDescent="0.25">
      <c r="S130" s="101" t="s">
        <v>278</v>
      </c>
      <c r="T130" s="127">
        <v>87.721538580605213</v>
      </c>
    </row>
    <row r="131" spans="19:20" x14ac:dyDescent="0.25">
      <c r="S131" s="101" t="s">
        <v>279</v>
      </c>
      <c r="T131" s="127">
        <v>5.2201841962696385</v>
      </c>
    </row>
    <row r="132" spans="19:20" x14ac:dyDescent="0.25">
      <c r="S132" s="101" t="s">
        <v>280</v>
      </c>
      <c r="T132" s="127">
        <v>7.0350592059438126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855649A-6063-4288-BD80-CFD72F03B8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CC97B56-0B3D-42DB-8919-D7017C95C9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5387593-B32C-45FE-86A9-02EFF8878C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DA6E1D8-5A62-49B3-88CD-D94BEC3056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25B97-910E-451B-BB63-512A21D8314F}">
  <sheetPr codeName="Sheet14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184</v>
      </c>
      <c r="T1" s="99"/>
      <c r="U1" s="99"/>
      <c r="V1" s="99"/>
      <c r="W1" s="99"/>
      <c r="X1" s="99"/>
      <c r="Y1" s="100" t="s">
        <v>269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184</v>
      </c>
      <c r="Y3" s="105" t="s">
        <v>269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8.76 Wyndham,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212271</v>
      </c>
      <c r="W4" s="108">
        <v>221882</v>
      </c>
      <c r="X4" s="108">
        <v>237624</v>
      </c>
      <c r="Y4" s="108">
        <v>283216</v>
      </c>
      <c r="Z4" s="108">
        <v>301401</v>
      </c>
      <c r="AB4" s="109" t="str">
        <f>TEXT(Z4,"###,###")</f>
        <v>301,401</v>
      </c>
      <c r="AD4" s="110">
        <f>Z4/Y4-1</f>
        <v>6.4208942997570739E-2</v>
      </c>
      <c r="AF4" s="110">
        <f>Z4/V4-1</f>
        <v>0.41988778495413892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116929</v>
      </c>
      <c r="W5" s="108">
        <v>122753</v>
      </c>
      <c r="X5" s="108">
        <v>130181</v>
      </c>
      <c r="Y5" s="108">
        <v>150277</v>
      </c>
      <c r="Z5" s="108">
        <v>159283</v>
      </c>
      <c r="AB5" s="109" t="str">
        <f>TEXT(Z5,"###,###")</f>
        <v>159,283</v>
      </c>
      <c r="AD5" s="110">
        <f t="shared" ref="AD5:AD9" si="0">Z5/Y5-1</f>
        <v>5.9929330503004419E-2</v>
      </c>
      <c r="AF5" s="110">
        <f t="shared" ref="AF5:AF9" si="1">Z5/V5-1</f>
        <v>0.36221980860180114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95340</v>
      </c>
      <c r="W6" s="108">
        <v>99128</v>
      </c>
      <c r="X6" s="108">
        <v>107314</v>
      </c>
      <c r="Y6" s="108">
        <v>132781</v>
      </c>
      <c r="Z6" s="108">
        <v>141958</v>
      </c>
      <c r="AB6" s="109" t="str">
        <f>TEXT(Z6,"###,###")</f>
        <v>141,958</v>
      </c>
      <c r="AD6" s="110">
        <f t="shared" si="0"/>
        <v>6.9113803932791651E-2</v>
      </c>
      <c r="AF6" s="110">
        <f t="shared" si="1"/>
        <v>0.48896580658695199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146601</v>
      </c>
      <c r="W7" s="108">
        <v>156053</v>
      </c>
      <c r="X7" s="108">
        <v>161328</v>
      </c>
      <c r="Y7" s="108">
        <v>174289</v>
      </c>
      <c r="Z7" s="108">
        <v>188430</v>
      </c>
      <c r="AB7" s="109" t="str">
        <f>TEXT(Z7,"###,###")</f>
        <v>188,430</v>
      </c>
      <c r="AD7" s="110">
        <f t="shared" si="0"/>
        <v>8.113535564493457E-2</v>
      </c>
      <c r="AF7" s="110">
        <f t="shared" si="1"/>
        <v>0.28532547526960927</v>
      </c>
    </row>
    <row r="8" spans="1:32" ht="17.25" customHeight="1" x14ac:dyDescent="0.25">
      <c r="A8" s="64" t="s">
        <v>12</v>
      </c>
      <c r="B8" s="65"/>
      <c r="C8" s="29"/>
      <c r="D8" s="66" t="str">
        <f>AB4</f>
        <v>301,401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188,430</v>
      </c>
      <c r="P8" s="67"/>
      <c r="S8" s="107" t="s">
        <v>82</v>
      </c>
      <c r="T8" s="108"/>
      <c r="U8" s="108"/>
      <c r="V8" s="108">
        <v>47372</v>
      </c>
      <c r="W8" s="108">
        <v>46875.74</v>
      </c>
      <c r="X8" s="108">
        <v>48183.38</v>
      </c>
      <c r="Y8" s="108">
        <v>47656.83</v>
      </c>
      <c r="Z8" s="108">
        <v>50575.6</v>
      </c>
      <c r="AB8" s="109" t="str">
        <f>TEXT(Z8,"$###,###")</f>
        <v>$50,576</v>
      </c>
      <c r="AD8" s="110">
        <f t="shared" si="0"/>
        <v>6.1245575922695528E-2</v>
      </c>
      <c r="AF8" s="110">
        <f t="shared" si="1"/>
        <v>6.7626446001857632E-2</v>
      </c>
    </row>
    <row r="9" spans="1:32" x14ac:dyDescent="0.25">
      <c r="A9" s="30" t="s">
        <v>14</v>
      </c>
      <c r="B9" s="71"/>
      <c r="C9" s="72"/>
      <c r="D9" s="73">
        <f>AD104</f>
        <v>84.673242623614385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53.482991031152153</v>
      </c>
      <c r="P9" s="74" t="s">
        <v>83</v>
      </c>
      <c r="S9" s="107" t="s">
        <v>7</v>
      </c>
      <c r="T9" s="108"/>
      <c r="U9" s="108"/>
      <c r="V9" s="108">
        <v>8605385785</v>
      </c>
      <c r="W9" s="108">
        <v>9388904965</v>
      </c>
      <c r="X9" s="108">
        <v>10101978510</v>
      </c>
      <c r="Y9" s="108">
        <v>11472863423</v>
      </c>
      <c r="Z9" s="108">
        <v>13090564552</v>
      </c>
      <c r="AB9" s="109" t="str">
        <f>TEXT(Z9/1000000,"$#,###.0")&amp;" mil"</f>
        <v>$13,090.6 mil</v>
      </c>
      <c r="AD9" s="110">
        <f t="shared" si="0"/>
        <v>0.14100238705508739</v>
      </c>
      <c r="AF9" s="110">
        <f t="shared" si="1"/>
        <v>0.52120600738413025</v>
      </c>
    </row>
    <row r="10" spans="1:32" x14ac:dyDescent="0.25">
      <c r="A10" s="30" t="s">
        <v>17</v>
      </c>
      <c r="B10" s="71"/>
      <c r="C10" s="72"/>
      <c r="D10" s="73">
        <f>AD105</f>
        <v>9.3921387122139617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46.445364326275005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83.817332696492059</v>
      </c>
      <c r="P11" s="74" t="s">
        <v>83</v>
      </c>
      <c r="S11" s="107" t="s">
        <v>29</v>
      </c>
      <c r="T11" s="112"/>
      <c r="U11" s="112"/>
      <c r="V11" s="112">
        <v>190548</v>
      </c>
      <c r="W11" s="112">
        <v>198475</v>
      </c>
      <c r="X11" s="112">
        <v>212147</v>
      </c>
      <c r="Y11" s="112">
        <v>255622</v>
      </c>
      <c r="Z11" s="112">
        <v>270907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6.397070530170355</v>
      </c>
      <c r="P12" s="74" t="s">
        <v>83</v>
      </c>
      <c r="S12" s="107" t="s">
        <v>30</v>
      </c>
      <c r="T12" s="112"/>
      <c r="U12" s="112"/>
      <c r="V12" s="112">
        <v>21717</v>
      </c>
      <c r="W12" s="112">
        <v>23410</v>
      </c>
      <c r="X12" s="112">
        <v>25477</v>
      </c>
      <c r="Y12" s="112">
        <v>27594</v>
      </c>
      <c r="Z12" s="112">
        <v>30491</v>
      </c>
    </row>
    <row r="13" spans="1:32" ht="15" customHeight="1" x14ac:dyDescent="0.25">
      <c r="A13" s="30" t="s">
        <v>19</v>
      </c>
      <c r="B13" s="72"/>
      <c r="C13" s="72"/>
      <c r="D13" s="73">
        <f>AD108</f>
        <v>12.712963792422718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9.7866581754497695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10.152919200666222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37.8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21.797870610913701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22.161014700419255</v>
      </c>
      <c r="P15" s="74" t="s">
        <v>83</v>
      </c>
      <c r="S15" s="115" t="s">
        <v>59</v>
      </c>
      <c r="T15" s="115"/>
      <c r="U15" s="116"/>
      <c r="V15" s="116">
        <v>1074</v>
      </c>
      <c r="W15" s="116">
        <v>1253</v>
      </c>
      <c r="X15" s="116">
        <v>1445</v>
      </c>
      <c r="Y15" s="112">
        <v>1428</v>
      </c>
      <c r="Z15" s="112">
        <v>1483</v>
      </c>
      <c r="AB15" s="117">
        <f t="shared" ref="AB15:AB34" si="2">IF(Z15="np",0,Z15/$Z$34)</f>
        <v>4.9203715992037159E-3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49.403618435240759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77.838985299580742</v>
      </c>
      <c r="P16" s="37" t="s">
        <v>83</v>
      </c>
      <c r="S16" s="115" t="s">
        <v>60</v>
      </c>
      <c r="T16" s="115"/>
      <c r="U16" s="116"/>
      <c r="V16" s="116">
        <v>277</v>
      </c>
      <c r="W16" s="116">
        <v>308</v>
      </c>
      <c r="X16" s="116">
        <v>258</v>
      </c>
      <c r="Y16" s="112">
        <v>256</v>
      </c>
      <c r="Z16" s="112">
        <v>336</v>
      </c>
      <c r="AB16" s="117">
        <f t="shared" si="2"/>
        <v>1.114797611147976E-3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11345</v>
      </c>
      <c r="W17" s="116">
        <v>11193</v>
      </c>
      <c r="X17" s="116">
        <v>11861</v>
      </c>
      <c r="Y17" s="112">
        <v>13228</v>
      </c>
      <c r="Z17" s="112">
        <v>13769</v>
      </c>
      <c r="AB17" s="117">
        <f t="shared" si="2"/>
        <v>4.568347710683477E-2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1791</v>
      </c>
      <c r="W18" s="116">
        <v>1951</v>
      </c>
      <c r="X18" s="116">
        <v>2132</v>
      </c>
      <c r="Y18" s="112">
        <v>2314</v>
      </c>
      <c r="Z18" s="112">
        <v>2435</v>
      </c>
      <c r="AB18" s="117">
        <f t="shared" si="2"/>
        <v>8.0789648307896481E-3</v>
      </c>
    </row>
    <row r="19" spans="1:28" x14ac:dyDescent="0.25">
      <c r="A19" s="63" t="str">
        <f>$S$1&amp;" ("&amp;$V$2&amp;" to "&amp;$Z$2&amp;")"</f>
        <v>Wyndham (2018-19 to 2022-23)</v>
      </c>
      <c r="B19" s="63"/>
      <c r="C19" s="63"/>
      <c r="D19" s="63"/>
      <c r="E19" s="63"/>
      <c r="F19" s="63"/>
      <c r="G19" s="63" t="str">
        <f>$S$1&amp;" ("&amp;$V$2&amp;" to "&amp;$Z$2&amp;")"</f>
        <v>Wyndham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12792</v>
      </c>
      <c r="W19" s="116">
        <v>13144</v>
      </c>
      <c r="X19" s="116">
        <v>13843</v>
      </c>
      <c r="Y19" s="112">
        <v>15701</v>
      </c>
      <c r="Z19" s="112">
        <v>16604</v>
      </c>
      <c r="AB19" s="117">
        <f t="shared" si="2"/>
        <v>5.5089581950895819E-2</v>
      </c>
    </row>
    <row r="20" spans="1:28" x14ac:dyDescent="0.25">
      <c r="S20" s="115" t="s">
        <v>64</v>
      </c>
      <c r="T20" s="115"/>
      <c r="U20" s="116"/>
      <c r="V20" s="116">
        <v>8882</v>
      </c>
      <c r="W20" s="116">
        <v>8690</v>
      </c>
      <c r="X20" s="116">
        <v>8793</v>
      </c>
      <c r="Y20" s="112">
        <v>9920</v>
      </c>
      <c r="Z20" s="112">
        <v>10017</v>
      </c>
      <c r="AB20" s="117">
        <f t="shared" si="2"/>
        <v>3.3234903782349036E-2</v>
      </c>
    </row>
    <row r="21" spans="1:28" x14ac:dyDescent="0.25">
      <c r="S21" s="115" t="s">
        <v>65</v>
      </c>
      <c r="T21" s="115"/>
      <c r="U21" s="116"/>
      <c r="V21" s="116">
        <v>19361</v>
      </c>
      <c r="W21" s="116">
        <v>20367</v>
      </c>
      <c r="X21" s="116">
        <v>21961</v>
      </c>
      <c r="Y21" s="112">
        <v>26276</v>
      </c>
      <c r="Z21" s="112">
        <v>27778</v>
      </c>
      <c r="AB21" s="117">
        <f t="shared" si="2"/>
        <v>9.2163238221632388E-2</v>
      </c>
    </row>
    <row r="22" spans="1:28" x14ac:dyDescent="0.25">
      <c r="S22" s="115" t="s">
        <v>66</v>
      </c>
      <c r="T22" s="115"/>
      <c r="U22" s="116"/>
      <c r="V22" s="116">
        <v>13341</v>
      </c>
      <c r="W22" s="116">
        <v>15095</v>
      </c>
      <c r="X22" s="116">
        <v>16093</v>
      </c>
      <c r="Y22" s="112">
        <v>20097</v>
      </c>
      <c r="Z22" s="112">
        <v>21452</v>
      </c>
      <c r="AB22" s="117">
        <f t="shared" si="2"/>
        <v>7.1174518911745185E-2</v>
      </c>
    </row>
    <row r="23" spans="1:28" x14ac:dyDescent="0.25">
      <c r="S23" s="115" t="s">
        <v>67</v>
      </c>
      <c r="T23" s="115"/>
      <c r="U23" s="116"/>
      <c r="V23" s="116">
        <v>16724</v>
      </c>
      <c r="W23" s="116">
        <v>17699</v>
      </c>
      <c r="X23" s="116">
        <v>19313</v>
      </c>
      <c r="Y23" s="112">
        <v>22626</v>
      </c>
      <c r="Z23" s="112">
        <v>25269</v>
      </c>
      <c r="AB23" s="117">
        <f t="shared" si="2"/>
        <v>8.3838752488387527E-2</v>
      </c>
    </row>
    <row r="24" spans="1:28" x14ac:dyDescent="0.25">
      <c r="S24" s="115" t="s">
        <v>68</v>
      </c>
      <c r="T24" s="115"/>
      <c r="U24" s="116"/>
      <c r="V24" s="116">
        <v>3458</v>
      </c>
      <c r="W24" s="116">
        <v>3633</v>
      </c>
      <c r="X24" s="116">
        <v>3663</v>
      </c>
      <c r="Y24" s="112">
        <v>4428</v>
      </c>
      <c r="Z24" s="112">
        <v>5406</v>
      </c>
      <c r="AB24" s="117">
        <f t="shared" si="2"/>
        <v>1.7936297279362974E-2</v>
      </c>
    </row>
    <row r="25" spans="1:28" x14ac:dyDescent="0.25">
      <c r="S25" s="115" t="s">
        <v>69</v>
      </c>
      <c r="T25" s="115"/>
      <c r="U25" s="116"/>
      <c r="V25" s="116">
        <v>9701</v>
      </c>
      <c r="W25" s="116">
        <v>10732</v>
      </c>
      <c r="X25" s="116">
        <v>11750</v>
      </c>
      <c r="Y25" s="112">
        <v>14252</v>
      </c>
      <c r="Z25" s="112">
        <v>14922</v>
      </c>
      <c r="AB25" s="117">
        <f t="shared" si="2"/>
        <v>4.9508958195089582E-2</v>
      </c>
    </row>
    <row r="26" spans="1:28" x14ac:dyDescent="0.25">
      <c r="S26" s="115" t="s">
        <v>70</v>
      </c>
      <c r="T26" s="115"/>
      <c r="U26" s="116"/>
      <c r="V26" s="116">
        <v>3842</v>
      </c>
      <c r="W26" s="116">
        <v>3909</v>
      </c>
      <c r="X26" s="116">
        <v>3946</v>
      </c>
      <c r="Y26" s="112">
        <v>4778</v>
      </c>
      <c r="Z26" s="112">
        <v>5111</v>
      </c>
      <c r="AB26" s="117">
        <f t="shared" si="2"/>
        <v>1.6957531519575315E-2</v>
      </c>
    </row>
    <row r="27" spans="1:28" x14ac:dyDescent="0.25">
      <c r="S27" s="115" t="s">
        <v>71</v>
      </c>
      <c r="T27" s="115"/>
      <c r="U27" s="116"/>
      <c r="V27" s="116">
        <v>17340</v>
      </c>
      <c r="W27" s="116">
        <v>17960</v>
      </c>
      <c r="X27" s="116">
        <v>19644</v>
      </c>
      <c r="Y27" s="112">
        <v>23582</v>
      </c>
      <c r="Z27" s="112">
        <v>24946</v>
      </c>
      <c r="AB27" s="117">
        <f t="shared" si="2"/>
        <v>8.2767086927670874E-2</v>
      </c>
    </row>
    <row r="28" spans="1:28" x14ac:dyDescent="0.25">
      <c r="S28" s="115" t="s">
        <v>72</v>
      </c>
      <c r="T28" s="115"/>
      <c r="U28" s="116"/>
      <c r="V28" s="116">
        <v>32949</v>
      </c>
      <c r="W28" s="116">
        <v>34202</v>
      </c>
      <c r="X28" s="116">
        <v>36993</v>
      </c>
      <c r="Y28" s="112">
        <v>47858</v>
      </c>
      <c r="Z28" s="112">
        <v>48952</v>
      </c>
      <c r="AB28" s="117">
        <f t="shared" si="2"/>
        <v>0.16241539482415396</v>
      </c>
    </row>
    <row r="29" spans="1:28" x14ac:dyDescent="0.25">
      <c r="S29" s="115" t="s">
        <v>73</v>
      </c>
      <c r="T29" s="115"/>
      <c r="U29" s="116"/>
      <c r="V29" s="116">
        <v>12405</v>
      </c>
      <c r="W29" s="116">
        <v>9958</v>
      </c>
      <c r="X29" s="116">
        <v>11057</v>
      </c>
      <c r="Y29" s="112">
        <v>12804</v>
      </c>
      <c r="Z29" s="112">
        <v>12849</v>
      </c>
      <c r="AB29" s="117">
        <f t="shared" si="2"/>
        <v>4.2631055076310549E-2</v>
      </c>
    </row>
    <row r="30" spans="1:28" x14ac:dyDescent="0.25">
      <c r="S30" s="115" t="s">
        <v>74</v>
      </c>
      <c r="T30" s="115"/>
      <c r="U30" s="116"/>
      <c r="V30" s="116">
        <v>8391</v>
      </c>
      <c r="W30" s="116">
        <v>11291</v>
      </c>
      <c r="X30" s="116">
        <v>11403</v>
      </c>
      <c r="Y30" s="112">
        <v>13137</v>
      </c>
      <c r="Z30" s="112">
        <v>14917</v>
      </c>
      <c r="AB30" s="117">
        <f t="shared" si="2"/>
        <v>4.949236894492369E-2</v>
      </c>
    </row>
    <row r="31" spans="1:28" x14ac:dyDescent="0.25">
      <c r="S31" s="115" t="s">
        <v>75</v>
      </c>
      <c r="T31" s="115"/>
      <c r="U31" s="116"/>
      <c r="V31" s="116">
        <v>21341</v>
      </c>
      <c r="W31" s="116">
        <v>23169</v>
      </c>
      <c r="X31" s="116">
        <v>26922</v>
      </c>
      <c r="Y31" s="112">
        <v>33414</v>
      </c>
      <c r="Z31" s="112">
        <v>37731</v>
      </c>
      <c r="AB31" s="117">
        <f t="shared" si="2"/>
        <v>0.12518579960185799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3847</v>
      </c>
      <c r="W32" s="116">
        <v>3936</v>
      </c>
      <c r="X32" s="116">
        <v>3923</v>
      </c>
      <c r="Y32" s="112">
        <v>4363</v>
      </c>
      <c r="Z32" s="112">
        <v>4760</v>
      </c>
      <c r="AB32" s="117">
        <f t="shared" si="2"/>
        <v>1.5792966157929661E-2</v>
      </c>
    </row>
    <row r="33" spans="19:32" x14ac:dyDescent="0.25">
      <c r="S33" s="115" t="s">
        <v>77</v>
      </c>
      <c r="T33" s="115"/>
      <c r="U33" s="116"/>
      <c r="V33" s="116">
        <v>6145</v>
      </c>
      <c r="W33" s="116">
        <v>6914</v>
      </c>
      <c r="X33" s="116">
        <v>7442</v>
      </c>
      <c r="Y33" s="112">
        <v>7926</v>
      </c>
      <c r="Z33" s="112">
        <v>8192</v>
      </c>
      <c r="AB33" s="117">
        <f t="shared" si="2"/>
        <v>2.7179827471798274E-2</v>
      </c>
    </row>
    <row r="34" spans="19:32" x14ac:dyDescent="0.25">
      <c r="S34" s="118" t="s">
        <v>53</v>
      </c>
      <c r="T34" s="118"/>
      <c r="U34" s="119"/>
      <c r="V34" s="119">
        <v>212272</v>
      </c>
      <c r="W34" s="119">
        <v>221886</v>
      </c>
      <c r="X34" s="119">
        <v>237624</v>
      </c>
      <c r="Y34" s="120">
        <v>283216</v>
      </c>
      <c r="Z34" s="120">
        <v>301400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121186</v>
      </c>
      <c r="W37" s="112">
        <v>128903</v>
      </c>
      <c r="X37" s="112">
        <v>131963</v>
      </c>
      <c r="Y37" s="112">
        <v>134843</v>
      </c>
      <c r="Z37" s="112">
        <v>146672</v>
      </c>
      <c r="AB37" s="132">
        <f>Z37/Z40*100</f>
        <v>77.838985299580742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25419</v>
      </c>
      <c r="W38" s="112">
        <v>27151</v>
      </c>
      <c r="X38" s="112">
        <v>29365</v>
      </c>
      <c r="Y38" s="112">
        <v>39452</v>
      </c>
      <c r="Z38" s="112">
        <v>41758</v>
      </c>
      <c r="AB38" s="132">
        <f>Z38/Z40*100</f>
        <v>22.161014700419255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146605</v>
      </c>
      <c r="W40" s="112">
        <v>156054</v>
      </c>
      <c r="X40" s="112">
        <v>161328</v>
      </c>
      <c r="Y40" s="112">
        <v>174295</v>
      </c>
      <c r="Z40" s="112">
        <v>188430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17</v>
      </c>
      <c r="X44" s="112">
        <v>16</v>
      </c>
      <c r="Y44" s="112">
        <v>18</v>
      </c>
      <c r="Z44" s="112">
        <v>24</v>
      </c>
    </row>
    <row r="45" spans="19:32" x14ac:dyDescent="0.25">
      <c r="S45" s="115" t="s">
        <v>37</v>
      </c>
      <c r="T45" s="115"/>
      <c r="U45" s="112"/>
      <c r="V45" s="112">
        <v>1418</v>
      </c>
      <c r="W45" s="112">
        <v>1476</v>
      </c>
      <c r="X45" s="112">
        <v>1621</v>
      </c>
      <c r="Y45" s="112">
        <v>2517</v>
      </c>
      <c r="Z45" s="112">
        <v>2639</v>
      </c>
    </row>
    <row r="46" spans="19:32" x14ac:dyDescent="0.25">
      <c r="S46" s="115" t="s">
        <v>38</v>
      </c>
      <c r="T46" s="115"/>
      <c r="U46" s="112"/>
      <c r="V46" s="112">
        <v>5466</v>
      </c>
      <c r="W46" s="112">
        <v>5538</v>
      </c>
      <c r="X46" s="112">
        <v>5854</v>
      </c>
      <c r="Y46" s="112">
        <v>7943</v>
      </c>
      <c r="Z46" s="112">
        <v>9123</v>
      </c>
    </row>
    <row r="47" spans="19:32" x14ac:dyDescent="0.25">
      <c r="S47" s="115" t="s">
        <v>39</v>
      </c>
      <c r="T47" s="115"/>
      <c r="U47" s="112"/>
      <c r="V47" s="112">
        <v>11605</v>
      </c>
      <c r="W47" s="112">
        <v>12036</v>
      </c>
      <c r="X47" s="112">
        <v>12482</v>
      </c>
      <c r="Y47" s="112">
        <v>14472</v>
      </c>
      <c r="Z47" s="112">
        <v>15790</v>
      </c>
    </row>
    <row r="48" spans="19:32" x14ac:dyDescent="0.25">
      <c r="S48" s="115" t="s">
        <v>40</v>
      </c>
      <c r="T48" s="115"/>
      <c r="U48" s="112"/>
      <c r="V48" s="112">
        <v>16044</v>
      </c>
      <c r="W48" s="112">
        <v>17340</v>
      </c>
      <c r="X48" s="112">
        <v>18721</v>
      </c>
      <c r="Y48" s="112">
        <v>21404</v>
      </c>
      <c r="Z48" s="112">
        <v>22559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19207</v>
      </c>
      <c r="W49" s="112">
        <v>19669</v>
      </c>
      <c r="X49" s="112">
        <v>19883</v>
      </c>
      <c r="Y49" s="112">
        <v>21680</v>
      </c>
      <c r="Z49" s="112">
        <v>22618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Wyndham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20374</v>
      </c>
      <c r="W50" s="112">
        <v>21654</v>
      </c>
      <c r="X50" s="112">
        <v>23258</v>
      </c>
      <c r="Y50" s="112">
        <v>26274</v>
      </c>
      <c r="Z50" s="112">
        <v>26719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13622</v>
      </c>
      <c r="W51" s="112">
        <v>14752</v>
      </c>
      <c r="X51" s="112">
        <v>16553</v>
      </c>
      <c r="Y51" s="112">
        <v>20039</v>
      </c>
      <c r="Z51" s="112">
        <v>21613</v>
      </c>
    </row>
    <row r="52" spans="1:26" ht="15" customHeight="1" x14ac:dyDescent="0.25">
      <c r="S52" s="115" t="s">
        <v>44</v>
      </c>
      <c r="T52" s="115"/>
      <c r="U52" s="112"/>
      <c r="V52" s="112">
        <v>9847</v>
      </c>
      <c r="W52" s="112">
        <v>10227</v>
      </c>
      <c r="X52" s="112">
        <v>10947</v>
      </c>
      <c r="Y52" s="112">
        <v>12626</v>
      </c>
      <c r="Z52" s="112">
        <v>13703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7407</v>
      </c>
      <c r="W53" s="112">
        <v>7581</v>
      </c>
      <c r="X53" s="112">
        <v>8090</v>
      </c>
      <c r="Y53" s="112">
        <v>9091</v>
      </c>
      <c r="Z53" s="112">
        <v>9464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5878</v>
      </c>
      <c r="W54" s="112">
        <v>6042</v>
      </c>
      <c r="X54" s="112">
        <v>6131</v>
      </c>
      <c r="Y54" s="112">
        <v>6642</v>
      </c>
      <c r="Z54" s="112">
        <v>6837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3654</v>
      </c>
      <c r="W55" s="112">
        <v>3911</v>
      </c>
      <c r="X55" s="112">
        <v>4021</v>
      </c>
      <c r="Y55" s="112">
        <v>4643</v>
      </c>
      <c r="Z55" s="112">
        <v>4841</v>
      </c>
    </row>
    <row r="56" spans="1:26" ht="15" customHeight="1" x14ac:dyDescent="0.25">
      <c r="S56" s="115" t="s">
        <v>48</v>
      </c>
      <c r="T56" s="115"/>
      <c r="U56" s="112"/>
      <c r="V56" s="112">
        <v>1601</v>
      </c>
      <c r="W56" s="112">
        <v>1687</v>
      </c>
      <c r="X56" s="112">
        <v>1762</v>
      </c>
      <c r="Y56" s="112">
        <v>2010</v>
      </c>
      <c r="Z56" s="112">
        <v>2300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573</v>
      </c>
      <c r="W57" s="112">
        <v>582</v>
      </c>
      <c r="X57" s="112">
        <v>571</v>
      </c>
      <c r="Y57" s="112">
        <v>629</v>
      </c>
      <c r="Z57" s="112">
        <v>696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156</v>
      </c>
      <c r="W58" s="112">
        <v>176</v>
      </c>
      <c r="X58" s="112">
        <v>181</v>
      </c>
      <c r="Y58" s="112">
        <v>202</v>
      </c>
      <c r="Z58" s="112">
        <v>247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38</v>
      </c>
      <c r="W59" s="112">
        <v>44</v>
      </c>
      <c r="X59" s="112">
        <v>47</v>
      </c>
      <c r="Y59" s="112">
        <v>52</v>
      </c>
      <c r="Z59" s="112">
        <v>63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36</v>
      </c>
      <c r="W60" s="112">
        <v>33</v>
      </c>
      <c r="X60" s="112">
        <v>43</v>
      </c>
      <c r="Y60" s="112">
        <v>25</v>
      </c>
      <c r="Z60" s="112">
        <v>33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116926</v>
      </c>
      <c r="W61" s="112">
        <v>122757</v>
      </c>
      <c r="X61" s="112">
        <v>130181</v>
      </c>
      <c r="Y61" s="112">
        <v>150277</v>
      </c>
      <c r="Z61" s="112">
        <v>159282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27</v>
      </c>
      <c r="W63" s="112">
        <v>27</v>
      </c>
      <c r="X63" s="112">
        <v>18</v>
      </c>
      <c r="Y63" s="112">
        <v>43</v>
      </c>
      <c r="Z63" s="112">
        <v>47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1587</v>
      </c>
      <c r="W64" s="112">
        <v>1750</v>
      </c>
      <c r="X64" s="112">
        <v>1857</v>
      </c>
      <c r="Y64" s="112">
        <v>2779</v>
      </c>
      <c r="Z64" s="112">
        <v>2854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Wyndham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5202</v>
      </c>
      <c r="W65" s="112">
        <v>5143</v>
      </c>
      <c r="X65" s="112">
        <v>5701</v>
      </c>
      <c r="Y65" s="112">
        <v>7884</v>
      </c>
      <c r="Z65" s="112">
        <v>8755</v>
      </c>
    </row>
    <row r="66" spans="1:26" x14ac:dyDescent="0.25">
      <c r="S66" s="115" t="s">
        <v>39</v>
      </c>
      <c r="T66" s="115"/>
      <c r="U66" s="112"/>
      <c r="V66" s="112">
        <v>9158</v>
      </c>
      <c r="W66" s="112">
        <v>9716</v>
      </c>
      <c r="X66" s="112">
        <v>10792</v>
      </c>
      <c r="Y66" s="112">
        <v>13936</v>
      </c>
      <c r="Z66" s="112">
        <v>14548</v>
      </c>
    </row>
    <row r="67" spans="1:26" x14ac:dyDescent="0.25">
      <c r="S67" s="115" t="s">
        <v>40</v>
      </c>
      <c r="T67" s="115"/>
      <c r="U67" s="112"/>
      <c r="V67" s="112">
        <v>13788</v>
      </c>
      <c r="W67" s="112">
        <v>14074</v>
      </c>
      <c r="X67" s="112">
        <v>15284</v>
      </c>
      <c r="Y67" s="112">
        <v>18256</v>
      </c>
      <c r="Z67" s="112">
        <v>20263</v>
      </c>
    </row>
    <row r="68" spans="1:26" x14ac:dyDescent="0.25">
      <c r="S68" s="115" t="s">
        <v>41</v>
      </c>
      <c r="T68" s="115"/>
      <c r="U68" s="112"/>
      <c r="V68" s="112">
        <v>17016</v>
      </c>
      <c r="W68" s="112">
        <v>17154</v>
      </c>
      <c r="X68" s="112">
        <v>18088</v>
      </c>
      <c r="Y68" s="112">
        <v>21722</v>
      </c>
      <c r="Z68" s="112">
        <v>22585</v>
      </c>
    </row>
    <row r="69" spans="1:26" x14ac:dyDescent="0.25">
      <c r="S69" s="115" t="s">
        <v>42</v>
      </c>
      <c r="T69" s="115"/>
      <c r="U69" s="112"/>
      <c r="V69" s="112">
        <v>14675</v>
      </c>
      <c r="W69" s="112">
        <v>16236</v>
      </c>
      <c r="X69" s="112">
        <v>18142</v>
      </c>
      <c r="Y69" s="112">
        <v>22599</v>
      </c>
      <c r="Z69" s="112">
        <v>23758</v>
      </c>
    </row>
    <row r="70" spans="1:26" x14ac:dyDescent="0.25">
      <c r="S70" s="115" t="s">
        <v>43</v>
      </c>
      <c r="T70" s="115"/>
      <c r="U70" s="112"/>
      <c r="V70" s="112">
        <v>9858</v>
      </c>
      <c r="W70" s="112">
        <v>10439</v>
      </c>
      <c r="X70" s="112">
        <v>11760</v>
      </c>
      <c r="Y70" s="112">
        <v>15430</v>
      </c>
      <c r="Z70" s="112">
        <v>17489</v>
      </c>
    </row>
    <row r="71" spans="1:26" x14ac:dyDescent="0.25">
      <c r="S71" s="115" t="s">
        <v>44</v>
      </c>
      <c r="T71" s="115"/>
      <c r="U71" s="112"/>
      <c r="V71" s="112">
        <v>8262</v>
      </c>
      <c r="W71" s="112">
        <v>8479</v>
      </c>
      <c r="X71" s="112">
        <v>8803</v>
      </c>
      <c r="Y71" s="112">
        <v>10482</v>
      </c>
      <c r="Z71" s="112">
        <v>10908</v>
      </c>
    </row>
    <row r="72" spans="1:26" x14ac:dyDescent="0.25">
      <c r="S72" s="115" t="s">
        <v>45</v>
      </c>
      <c r="T72" s="115"/>
      <c r="U72" s="112"/>
      <c r="V72" s="112">
        <v>6415</v>
      </c>
      <c r="W72" s="112">
        <v>6514</v>
      </c>
      <c r="X72" s="112">
        <v>6894</v>
      </c>
      <c r="Y72" s="112">
        <v>8171</v>
      </c>
      <c r="Z72" s="112">
        <v>8637</v>
      </c>
    </row>
    <row r="73" spans="1:26" x14ac:dyDescent="0.25">
      <c r="S73" s="115" t="s">
        <v>46</v>
      </c>
      <c r="T73" s="115"/>
      <c r="U73" s="112"/>
      <c r="V73" s="112">
        <v>4826</v>
      </c>
      <c r="W73" s="112">
        <v>4782</v>
      </c>
      <c r="X73" s="112">
        <v>4954</v>
      </c>
      <c r="Y73" s="112">
        <v>5777</v>
      </c>
      <c r="Z73" s="112">
        <v>5964</v>
      </c>
    </row>
    <row r="74" spans="1:26" x14ac:dyDescent="0.25">
      <c r="S74" s="115" t="s">
        <v>47</v>
      </c>
      <c r="T74" s="115"/>
      <c r="U74" s="112"/>
      <c r="V74" s="112">
        <v>2900</v>
      </c>
      <c r="W74" s="112">
        <v>3100</v>
      </c>
      <c r="X74" s="112">
        <v>3172</v>
      </c>
      <c r="Y74" s="112">
        <v>3520</v>
      </c>
      <c r="Z74" s="112">
        <v>3824</v>
      </c>
    </row>
    <row r="75" spans="1:26" x14ac:dyDescent="0.25">
      <c r="S75" s="115" t="s">
        <v>48</v>
      </c>
      <c r="T75" s="115"/>
      <c r="U75" s="112"/>
      <c r="V75" s="112">
        <v>1097</v>
      </c>
      <c r="W75" s="112">
        <v>1187</v>
      </c>
      <c r="X75" s="112">
        <v>1255</v>
      </c>
      <c r="Y75" s="112">
        <v>1545</v>
      </c>
      <c r="Z75" s="112">
        <v>1638</v>
      </c>
    </row>
    <row r="76" spans="1:26" x14ac:dyDescent="0.25">
      <c r="S76" s="115" t="s">
        <v>49</v>
      </c>
      <c r="T76" s="115"/>
      <c r="U76" s="112"/>
      <c r="V76" s="112">
        <v>281</v>
      </c>
      <c r="W76" s="112">
        <v>304</v>
      </c>
      <c r="X76" s="112">
        <v>358</v>
      </c>
      <c r="Y76" s="112">
        <v>383</v>
      </c>
      <c r="Z76" s="112">
        <v>452</v>
      </c>
    </row>
    <row r="77" spans="1:26" x14ac:dyDescent="0.25">
      <c r="S77" s="115" t="s">
        <v>50</v>
      </c>
      <c r="T77" s="115"/>
      <c r="U77" s="112"/>
      <c r="V77" s="112">
        <v>116</v>
      </c>
      <c r="W77" s="112">
        <v>119</v>
      </c>
      <c r="X77" s="112">
        <v>122</v>
      </c>
      <c r="Y77" s="112">
        <v>131</v>
      </c>
      <c r="Z77" s="112">
        <v>137</v>
      </c>
    </row>
    <row r="78" spans="1:26" x14ac:dyDescent="0.25">
      <c r="S78" s="115" t="s">
        <v>51</v>
      </c>
      <c r="T78" s="115"/>
      <c r="U78" s="112"/>
      <c r="V78" s="112">
        <v>69</v>
      </c>
      <c r="W78" s="112">
        <v>69</v>
      </c>
      <c r="X78" s="112">
        <v>62</v>
      </c>
      <c r="Y78" s="112">
        <v>70</v>
      </c>
      <c r="Z78" s="112">
        <v>65</v>
      </c>
    </row>
    <row r="79" spans="1:26" x14ac:dyDescent="0.25">
      <c r="S79" s="115" t="s">
        <v>52</v>
      </c>
      <c r="T79" s="115"/>
      <c r="U79" s="112"/>
      <c r="V79" s="112">
        <v>65</v>
      </c>
      <c r="W79" s="112">
        <v>48</v>
      </c>
      <c r="X79" s="112">
        <v>52</v>
      </c>
      <c r="Y79" s="112">
        <v>50</v>
      </c>
      <c r="Z79" s="112">
        <v>51</v>
      </c>
    </row>
    <row r="80" spans="1:26" x14ac:dyDescent="0.25">
      <c r="S80" s="118" t="s">
        <v>53</v>
      </c>
      <c r="T80" s="118"/>
      <c r="U80" s="112"/>
      <c r="V80" s="112">
        <v>95343</v>
      </c>
      <c r="W80" s="112">
        <v>99133</v>
      </c>
      <c r="X80" s="112">
        <v>107314</v>
      </c>
      <c r="Y80" s="112">
        <v>132782</v>
      </c>
      <c r="Z80" s="112">
        <v>141955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Wyndham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9758</v>
      </c>
      <c r="W83" s="112">
        <v>10728</v>
      </c>
      <c r="X83" s="112">
        <v>11061</v>
      </c>
      <c r="Y83" s="112">
        <v>11485</v>
      </c>
      <c r="Z83" s="112">
        <v>12168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13227</v>
      </c>
      <c r="W84" s="112">
        <v>14509</v>
      </c>
      <c r="X84" s="112">
        <v>15464</v>
      </c>
      <c r="Y84" s="112">
        <v>17007</v>
      </c>
      <c r="Z84" s="112">
        <v>18951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11722</v>
      </c>
      <c r="W85" s="112">
        <v>12044</v>
      </c>
      <c r="X85" s="112">
        <v>12121</v>
      </c>
      <c r="Y85" s="112">
        <v>12603</v>
      </c>
      <c r="Z85" s="112">
        <v>13064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301,401</v>
      </c>
      <c r="D86" s="96">
        <f t="shared" ref="D86:D91" si="4">AD4</f>
        <v>6.4208942997570739E-2</v>
      </c>
      <c r="E86" s="97">
        <f t="shared" ref="E86:E91" si="5">AD4</f>
        <v>6.4208942997570739E-2</v>
      </c>
      <c r="F86" s="96">
        <f t="shared" ref="F86:F91" si="6">AF4</f>
        <v>0.41988778495413892</v>
      </c>
      <c r="G86" s="97">
        <f t="shared" ref="G86:G91" si="7">AF4</f>
        <v>0.41988778495413892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4282</v>
      </c>
      <c r="W86" s="112">
        <v>4625</v>
      </c>
      <c r="X86" s="112">
        <v>4904</v>
      </c>
      <c r="Y86" s="112">
        <v>5312</v>
      </c>
      <c r="Z86" s="112">
        <v>5633</v>
      </c>
    </row>
    <row r="87" spans="1:30" ht="15" customHeight="1" x14ac:dyDescent="0.25">
      <c r="A87" s="98" t="s">
        <v>4</v>
      </c>
      <c r="B87" s="49"/>
      <c r="C87" s="57" t="str">
        <f t="shared" si="3"/>
        <v>159,283</v>
      </c>
      <c r="D87" s="96">
        <f t="shared" si="4"/>
        <v>5.9929330503004419E-2</v>
      </c>
      <c r="E87" s="97">
        <f t="shared" si="5"/>
        <v>5.9929330503004419E-2</v>
      </c>
      <c r="F87" s="96">
        <f t="shared" si="6"/>
        <v>0.36221980860180114</v>
      </c>
      <c r="G87" s="97">
        <f t="shared" si="7"/>
        <v>0.36221980860180114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5196</v>
      </c>
      <c r="W87" s="112">
        <v>5209</v>
      </c>
      <c r="X87" s="112">
        <v>5392</v>
      </c>
      <c r="Y87" s="112">
        <v>5757</v>
      </c>
      <c r="Z87" s="112">
        <v>6070</v>
      </c>
    </row>
    <row r="88" spans="1:30" ht="15" customHeight="1" x14ac:dyDescent="0.25">
      <c r="A88" s="98" t="s">
        <v>5</v>
      </c>
      <c r="B88" s="49"/>
      <c r="C88" s="57" t="str">
        <f t="shared" si="3"/>
        <v>141,958</v>
      </c>
      <c r="D88" s="96">
        <f t="shared" si="4"/>
        <v>6.9113803932791651E-2</v>
      </c>
      <c r="E88" s="97">
        <f t="shared" si="5"/>
        <v>6.9113803932791651E-2</v>
      </c>
      <c r="F88" s="96">
        <f t="shared" si="6"/>
        <v>0.48896580658695199</v>
      </c>
      <c r="G88" s="97">
        <f t="shared" si="7"/>
        <v>0.48896580658695199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3997</v>
      </c>
      <c r="W88" s="112">
        <v>4161</v>
      </c>
      <c r="X88" s="112">
        <v>4281</v>
      </c>
      <c r="Y88" s="112">
        <v>4467</v>
      </c>
      <c r="Z88" s="112">
        <v>4643</v>
      </c>
    </row>
    <row r="89" spans="1:30" ht="15" customHeight="1" x14ac:dyDescent="0.25">
      <c r="A89" s="49" t="s">
        <v>6</v>
      </c>
      <c r="B89" s="49"/>
      <c r="C89" s="57" t="str">
        <f t="shared" si="3"/>
        <v>188,430</v>
      </c>
      <c r="D89" s="96">
        <f t="shared" si="4"/>
        <v>8.113535564493457E-2</v>
      </c>
      <c r="E89" s="97">
        <f t="shared" si="5"/>
        <v>8.113535564493457E-2</v>
      </c>
      <c r="F89" s="96">
        <f t="shared" si="6"/>
        <v>0.28532547526960927</v>
      </c>
      <c r="G89" s="97">
        <f t="shared" si="7"/>
        <v>0.28532547526960927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9975</v>
      </c>
      <c r="W89" s="112">
        <v>10394</v>
      </c>
      <c r="X89" s="112">
        <v>10726</v>
      </c>
      <c r="Y89" s="112">
        <v>11402</v>
      </c>
      <c r="Z89" s="112">
        <v>12143</v>
      </c>
    </row>
    <row r="90" spans="1:30" ht="15" customHeight="1" x14ac:dyDescent="0.25">
      <c r="A90" s="49" t="s">
        <v>95</v>
      </c>
      <c r="B90" s="49"/>
      <c r="C90" s="57" t="str">
        <f t="shared" si="3"/>
        <v>$50,576</v>
      </c>
      <c r="D90" s="96">
        <f t="shared" si="4"/>
        <v>6.1245575922695528E-2</v>
      </c>
      <c r="E90" s="97">
        <f t="shared" si="5"/>
        <v>6.1245575922695528E-2</v>
      </c>
      <c r="F90" s="96">
        <f t="shared" si="6"/>
        <v>6.7626446001857632E-2</v>
      </c>
      <c r="G90" s="97">
        <f t="shared" si="7"/>
        <v>6.7626446001857632E-2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9147</v>
      </c>
      <c r="W90" s="112">
        <v>9808</v>
      </c>
      <c r="X90" s="112">
        <v>9819</v>
      </c>
      <c r="Y90" s="112">
        <v>10567</v>
      </c>
      <c r="Z90" s="112">
        <v>11114</v>
      </c>
    </row>
    <row r="91" spans="1:30" ht="15" customHeight="1" x14ac:dyDescent="0.25">
      <c r="A91" s="49" t="s">
        <v>7</v>
      </c>
      <c r="B91" s="49"/>
      <c r="C91" s="57" t="str">
        <f t="shared" si="3"/>
        <v>$13,090.6 mil</v>
      </c>
      <c r="D91" s="96">
        <f t="shared" si="4"/>
        <v>0.14100238705508739</v>
      </c>
      <c r="E91" s="97">
        <f t="shared" si="5"/>
        <v>0.14100238705508739</v>
      </c>
      <c r="F91" s="96">
        <f t="shared" si="6"/>
        <v>0.52120600738413025</v>
      </c>
      <c r="G91" s="97">
        <f t="shared" si="7"/>
        <v>0.52120600738413025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80098</v>
      </c>
      <c r="W91" s="112">
        <v>85444</v>
      </c>
      <c r="X91" s="112">
        <v>87621</v>
      </c>
      <c r="Y91" s="112">
        <v>93185</v>
      </c>
      <c r="Z91" s="112">
        <v>100777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6570</v>
      </c>
      <c r="W93" s="112">
        <v>6951</v>
      </c>
      <c r="X93" s="112">
        <v>7236</v>
      </c>
      <c r="Y93" s="112">
        <v>7720</v>
      </c>
      <c r="Z93" s="112">
        <v>8144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13072</v>
      </c>
      <c r="W94" s="112">
        <v>14143</v>
      </c>
      <c r="X94" s="112">
        <v>15101</v>
      </c>
      <c r="Y94" s="112">
        <v>16953</v>
      </c>
      <c r="Z94" s="112">
        <v>18637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2371</v>
      </c>
      <c r="W95" s="112">
        <v>2522</v>
      </c>
      <c r="X95" s="112">
        <v>2711</v>
      </c>
      <c r="Y95" s="112">
        <v>3157</v>
      </c>
      <c r="Z95" s="112">
        <v>3495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10070</v>
      </c>
      <c r="W96" s="112">
        <v>11082</v>
      </c>
      <c r="X96" s="112">
        <v>11798</v>
      </c>
      <c r="Y96" s="112">
        <v>13024</v>
      </c>
      <c r="Z96" s="112">
        <v>14538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11884</v>
      </c>
      <c r="W97" s="112">
        <v>12123</v>
      </c>
      <c r="X97" s="112">
        <v>12277</v>
      </c>
      <c r="Y97" s="112">
        <v>13051</v>
      </c>
      <c r="Z97" s="112">
        <v>13650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6545</v>
      </c>
      <c r="W98" s="112">
        <v>6830</v>
      </c>
      <c r="X98" s="112">
        <v>6954</v>
      </c>
      <c r="Y98" s="112">
        <v>7426</v>
      </c>
      <c r="Z98" s="112">
        <v>7742</v>
      </c>
    </row>
    <row r="99" spans="1:32" ht="15" customHeight="1" x14ac:dyDescent="0.25">
      <c r="S99" s="115" t="s">
        <v>195</v>
      </c>
      <c r="T99" s="115"/>
      <c r="U99" s="112"/>
      <c r="V99" s="112">
        <v>1826</v>
      </c>
      <c r="W99" s="112">
        <v>1975</v>
      </c>
      <c r="X99" s="112">
        <v>2236</v>
      </c>
      <c r="Y99" s="112">
        <v>2897</v>
      </c>
      <c r="Z99" s="112">
        <v>3325</v>
      </c>
    </row>
    <row r="100" spans="1:32" ht="15" customHeight="1" x14ac:dyDescent="0.25">
      <c r="S100" s="115" t="s">
        <v>58</v>
      </c>
      <c r="T100" s="115"/>
      <c r="U100" s="112"/>
      <c r="V100" s="112">
        <v>5082</v>
      </c>
      <c r="W100" s="112">
        <v>5655</v>
      </c>
      <c r="X100" s="112">
        <v>5971</v>
      </c>
      <c r="Y100" s="112">
        <v>6928</v>
      </c>
      <c r="Z100" s="112">
        <v>7229</v>
      </c>
    </row>
    <row r="101" spans="1:32" x14ac:dyDescent="0.25">
      <c r="A101" s="18"/>
      <c r="S101" s="118" t="s">
        <v>53</v>
      </c>
      <c r="T101" s="118"/>
      <c r="U101" s="112"/>
      <c r="V101" s="112">
        <v>66499</v>
      </c>
      <c r="W101" s="112">
        <v>70606</v>
      </c>
      <c r="X101" s="112">
        <v>73591</v>
      </c>
      <c r="Y101" s="112">
        <v>80978</v>
      </c>
      <c r="Z101" s="112">
        <v>87517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177377</v>
      </c>
      <c r="W104" s="112">
        <v>197828</v>
      </c>
      <c r="X104" s="112">
        <v>197764</v>
      </c>
      <c r="Y104" s="112">
        <v>239935</v>
      </c>
      <c r="Z104" s="112">
        <v>255206</v>
      </c>
      <c r="AB104" s="109" t="str">
        <f>TEXT(Z104,"###,###")</f>
        <v>255,206</v>
      </c>
      <c r="AD104" s="130">
        <f>Z104/($Z$4)*100</f>
        <v>84.673242623614385</v>
      </c>
      <c r="AF104" s="109"/>
    </row>
    <row r="105" spans="1:32" x14ac:dyDescent="0.25">
      <c r="S105" s="115" t="s">
        <v>17</v>
      </c>
      <c r="T105" s="115"/>
      <c r="U105" s="112"/>
      <c r="V105" s="112">
        <v>22168</v>
      </c>
      <c r="W105" s="112">
        <v>22070</v>
      </c>
      <c r="X105" s="112">
        <v>23408</v>
      </c>
      <c r="Y105" s="112">
        <v>26990</v>
      </c>
      <c r="Z105" s="112">
        <v>28308</v>
      </c>
      <c r="AB105" s="109" t="str">
        <f>TEXT(Z105,"###,###")</f>
        <v>28,308</v>
      </c>
      <c r="AD105" s="130">
        <f>Z105/($Z$4)*100</f>
        <v>9.3921387122139617</v>
      </c>
      <c r="AF105" s="109"/>
    </row>
    <row r="106" spans="1:32" x14ac:dyDescent="0.25">
      <c r="S106" s="118" t="s">
        <v>53</v>
      </c>
      <c r="T106" s="118"/>
      <c r="U106" s="120"/>
      <c r="V106" s="120">
        <v>199545</v>
      </c>
      <c r="W106" s="120">
        <v>219898</v>
      </c>
      <c r="X106" s="120">
        <v>221172</v>
      </c>
      <c r="Y106" s="120">
        <v>266925</v>
      </c>
      <c r="Z106" s="120">
        <v>283514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28877</v>
      </c>
      <c r="W108" s="112">
        <v>32850</v>
      </c>
      <c r="X108" s="112">
        <v>32463</v>
      </c>
      <c r="Y108" s="112">
        <v>38315</v>
      </c>
      <c r="Z108" s="112">
        <v>38317</v>
      </c>
      <c r="AB108" s="109" t="str">
        <f>TEXT(Z108,"###,###")</f>
        <v>38,317</v>
      </c>
      <c r="AD108" s="130">
        <f>Z108/($Z$4)*100</f>
        <v>12.712963792422718</v>
      </c>
      <c r="AF108" s="109"/>
    </row>
    <row r="109" spans="1:32" x14ac:dyDescent="0.25">
      <c r="S109" s="115" t="s">
        <v>20</v>
      </c>
      <c r="T109" s="115"/>
      <c r="U109" s="112"/>
      <c r="V109" s="112">
        <v>22007</v>
      </c>
      <c r="W109" s="112">
        <v>23010</v>
      </c>
      <c r="X109" s="112">
        <v>26741</v>
      </c>
      <c r="Y109" s="112">
        <v>30471</v>
      </c>
      <c r="Z109" s="112">
        <v>30601</v>
      </c>
      <c r="AB109" s="109" t="str">
        <f>TEXT(Z109,"###,###")</f>
        <v>30,601</v>
      </c>
      <c r="AD109" s="130">
        <f>Z109/($Z$4)*100</f>
        <v>10.152919200666222</v>
      </c>
      <c r="AF109" s="109"/>
    </row>
    <row r="110" spans="1:32" x14ac:dyDescent="0.25">
      <c r="S110" s="115" t="s">
        <v>21</v>
      </c>
      <c r="T110" s="115"/>
      <c r="U110" s="112"/>
      <c r="V110" s="112">
        <v>45612</v>
      </c>
      <c r="W110" s="112">
        <v>45526</v>
      </c>
      <c r="X110" s="112">
        <v>49516</v>
      </c>
      <c r="Y110" s="112">
        <v>60062</v>
      </c>
      <c r="Z110" s="112">
        <v>65699</v>
      </c>
      <c r="AB110" s="109" t="str">
        <f>TEXT(Z110,"###,###")</f>
        <v>65,699</v>
      </c>
      <c r="AD110" s="130">
        <f>Z110/($Z$4)*100</f>
        <v>21.797870610913701</v>
      </c>
      <c r="AF110" s="109"/>
    </row>
    <row r="111" spans="1:32" x14ac:dyDescent="0.25">
      <c r="S111" s="115" t="s">
        <v>22</v>
      </c>
      <c r="T111" s="115"/>
      <c r="U111" s="112"/>
      <c r="V111" s="112">
        <v>100489</v>
      </c>
      <c r="W111" s="112">
        <v>103881</v>
      </c>
      <c r="X111" s="112">
        <v>112452</v>
      </c>
      <c r="Y111" s="112">
        <v>138078</v>
      </c>
      <c r="Z111" s="112">
        <v>148903</v>
      </c>
      <c r="AB111" s="109" t="str">
        <f>TEXT(Z111,"###,###")</f>
        <v>148,903</v>
      </c>
      <c r="AD111" s="130">
        <f>Z111/($Z$4)*100</f>
        <v>49.403618435240759</v>
      </c>
      <c r="AF111" s="109"/>
    </row>
    <row r="112" spans="1:32" x14ac:dyDescent="0.25">
      <c r="S112" s="118" t="s">
        <v>53</v>
      </c>
      <c r="T112" s="118"/>
      <c r="U112" s="112"/>
      <c r="V112" s="112">
        <v>212268</v>
      </c>
      <c r="W112" s="112">
        <v>221884</v>
      </c>
      <c r="X112" s="112">
        <v>237624</v>
      </c>
      <c r="Y112" s="112">
        <v>283219</v>
      </c>
      <c r="Z112" s="112">
        <v>301405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37.85</v>
      </c>
      <c r="W118" s="131">
        <v>37.83</v>
      </c>
      <c r="X118" s="131">
        <v>38.04</v>
      </c>
      <c r="Y118" s="131">
        <v>37.94</v>
      </c>
      <c r="Z118" s="131">
        <v>37.79</v>
      </c>
      <c r="AB118" s="109" t="str">
        <f>TEXT(Z118,"##.0")</f>
        <v>37.8</v>
      </c>
    </row>
    <row r="120" spans="19:32" x14ac:dyDescent="0.25">
      <c r="S120" s="101" t="s">
        <v>97</v>
      </c>
      <c r="T120" s="112"/>
      <c r="U120" s="112"/>
      <c r="V120" s="112">
        <v>124883</v>
      </c>
      <c r="W120" s="112">
        <v>132638</v>
      </c>
      <c r="X120" s="112">
        <v>135852</v>
      </c>
      <c r="Y120" s="112">
        <v>146695</v>
      </c>
      <c r="Z120" s="112">
        <v>157937</v>
      </c>
      <c r="AB120" s="109" t="str">
        <f>TEXT(Z120,"###,###")</f>
        <v>157,937</v>
      </c>
    </row>
    <row r="121" spans="19:32" x14ac:dyDescent="0.25">
      <c r="S121" s="101" t="s">
        <v>98</v>
      </c>
      <c r="T121" s="112"/>
      <c r="U121" s="112"/>
      <c r="V121" s="112">
        <v>9696</v>
      </c>
      <c r="W121" s="112">
        <v>10518</v>
      </c>
      <c r="X121" s="112">
        <v>10798</v>
      </c>
      <c r="Y121" s="112">
        <v>10529</v>
      </c>
      <c r="Z121" s="112">
        <v>12054</v>
      </c>
      <c r="AB121" s="109" t="str">
        <f>TEXT(Z121,"###,###")</f>
        <v>12,054</v>
      </c>
    </row>
    <row r="122" spans="19:32" x14ac:dyDescent="0.25">
      <c r="S122" s="101" t="s">
        <v>99</v>
      </c>
      <c r="T122" s="112"/>
      <c r="U122" s="112"/>
      <c r="V122" s="112">
        <v>12023</v>
      </c>
      <c r="W122" s="112">
        <v>12897</v>
      </c>
      <c r="X122" s="112">
        <v>14680</v>
      </c>
      <c r="Y122" s="112">
        <v>17070</v>
      </c>
      <c r="Z122" s="112">
        <v>18441</v>
      </c>
      <c r="AB122" s="109" t="str">
        <f>TEXT(Z122,"###,###")</f>
        <v>18,441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136906</v>
      </c>
      <c r="W124" s="112">
        <v>145535</v>
      </c>
      <c r="X124" s="112">
        <v>150532</v>
      </c>
      <c r="Y124" s="112">
        <v>163765</v>
      </c>
      <c r="Z124" s="112">
        <v>176378</v>
      </c>
      <c r="AB124" s="109" t="str">
        <f>TEXT(Z124,"###,###")</f>
        <v>176,378</v>
      </c>
      <c r="AD124" s="127">
        <f>Z124/$Z$7*100</f>
        <v>93.603990871941832</v>
      </c>
    </row>
    <row r="125" spans="19:32" x14ac:dyDescent="0.25">
      <c r="S125" s="101" t="s">
        <v>101</v>
      </c>
      <c r="T125" s="112"/>
      <c r="U125" s="112"/>
      <c r="V125" s="112">
        <v>21719</v>
      </c>
      <c r="W125" s="112">
        <v>23415</v>
      </c>
      <c r="X125" s="112">
        <v>25478</v>
      </c>
      <c r="Y125" s="112">
        <v>27599</v>
      </c>
      <c r="Z125" s="112">
        <v>30495</v>
      </c>
      <c r="AB125" s="109" t="str">
        <f>TEXT(Z125,"###,###")</f>
        <v>30,495</v>
      </c>
      <c r="AD125" s="127">
        <f>Z125/$Z$7*100</f>
        <v>16.183728705620123</v>
      </c>
    </row>
    <row r="127" spans="19:32" x14ac:dyDescent="0.25">
      <c r="S127" s="101" t="s">
        <v>102</v>
      </c>
      <c r="T127" s="112"/>
      <c r="U127" s="112"/>
      <c r="V127" s="112">
        <v>80098</v>
      </c>
      <c r="W127" s="112">
        <v>85446</v>
      </c>
      <c r="X127" s="112">
        <v>87622</v>
      </c>
      <c r="Y127" s="112">
        <v>93183</v>
      </c>
      <c r="Z127" s="112">
        <v>100778</v>
      </c>
      <c r="AB127" s="109" t="str">
        <f>TEXT(Z127,"###,###")</f>
        <v>100,778</v>
      </c>
      <c r="AD127" s="127">
        <f>Z127/$Z$7*100</f>
        <v>53.482991031152153</v>
      </c>
    </row>
    <row r="128" spans="19:32" x14ac:dyDescent="0.25">
      <c r="S128" s="101" t="s">
        <v>103</v>
      </c>
      <c r="T128" s="112"/>
      <c r="U128" s="112"/>
      <c r="V128" s="112">
        <v>66503</v>
      </c>
      <c r="W128" s="112">
        <v>70610</v>
      </c>
      <c r="X128" s="112">
        <v>73588</v>
      </c>
      <c r="Y128" s="112">
        <v>80973</v>
      </c>
      <c r="Z128" s="112">
        <v>87517</v>
      </c>
      <c r="AB128" s="109" t="str">
        <f>TEXT(Z128,"###,###")</f>
        <v>87,517</v>
      </c>
      <c r="AD128" s="127">
        <f>Z128/$Z$7*100</f>
        <v>46.445364326275005</v>
      </c>
    </row>
    <row r="130" spans="19:20" x14ac:dyDescent="0.25">
      <c r="S130" s="101" t="s">
        <v>278</v>
      </c>
      <c r="T130" s="127">
        <v>83.817332696492059</v>
      </c>
    </row>
    <row r="131" spans="19:20" x14ac:dyDescent="0.25">
      <c r="S131" s="101" t="s">
        <v>279</v>
      </c>
      <c r="T131" s="127">
        <v>6.397070530170355</v>
      </c>
    </row>
    <row r="132" spans="19:20" x14ac:dyDescent="0.25">
      <c r="S132" s="101" t="s">
        <v>280</v>
      </c>
      <c r="T132" s="127">
        <v>9.7866581754497695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2F93C6E-2A22-4089-8909-F523D8D67E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F00F61E-AB6E-461F-A069-77F7366640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6C210C8-6DE2-4A7E-A6AB-E5C27E7B6E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4948A05-FAB6-44C0-94E2-61AB162151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5BC1-CBDD-40B2-B38A-AF5D1CB7A5A1}">
  <sheetPr codeName="Sheet14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185</v>
      </c>
      <c r="T1" s="99"/>
      <c r="U1" s="99"/>
      <c r="V1" s="99"/>
      <c r="W1" s="99"/>
      <c r="X1" s="99"/>
      <c r="Y1" s="100" t="s">
        <v>270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185</v>
      </c>
      <c r="Y3" s="105" t="s">
        <v>270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8.77 Yarra,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101094</v>
      </c>
      <c r="W4" s="108">
        <v>97837</v>
      </c>
      <c r="X4" s="108">
        <v>92226</v>
      </c>
      <c r="Y4" s="108">
        <v>98676</v>
      </c>
      <c r="Z4" s="108">
        <v>104982</v>
      </c>
      <c r="AB4" s="109" t="str">
        <f>TEXT(Z4,"###,###")</f>
        <v>104,982</v>
      </c>
      <c r="AD4" s="110">
        <f>Z4/Y4-1</f>
        <v>6.3906116988933448E-2</v>
      </c>
      <c r="AF4" s="110">
        <f>Z4/V4-1</f>
        <v>3.8459255742180565E-2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49295</v>
      </c>
      <c r="W5" s="108">
        <v>47824</v>
      </c>
      <c r="X5" s="108">
        <v>45234</v>
      </c>
      <c r="Y5" s="108">
        <v>47760</v>
      </c>
      <c r="Z5" s="108">
        <v>50862</v>
      </c>
      <c r="AB5" s="109" t="str">
        <f>TEXT(Z5,"###,###")</f>
        <v>50,862</v>
      </c>
      <c r="AD5" s="110">
        <f t="shared" ref="AD5:AD9" si="0">Z5/Y5-1</f>
        <v>6.4949748743718505E-2</v>
      </c>
      <c r="AF5" s="110">
        <f t="shared" ref="AF5:AF9" si="1">Z5/V5-1</f>
        <v>3.1788213814788469E-2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51800</v>
      </c>
      <c r="W6" s="108">
        <v>50013</v>
      </c>
      <c r="X6" s="108">
        <v>46976</v>
      </c>
      <c r="Y6" s="108">
        <v>50885</v>
      </c>
      <c r="Z6" s="108">
        <v>54083</v>
      </c>
      <c r="AB6" s="109" t="str">
        <f>TEXT(Z6,"###,###")</f>
        <v>54,083</v>
      </c>
      <c r="AD6" s="110">
        <f t="shared" si="0"/>
        <v>6.2847597523828291E-2</v>
      </c>
      <c r="AF6" s="110">
        <f t="shared" si="1"/>
        <v>4.4073359073359075E-2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65812</v>
      </c>
      <c r="W7" s="108">
        <v>65459</v>
      </c>
      <c r="X7" s="108">
        <v>61545</v>
      </c>
      <c r="Y7" s="108">
        <v>62198</v>
      </c>
      <c r="Z7" s="108">
        <v>65830</v>
      </c>
      <c r="AB7" s="109" t="str">
        <f>TEXT(Z7,"###,###")</f>
        <v>65,830</v>
      </c>
      <c r="AD7" s="110">
        <f t="shared" si="0"/>
        <v>5.8394160583941535E-2</v>
      </c>
      <c r="AF7" s="110">
        <f t="shared" si="1"/>
        <v>2.7350635142520119E-4</v>
      </c>
    </row>
    <row r="8" spans="1:32" ht="17.25" customHeight="1" x14ac:dyDescent="0.25">
      <c r="A8" s="64" t="s">
        <v>12</v>
      </c>
      <c r="B8" s="65"/>
      <c r="C8" s="29"/>
      <c r="D8" s="66" t="str">
        <f>AB4</f>
        <v>104,982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65,830</v>
      </c>
      <c r="P8" s="67"/>
      <c r="S8" s="107" t="s">
        <v>82</v>
      </c>
      <c r="T8" s="108"/>
      <c r="U8" s="108"/>
      <c r="V8" s="108">
        <v>54224</v>
      </c>
      <c r="W8" s="108">
        <v>56171.11</v>
      </c>
      <c r="X8" s="108">
        <v>61536.34</v>
      </c>
      <c r="Y8" s="108">
        <v>62496.11</v>
      </c>
      <c r="Z8" s="108">
        <v>63415.98</v>
      </c>
      <c r="AB8" s="109" t="str">
        <f>TEXT(Z8,"$###,###")</f>
        <v>$63,416</v>
      </c>
      <c r="AD8" s="110">
        <f t="shared" si="0"/>
        <v>1.4718836100358956E-2</v>
      </c>
      <c r="AF8" s="110">
        <f t="shared" si="1"/>
        <v>0.16951866332251408</v>
      </c>
    </row>
    <row r="9" spans="1:32" x14ac:dyDescent="0.25">
      <c r="A9" s="30" t="s">
        <v>14</v>
      </c>
      <c r="B9" s="71"/>
      <c r="C9" s="72"/>
      <c r="D9" s="73">
        <f>AD104</f>
        <v>76.906517307728933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49.838979188819685</v>
      </c>
      <c r="P9" s="74" t="s">
        <v>83</v>
      </c>
      <c r="S9" s="107" t="s">
        <v>7</v>
      </c>
      <c r="T9" s="108"/>
      <c r="U9" s="108"/>
      <c r="V9" s="108">
        <v>5296079264</v>
      </c>
      <c r="W9" s="108">
        <v>5500965067</v>
      </c>
      <c r="X9" s="108">
        <v>5557757764</v>
      </c>
      <c r="Y9" s="108">
        <v>5951891684</v>
      </c>
      <c r="Z9" s="108">
        <v>6457839949</v>
      </c>
      <c r="AB9" s="109" t="str">
        <f>TEXT(Z9/1000000,"$#,###.0")&amp;" mil"</f>
        <v>$6,457.8 mil</v>
      </c>
      <c r="AD9" s="110">
        <f t="shared" si="0"/>
        <v>8.5006295789975539E-2</v>
      </c>
      <c r="AF9" s="110">
        <f t="shared" si="1"/>
        <v>0.21936240510919958</v>
      </c>
    </row>
    <row r="10" spans="1:32" x14ac:dyDescent="0.25">
      <c r="A10" s="30" t="s">
        <v>17</v>
      </c>
      <c r="B10" s="71"/>
      <c r="C10" s="72"/>
      <c r="D10" s="73">
        <f>AD105</f>
        <v>17.734468766074187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50.121525140513448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84.558711833510557</v>
      </c>
      <c r="P11" s="74" t="s">
        <v>83</v>
      </c>
      <c r="S11" s="107" t="s">
        <v>29</v>
      </c>
      <c r="T11" s="112"/>
      <c r="U11" s="112"/>
      <c r="V11" s="112">
        <v>90898</v>
      </c>
      <c r="W11" s="112">
        <v>87725</v>
      </c>
      <c r="X11" s="112">
        <v>82301</v>
      </c>
      <c r="Y11" s="112">
        <v>88878</v>
      </c>
      <c r="Z11" s="112">
        <v>94816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5.3805255962327205</v>
      </c>
      <c r="P12" s="74" t="s">
        <v>83</v>
      </c>
      <c r="S12" s="107" t="s">
        <v>30</v>
      </c>
      <c r="T12" s="112"/>
      <c r="U12" s="112"/>
      <c r="V12" s="112">
        <v>10197</v>
      </c>
      <c r="W12" s="112">
        <v>10119</v>
      </c>
      <c r="X12" s="112">
        <v>9925</v>
      </c>
      <c r="Y12" s="112">
        <v>9796</v>
      </c>
      <c r="Z12" s="112">
        <v>10166</v>
      </c>
    </row>
    <row r="13" spans="1:32" ht="15" customHeight="1" x14ac:dyDescent="0.25">
      <c r="A13" s="30" t="s">
        <v>19</v>
      </c>
      <c r="B13" s="72"/>
      <c r="C13" s="72"/>
      <c r="D13" s="73">
        <f>AD108</f>
        <v>12.931740679354556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10.05468631323105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13.296565125450076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38.2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23.479263111771541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21.577772038829053</v>
      </c>
      <c r="P15" s="74" t="s">
        <v>83</v>
      </c>
      <c r="S15" s="115" t="s">
        <v>59</v>
      </c>
      <c r="T15" s="115"/>
      <c r="U15" s="116"/>
      <c r="V15" s="116">
        <v>816</v>
      </c>
      <c r="W15" s="116">
        <v>670</v>
      </c>
      <c r="X15" s="116">
        <v>594</v>
      </c>
      <c r="Y15" s="112">
        <v>406</v>
      </c>
      <c r="Z15" s="112">
        <v>522</v>
      </c>
      <c r="AB15" s="117">
        <f t="shared" ref="AB15:AB34" si="2">IF(Z15="np",0,Z15/$Z$34)</f>
        <v>4.9723283260780524E-3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44.92960698024423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78.422227961170947</v>
      </c>
      <c r="P16" s="37" t="s">
        <v>83</v>
      </c>
      <c r="S16" s="115" t="s">
        <v>60</v>
      </c>
      <c r="T16" s="115"/>
      <c r="U16" s="116"/>
      <c r="V16" s="116">
        <v>164</v>
      </c>
      <c r="W16" s="116">
        <v>159</v>
      </c>
      <c r="X16" s="116">
        <v>133</v>
      </c>
      <c r="Y16" s="112">
        <v>131</v>
      </c>
      <c r="Z16" s="112">
        <v>134</v>
      </c>
      <c r="AB16" s="117">
        <f t="shared" si="2"/>
        <v>1.2764214476905344E-3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3167</v>
      </c>
      <c r="W17" s="116">
        <v>2913</v>
      </c>
      <c r="X17" s="116">
        <v>2898</v>
      </c>
      <c r="Y17" s="112">
        <v>2896</v>
      </c>
      <c r="Z17" s="112">
        <v>3024</v>
      </c>
      <c r="AB17" s="117">
        <f t="shared" si="2"/>
        <v>2.880521237176251E-2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654</v>
      </c>
      <c r="W18" s="116">
        <v>646</v>
      </c>
      <c r="X18" s="116">
        <v>695</v>
      </c>
      <c r="Y18" s="112">
        <v>687</v>
      </c>
      <c r="Z18" s="112">
        <v>650</v>
      </c>
      <c r="AB18" s="117">
        <f t="shared" si="2"/>
        <v>6.1915965746182642E-3</v>
      </c>
    </row>
    <row r="19" spans="1:28" x14ac:dyDescent="0.25">
      <c r="A19" s="63" t="str">
        <f>$S$1&amp;" ("&amp;$V$2&amp;" to "&amp;$Z$2&amp;")"</f>
        <v>Yarra (2018-19 to 2022-23)</v>
      </c>
      <c r="B19" s="63"/>
      <c r="C19" s="63"/>
      <c r="D19" s="63"/>
      <c r="E19" s="63"/>
      <c r="F19" s="63"/>
      <c r="G19" s="63" t="str">
        <f>$S$1&amp;" ("&amp;$V$2&amp;" to "&amp;$Z$2&amp;")"</f>
        <v>Yarra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3308</v>
      </c>
      <c r="W19" s="116">
        <v>3193</v>
      </c>
      <c r="X19" s="116">
        <v>3196</v>
      </c>
      <c r="Y19" s="112">
        <v>3329</v>
      </c>
      <c r="Z19" s="112">
        <v>3475</v>
      </c>
      <c r="AB19" s="117">
        <f t="shared" si="2"/>
        <v>3.310122784122841E-2</v>
      </c>
    </row>
    <row r="20" spans="1:28" x14ac:dyDescent="0.25">
      <c r="S20" s="115" t="s">
        <v>64</v>
      </c>
      <c r="T20" s="115"/>
      <c r="U20" s="116"/>
      <c r="V20" s="116">
        <v>2997</v>
      </c>
      <c r="W20" s="116">
        <v>2734</v>
      </c>
      <c r="X20" s="116">
        <v>2527</v>
      </c>
      <c r="Y20" s="112">
        <v>2551</v>
      </c>
      <c r="Z20" s="112">
        <v>2600</v>
      </c>
      <c r="AB20" s="117">
        <f t="shared" si="2"/>
        <v>2.4766386298473057E-2</v>
      </c>
    </row>
    <row r="21" spans="1:28" x14ac:dyDescent="0.25">
      <c r="S21" s="115" t="s">
        <v>65</v>
      </c>
      <c r="T21" s="115"/>
      <c r="U21" s="116"/>
      <c r="V21" s="116">
        <v>6424</v>
      </c>
      <c r="W21" s="116">
        <v>6550</v>
      </c>
      <c r="X21" s="116">
        <v>6416</v>
      </c>
      <c r="Y21" s="112">
        <v>7323</v>
      </c>
      <c r="Z21" s="112">
        <v>7503</v>
      </c>
      <c r="AB21" s="117">
        <f t="shared" si="2"/>
        <v>7.1470075537478209E-2</v>
      </c>
    </row>
    <row r="22" spans="1:28" x14ac:dyDescent="0.25">
      <c r="S22" s="115" t="s">
        <v>66</v>
      </c>
      <c r="T22" s="115"/>
      <c r="U22" s="116"/>
      <c r="V22" s="116">
        <v>9260</v>
      </c>
      <c r="W22" s="116">
        <v>9080</v>
      </c>
      <c r="X22" s="116">
        <v>7664</v>
      </c>
      <c r="Y22" s="112">
        <v>9029</v>
      </c>
      <c r="Z22" s="112">
        <v>11157</v>
      </c>
      <c r="AB22" s="117">
        <f t="shared" si="2"/>
        <v>0.10627637382002457</v>
      </c>
    </row>
    <row r="23" spans="1:28" x14ac:dyDescent="0.25">
      <c r="S23" s="115" t="s">
        <v>67</v>
      </c>
      <c r="T23" s="115"/>
      <c r="U23" s="116"/>
      <c r="V23" s="116">
        <v>1893</v>
      </c>
      <c r="W23" s="116">
        <v>1755</v>
      </c>
      <c r="X23" s="116">
        <v>1755</v>
      </c>
      <c r="Y23" s="112">
        <v>1840</v>
      </c>
      <c r="Z23" s="112">
        <v>2019</v>
      </c>
      <c r="AB23" s="117">
        <f t="shared" si="2"/>
        <v>1.9232051514083501E-2</v>
      </c>
    </row>
    <row r="24" spans="1:28" x14ac:dyDescent="0.25">
      <c r="S24" s="115" t="s">
        <v>68</v>
      </c>
      <c r="T24" s="115"/>
      <c r="U24" s="116"/>
      <c r="V24" s="116">
        <v>4043</v>
      </c>
      <c r="W24" s="116">
        <v>3693</v>
      </c>
      <c r="X24" s="116">
        <v>3503</v>
      </c>
      <c r="Y24" s="112">
        <v>3752</v>
      </c>
      <c r="Z24" s="112">
        <v>4024</v>
      </c>
      <c r="AB24" s="117">
        <f t="shared" si="2"/>
        <v>3.8330745563482913E-2</v>
      </c>
    </row>
    <row r="25" spans="1:28" x14ac:dyDescent="0.25">
      <c r="S25" s="115" t="s">
        <v>69</v>
      </c>
      <c r="T25" s="115"/>
      <c r="U25" s="116"/>
      <c r="V25" s="116">
        <v>4554</v>
      </c>
      <c r="W25" s="116">
        <v>4672</v>
      </c>
      <c r="X25" s="116">
        <v>4579</v>
      </c>
      <c r="Y25" s="112">
        <v>5029</v>
      </c>
      <c r="Z25" s="112">
        <v>4951</v>
      </c>
      <c r="AB25" s="117">
        <f t="shared" si="2"/>
        <v>4.7160914832207732E-2</v>
      </c>
    </row>
    <row r="26" spans="1:28" x14ac:dyDescent="0.25">
      <c r="S26" s="115" t="s">
        <v>70</v>
      </c>
      <c r="T26" s="115"/>
      <c r="U26" s="116"/>
      <c r="V26" s="116">
        <v>1751</v>
      </c>
      <c r="W26" s="116">
        <v>1520</v>
      </c>
      <c r="X26" s="116">
        <v>1453</v>
      </c>
      <c r="Y26" s="112">
        <v>1462</v>
      </c>
      <c r="Z26" s="112">
        <v>1595</v>
      </c>
      <c r="AB26" s="117">
        <f t="shared" si="2"/>
        <v>1.5193225440794048E-2</v>
      </c>
    </row>
    <row r="27" spans="1:28" x14ac:dyDescent="0.25">
      <c r="S27" s="115" t="s">
        <v>71</v>
      </c>
      <c r="T27" s="115"/>
      <c r="U27" s="116"/>
      <c r="V27" s="116">
        <v>16075</v>
      </c>
      <c r="W27" s="116">
        <v>15546</v>
      </c>
      <c r="X27" s="116">
        <v>15230</v>
      </c>
      <c r="Y27" s="112">
        <v>15946</v>
      </c>
      <c r="Z27" s="112">
        <v>16179</v>
      </c>
      <c r="AB27" s="117">
        <f t="shared" si="2"/>
        <v>0.15411360150884446</v>
      </c>
    </row>
    <row r="28" spans="1:28" x14ac:dyDescent="0.25">
      <c r="S28" s="115" t="s">
        <v>72</v>
      </c>
      <c r="T28" s="115"/>
      <c r="U28" s="116"/>
      <c r="V28" s="116">
        <v>10370</v>
      </c>
      <c r="W28" s="116">
        <v>10020</v>
      </c>
      <c r="X28" s="116">
        <v>8072</v>
      </c>
      <c r="Y28" s="112">
        <v>8612</v>
      </c>
      <c r="Z28" s="112">
        <v>9597</v>
      </c>
      <c r="AB28" s="117">
        <f t="shared" si="2"/>
        <v>9.141654204094074E-2</v>
      </c>
    </row>
    <row r="29" spans="1:28" x14ac:dyDescent="0.25">
      <c r="S29" s="115" t="s">
        <v>73</v>
      </c>
      <c r="T29" s="115"/>
      <c r="U29" s="116"/>
      <c r="V29" s="116">
        <v>6293</v>
      </c>
      <c r="W29" s="116">
        <v>4600</v>
      </c>
      <c r="X29" s="116">
        <v>4958</v>
      </c>
      <c r="Y29" s="112">
        <v>5597</v>
      </c>
      <c r="Z29" s="112">
        <v>5474</v>
      </c>
      <c r="AB29" s="117">
        <f t="shared" si="2"/>
        <v>5.2142768691477506E-2</v>
      </c>
    </row>
    <row r="30" spans="1:28" x14ac:dyDescent="0.25">
      <c r="S30" s="115" t="s">
        <v>74</v>
      </c>
      <c r="T30" s="115"/>
      <c r="U30" s="116"/>
      <c r="V30" s="116">
        <v>8223</v>
      </c>
      <c r="W30" s="116">
        <v>9237</v>
      </c>
      <c r="X30" s="116">
        <v>8311</v>
      </c>
      <c r="Y30" s="112">
        <v>8643</v>
      </c>
      <c r="Z30" s="112">
        <v>9547</v>
      </c>
      <c r="AB30" s="117">
        <f t="shared" si="2"/>
        <v>9.0940265381354718E-2</v>
      </c>
    </row>
    <row r="31" spans="1:28" x14ac:dyDescent="0.25">
      <c r="S31" s="115" t="s">
        <v>75</v>
      </c>
      <c r="T31" s="115"/>
      <c r="U31" s="116"/>
      <c r="V31" s="116">
        <v>11497</v>
      </c>
      <c r="W31" s="116">
        <v>11607</v>
      </c>
      <c r="X31" s="116">
        <v>12040</v>
      </c>
      <c r="Y31" s="112">
        <v>12994</v>
      </c>
      <c r="Z31" s="112">
        <v>13851</v>
      </c>
      <c r="AB31" s="117">
        <f t="shared" si="2"/>
        <v>0.13193816023851934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3973</v>
      </c>
      <c r="W32" s="116">
        <v>4051</v>
      </c>
      <c r="X32" s="116">
        <v>3726</v>
      </c>
      <c r="Y32" s="112">
        <v>4090</v>
      </c>
      <c r="Z32" s="112">
        <v>4472</v>
      </c>
      <c r="AB32" s="117">
        <f t="shared" si="2"/>
        <v>4.2598184433373661E-2</v>
      </c>
    </row>
    <row r="33" spans="19:32" x14ac:dyDescent="0.25">
      <c r="S33" s="115" t="s">
        <v>77</v>
      </c>
      <c r="T33" s="115"/>
      <c r="U33" s="116"/>
      <c r="V33" s="116">
        <v>3013</v>
      </c>
      <c r="W33" s="116">
        <v>3069</v>
      </c>
      <c r="X33" s="116">
        <v>2893</v>
      </c>
      <c r="Y33" s="112">
        <v>2948</v>
      </c>
      <c r="Z33" s="112">
        <v>2872</v>
      </c>
      <c r="AB33" s="117">
        <f t="shared" si="2"/>
        <v>2.7357331326621007E-2</v>
      </c>
    </row>
    <row r="34" spans="19:32" x14ac:dyDescent="0.25">
      <c r="S34" s="118" t="s">
        <v>53</v>
      </c>
      <c r="T34" s="118"/>
      <c r="U34" s="119"/>
      <c r="V34" s="119">
        <v>101095</v>
      </c>
      <c r="W34" s="119">
        <v>97840</v>
      </c>
      <c r="X34" s="119">
        <v>92226</v>
      </c>
      <c r="Y34" s="120">
        <v>98673</v>
      </c>
      <c r="Z34" s="120">
        <v>104981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53051</v>
      </c>
      <c r="W37" s="112">
        <v>53037</v>
      </c>
      <c r="X37" s="112">
        <v>50264</v>
      </c>
      <c r="Y37" s="112">
        <v>49175</v>
      </c>
      <c r="Z37" s="112">
        <v>51623</v>
      </c>
      <c r="AB37" s="132">
        <f>Z37/Z40*100</f>
        <v>78.422227961170947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12759</v>
      </c>
      <c r="W38" s="112">
        <v>12423</v>
      </c>
      <c r="X38" s="112">
        <v>11280</v>
      </c>
      <c r="Y38" s="112">
        <v>13023</v>
      </c>
      <c r="Z38" s="112">
        <v>14204</v>
      </c>
      <c r="AB38" s="132">
        <f>Z38/Z40*100</f>
        <v>21.577772038829053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65810</v>
      </c>
      <c r="W40" s="112">
        <v>65460</v>
      </c>
      <c r="X40" s="112">
        <v>61544</v>
      </c>
      <c r="Y40" s="112">
        <v>62198</v>
      </c>
      <c r="Z40" s="112">
        <v>65827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12</v>
      </c>
      <c r="X44" s="112">
        <v>5</v>
      </c>
      <c r="Y44" s="112">
        <v>7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172</v>
      </c>
      <c r="W45" s="112">
        <v>205</v>
      </c>
      <c r="X45" s="112">
        <v>200</v>
      </c>
      <c r="Y45" s="112">
        <v>341</v>
      </c>
      <c r="Z45" s="112">
        <v>387</v>
      </c>
    </row>
    <row r="46" spans="19:32" x14ac:dyDescent="0.25">
      <c r="S46" s="115" t="s">
        <v>38</v>
      </c>
      <c r="T46" s="115"/>
      <c r="U46" s="112"/>
      <c r="V46" s="112">
        <v>1017</v>
      </c>
      <c r="W46" s="112">
        <v>876</v>
      </c>
      <c r="X46" s="112">
        <v>922</v>
      </c>
      <c r="Y46" s="112">
        <v>1360</v>
      </c>
      <c r="Z46" s="112">
        <v>1460</v>
      </c>
    </row>
    <row r="47" spans="19:32" x14ac:dyDescent="0.25">
      <c r="S47" s="115" t="s">
        <v>39</v>
      </c>
      <c r="T47" s="115"/>
      <c r="U47" s="112"/>
      <c r="V47" s="112">
        <v>3860</v>
      </c>
      <c r="W47" s="112">
        <v>3564</v>
      </c>
      <c r="X47" s="112">
        <v>3017</v>
      </c>
      <c r="Y47" s="112">
        <v>3537</v>
      </c>
      <c r="Z47" s="112">
        <v>4225</v>
      </c>
    </row>
    <row r="48" spans="19:32" x14ac:dyDescent="0.25">
      <c r="S48" s="115" t="s">
        <v>40</v>
      </c>
      <c r="T48" s="115"/>
      <c r="U48" s="112"/>
      <c r="V48" s="112">
        <v>11093</v>
      </c>
      <c r="W48" s="112">
        <v>10469</v>
      </c>
      <c r="X48" s="112">
        <v>8961</v>
      </c>
      <c r="Y48" s="112">
        <v>9092</v>
      </c>
      <c r="Z48" s="112">
        <v>10122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10574</v>
      </c>
      <c r="W49" s="112">
        <v>10173</v>
      </c>
      <c r="X49" s="112">
        <v>9853</v>
      </c>
      <c r="Y49" s="112">
        <v>10010</v>
      </c>
      <c r="Z49" s="112">
        <v>10447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6824</v>
      </c>
      <c r="W50" s="112">
        <v>6610</v>
      </c>
      <c r="X50" s="112">
        <v>6443</v>
      </c>
      <c r="Y50" s="112">
        <v>6556</v>
      </c>
      <c r="Z50" s="112">
        <v>6953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4243</v>
      </c>
      <c r="W51" s="112">
        <v>4347</v>
      </c>
      <c r="X51" s="112">
        <v>4255</v>
      </c>
      <c r="Y51" s="112">
        <v>4503</v>
      </c>
      <c r="Z51" s="112">
        <v>4597</v>
      </c>
    </row>
    <row r="52" spans="1:26" ht="15" customHeight="1" x14ac:dyDescent="0.25">
      <c r="S52" s="115" t="s">
        <v>44</v>
      </c>
      <c r="T52" s="115"/>
      <c r="U52" s="112"/>
      <c r="V52" s="112">
        <v>3336</v>
      </c>
      <c r="W52" s="112">
        <v>3174</v>
      </c>
      <c r="X52" s="112">
        <v>3099</v>
      </c>
      <c r="Y52" s="112">
        <v>3358</v>
      </c>
      <c r="Z52" s="112">
        <v>3291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2618</v>
      </c>
      <c r="W53" s="112">
        <v>2718</v>
      </c>
      <c r="X53" s="112">
        <v>2728</v>
      </c>
      <c r="Y53" s="112">
        <v>2893</v>
      </c>
      <c r="Z53" s="112">
        <v>3016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2290</v>
      </c>
      <c r="W54" s="112">
        <v>2313</v>
      </c>
      <c r="X54" s="112">
        <v>2341</v>
      </c>
      <c r="Y54" s="112">
        <v>2412</v>
      </c>
      <c r="Z54" s="112">
        <v>2481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1543</v>
      </c>
      <c r="W55" s="112">
        <v>1599</v>
      </c>
      <c r="X55" s="112">
        <v>1646</v>
      </c>
      <c r="Y55" s="112">
        <v>1854</v>
      </c>
      <c r="Z55" s="112">
        <v>1899</v>
      </c>
    </row>
    <row r="56" spans="1:26" ht="15" customHeight="1" x14ac:dyDescent="0.25">
      <c r="S56" s="115" t="s">
        <v>48</v>
      </c>
      <c r="T56" s="115"/>
      <c r="U56" s="112"/>
      <c r="V56" s="112">
        <v>935</v>
      </c>
      <c r="W56" s="112">
        <v>936</v>
      </c>
      <c r="X56" s="112">
        <v>950</v>
      </c>
      <c r="Y56" s="112">
        <v>981</v>
      </c>
      <c r="Z56" s="112">
        <v>1074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549</v>
      </c>
      <c r="W57" s="112">
        <v>546</v>
      </c>
      <c r="X57" s="112">
        <v>533</v>
      </c>
      <c r="Y57" s="112">
        <v>525</v>
      </c>
      <c r="Z57" s="112">
        <v>514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161</v>
      </c>
      <c r="W58" s="112">
        <v>188</v>
      </c>
      <c r="X58" s="112">
        <v>200</v>
      </c>
      <c r="Y58" s="112">
        <v>240</v>
      </c>
      <c r="Z58" s="112">
        <v>262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46</v>
      </c>
      <c r="W59" s="112">
        <v>45</v>
      </c>
      <c r="X59" s="112">
        <v>50</v>
      </c>
      <c r="Y59" s="112">
        <v>55</v>
      </c>
      <c r="Z59" s="112">
        <v>67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22</v>
      </c>
      <c r="W60" s="112">
        <v>28</v>
      </c>
      <c r="X60" s="112">
        <v>31</v>
      </c>
      <c r="Y60" s="112">
        <v>34</v>
      </c>
      <c r="Z60" s="112">
        <v>37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49293</v>
      </c>
      <c r="W61" s="112">
        <v>47825</v>
      </c>
      <c r="X61" s="112">
        <v>45234</v>
      </c>
      <c r="Y61" s="112">
        <v>47756</v>
      </c>
      <c r="Z61" s="112">
        <v>50862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4</v>
      </c>
      <c r="X63" s="112">
        <v>5</v>
      </c>
      <c r="Y63" s="112">
        <v>10</v>
      </c>
      <c r="Z63" s="112">
        <v>8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324</v>
      </c>
      <c r="W64" s="112">
        <v>335</v>
      </c>
      <c r="X64" s="112">
        <v>353</v>
      </c>
      <c r="Y64" s="112">
        <v>495</v>
      </c>
      <c r="Z64" s="112">
        <v>478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1199</v>
      </c>
      <c r="W65" s="112">
        <v>1149</v>
      </c>
      <c r="X65" s="112">
        <v>1146</v>
      </c>
      <c r="Y65" s="112">
        <v>1820</v>
      </c>
      <c r="Z65" s="112">
        <v>1998</v>
      </c>
    </row>
    <row r="66" spans="1:26" x14ac:dyDescent="0.25">
      <c r="S66" s="115" t="s">
        <v>39</v>
      </c>
      <c r="T66" s="115"/>
      <c r="U66" s="112"/>
      <c r="V66" s="112">
        <v>5197</v>
      </c>
      <c r="W66" s="112">
        <v>4471</v>
      </c>
      <c r="X66" s="112">
        <v>3919</v>
      </c>
      <c r="Y66" s="112">
        <v>4636</v>
      </c>
      <c r="Z66" s="112">
        <v>5563</v>
      </c>
    </row>
    <row r="67" spans="1:26" x14ac:dyDescent="0.25">
      <c r="S67" s="115" t="s">
        <v>40</v>
      </c>
      <c r="T67" s="115"/>
      <c r="U67" s="112"/>
      <c r="V67" s="112">
        <v>12924</v>
      </c>
      <c r="W67" s="112">
        <v>12305</v>
      </c>
      <c r="X67" s="112">
        <v>10700</v>
      </c>
      <c r="Y67" s="112">
        <v>11360</v>
      </c>
      <c r="Z67" s="112">
        <v>12449</v>
      </c>
    </row>
    <row r="68" spans="1:26" x14ac:dyDescent="0.25">
      <c r="S68" s="115" t="s">
        <v>41</v>
      </c>
      <c r="T68" s="115"/>
      <c r="U68" s="112"/>
      <c r="V68" s="112">
        <v>10716</v>
      </c>
      <c r="W68" s="112">
        <v>10399</v>
      </c>
      <c r="X68" s="112">
        <v>9807</v>
      </c>
      <c r="Y68" s="112">
        <v>10063</v>
      </c>
      <c r="Z68" s="112">
        <v>10348</v>
      </c>
    </row>
    <row r="69" spans="1:26" x14ac:dyDescent="0.25">
      <c r="S69" s="115" t="s">
        <v>42</v>
      </c>
      <c r="T69" s="115"/>
      <c r="U69" s="112"/>
      <c r="V69" s="112">
        <v>6209</v>
      </c>
      <c r="W69" s="112">
        <v>6214</v>
      </c>
      <c r="X69" s="112">
        <v>5931</v>
      </c>
      <c r="Y69" s="112">
        <v>6230</v>
      </c>
      <c r="Z69" s="112">
        <v>6307</v>
      </c>
    </row>
    <row r="70" spans="1:26" x14ac:dyDescent="0.25">
      <c r="S70" s="115" t="s">
        <v>43</v>
      </c>
      <c r="T70" s="115"/>
      <c r="U70" s="112"/>
      <c r="V70" s="112">
        <v>3860</v>
      </c>
      <c r="W70" s="112">
        <v>3894</v>
      </c>
      <c r="X70" s="112">
        <v>3938</v>
      </c>
      <c r="Y70" s="112">
        <v>4075</v>
      </c>
      <c r="Z70" s="112">
        <v>4272</v>
      </c>
    </row>
    <row r="71" spans="1:26" x14ac:dyDescent="0.25">
      <c r="S71" s="115" t="s">
        <v>44</v>
      </c>
      <c r="T71" s="115"/>
      <c r="U71" s="112"/>
      <c r="V71" s="112">
        <v>3124</v>
      </c>
      <c r="W71" s="112">
        <v>3024</v>
      </c>
      <c r="X71" s="112">
        <v>2944</v>
      </c>
      <c r="Y71" s="112">
        <v>3183</v>
      </c>
      <c r="Z71" s="112">
        <v>3253</v>
      </c>
    </row>
    <row r="72" spans="1:26" x14ac:dyDescent="0.25">
      <c r="S72" s="115" t="s">
        <v>45</v>
      </c>
      <c r="T72" s="115"/>
      <c r="U72" s="112"/>
      <c r="V72" s="112">
        <v>2714</v>
      </c>
      <c r="W72" s="112">
        <v>2704</v>
      </c>
      <c r="X72" s="112">
        <v>2660</v>
      </c>
      <c r="Y72" s="112">
        <v>3002</v>
      </c>
      <c r="Z72" s="112">
        <v>3130</v>
      </c>
    </row>
    <row r="73" spans="1:26" x14ac:dyDescent="0.25">
      <c r="S73" s="115" t="s">
        <v>46</v>
      </c>
      <c r="T73" s="115"/>
      <c r="U73" s="112"/>
      <c r="V73" s="112">
        <v>2189</v>
      </c>
      <c r="W73" s="112">
        <v>2261</v>
      </c>
      <c r="X73" s="112">
        <v>2242</v>
      </c>
      <c r="Y73" s="112">
        <v>2445</v>
      </c>
      <c r="Z73" s="112">
        <v>2584</v>
      </c>
    </row>
    <row r="74" spans="1:26" x14ac:dyDescent="0.25">
      <c r="S74" s="115" t="s">
        <v>47</v>
      </c>
      <c r="T74" s="115"/>
      <c r="U74" s="112"/>
      <c r="V74" s="112">
        <v>1798</v>
      </c>
      <c r="W74" s="112">
        <v>1661</v>
      </c>
      <c r="X74" s="112">
        <v>1681</v>
      </c>
      <c r="Y74" s="112">
        <v>1765</v>
      </c>
      <c r="Z74" s="112">
        <v>1791</v>
      </c>
    </row>
    <row r="75" spans="1:26" x14ac:dyDescent="0.25">
      <c r="S75" s="115" t="s">
        <v>48</v>
      </c>
      <c r="T75" s="115"/>
      <c r="U75" s="112"/>
      <c r="V75" s="112">
        <v>931</v>
      </c>
      <c r="W75" s="112">
        <v>961</v>
      </c>
      <c r="X75" s="112">
        <v>982</v>
      </c>
      <c r="Y75" s="112">
        <v>1055</v>
      </c>
      <c r="Z75" s="112">
        <v>1123</v>
      </c>
    </row>
    <row r="76" spans="1:26" x14ac:dyDescent="0.25">
      <c r="S76" s="115" t="s">
        <v>49</v>
      </c>
      <c r="T76" s="115"/>
      <c r="U76" s="112"/>
      <c r="V76" s="112">
        <v>419</v>
      </c>
      <c r="W76" s="112">
        <v>428</v>
      </c>
      <c r="X76" s="112">
        <v>442</v>
      </c>
      <c r="Y76" s="112">
        <v>474</v>
      </c>
      <c r="Z76" s="112">
        <v>477</v>
      </c>
    </row>
    <row r="77" spans="1:26" x14ac:dyDescent="0.25">
      <c r="S77" s="115" t="s">
        <v>50</v>
      </c>
      <c r="T77" s="115"/>
      <c r="U77" s="112"/>
      <c r="V77" s="112">
        <v>111</v>
      </c>
      <c r="W77" s="112">
        <v>125</v>
      </c>
      <c r="X77" s="112">
        <v>138</v>
      </c>
      <c r="Y77" s="112">
        <v>168</v>
      </c>
      <c r="Z77" s="112">
        <v>188</v>
      </c>
    </row>
    <row r="78" spans="1:26" x14ac:dyDescent="0.25">
      <c r="S78" s="115" t="s">
        <v>51</v>
      </c>
      <c r="T78" s="115"/>
      <c r="U78" s="112"/>
      <c r="V78" s="112">
        <v>39</v>
      </c>
      <c r="W78" s="112">
        <v>41</v>
      </c>
      <c r="X78" s="112">
        <v>46</v>
      </c>
      <c r="Y78" s="112">
        <v>50</v>
      </c>
      <c r="Z78" s="112">
        <v>56</v>
      </c>
    </row>
    <row r="79" spans="1:26" x14ac:dyDescent="0.25">
      <c r="S79" s="115" t="s">
        <v>52</v>
      </c>
      <c r="T79" s="115"/>
      <c r="U79" s="112"/>
      <c r="V79" s="112">
        <v>30</v>
      </c>
      <c r="W79" s="112">
        <v>37</v>
      </c>
      <c r="X79" s="112">
        <v>42</v>
      </c>
      <c r="Y79" s="112">
        <v>40</v>
      </c>
      <c r="Z79" s="112">
        <v>52</v>
      </c>
    </row>
    <row r="80" spans="1:26" x14ac:dyDescent="0.25">
      <c r="S80" s="118" t="s">
        <v>53</v>
      </c>
      <c r="T80" s="118"/>
      <c r="U80" s="112"/>
      <c r="V80" s="112">
        <v>51800</v>
      </c>
      <c r="W80" s="112">
        <v>50018</v>
      </c>
      <c r="X80" s="112">
        <v>46976</v>
      </c>
      <c r="Y80" s="112">
        <v>50879</v>
      </c>
      <c r="Z80" s="112">
        <v>54083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Yarra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4989</v>
      </c>
      <c r="W83" s="112">
        <v>4970</v>
      </c>
      <c r="X83" s="112">
        <v>4834</v>
      </c>
      <c r="Y83" s="112">
        <v>4706</v>
      </c>
      <c r="Z83" s="112">
        <v>4998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10567</v>
      </c>
      <c r="W84" s="112">
        <v>10773</v>
      </c>
      <c r="X84" s="112">
        <v>10366</v>
      </c>
      <c r="Y84" s="112">
        <v>10528</v>
      </c>
      <c r="Z84" s="112">
        <v>11084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2695</v>
      </c>
      <c r="W85" s="112">
        <v>2655</v>
      </c>
      <c r="X85" s="112">
        <v>2455</v>
      </c>
      <c r="Y85" s="112">
        <v>2387</v>
      </c>
      <c r="Z85" s="112">
        <v>2519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104,982</v>
      </c>
      <c r="D86" s="96">
        <f t="shared" ref="D86:D91" si="4">AD4</f>
        <v>6.3906116988933448E-2</v>
      </c>
      <c r="E86" s="97">
        <f t="shared" ref="E86:E91" si="5">AD4</f>
        <v>6.3906116988933448E-2</v>
      </c>
      <c r="F86" s="96">
        <f t="shared" ref="F86:F91" si="6">AF4</f>
        <v>3.8459255742180565E-2</v>
      </c>
      <c r="G86" s="97">
        <f t="shared" ref="G86:G91" si="7">AF4</f>
        <v>3.8459255742180565E-2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2164</v>
      </c>
      <c r="W86" s="112">
        <v>2022</v>
      </c>
      <c r="X86" s="112">
        <v>1898</v>
      </c>
      <c r="Y86" s="112">
        <v>1980</v>
      </c>
      <c r="Z86" s="112">
        <v>2140</v>
      </c>
    </row>
    <row r="87" spans="1:30" ht="15" customHeight="1" x14ac:dyDescent="0.25">
      <c r="A87" s="98" t="s">
        <v>4</v>
      </c>
      <c r="B87" s="49"/>
      <c r="C87" s="57" t="str">
        <f t="shared" si="3"/>
        <v>50,862</v>
      </c>
      <c r="D87" s="96">
        <f t="shared" si="4"/>
        <v>6.4949748743718505E-2</v>
      </c>
      <c r="E87" s="97">
        <f t="shared" si="5"/>
        <v>6.4949748743718505E-2</v>
      </c>
      <c r="F87" s="96">
        <f t="shared" si="6"/>
        <v>3.1788213814788469E-2</v>
      </c>
      <c r="G87" s="97">
        <f t="shared" si="7"/>
        <v>3.1788213814788469E-2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2347</v>
      </c>
      <c r="W87" s="112">
        <v>2309</v>
      </c>
      <c r="X87" s="112">
        <v>2201</v>
      </c>
      <c r="Y87" s="112">
        <v>2224</v>
      </c>
      <c r="Z87" s="112">
        <v>2236</v>
      </c>
    </row>
    <row r="88" spans="1:30" ht="15" customHeight="1" x14ac:dyDescent="0.25">
      <c r="A88" s="98" t="s">
        <v>5</v>
      </c>
      <c r="B88" s="49"/>
      <c r="C88" s="57" t="str">
        <f t="shared" si="3"/>
        <v>54,083</v>
      </c>
      <c r="D88" s="96">
        <f t="shared" si="4"/>
        <v>6.2847597523828291E-2</v>
      </c>
      <c r="E88" s="97">
        <f t="shared" si="5"/>
        <v>6.2847597523828291E-2</v>
      </c>
      <c r="F88" s="96">
        <f t="shared" si="6"/>
        <v>4.4073359073359075E-2</v>
      </c>
      <c r="G88" s="97">
        <f t="shared" si="7"/>
        <v>4.4073359073359075E-2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1614</v>
      </c>
      <c r="W88" s="112">
        <v>1625</v>
      </c>
      <c r="X88" s="112">
        <v>1522</v>
      </c>
      <c r="Y88" s="112">
        <v>1521</v>
      </c>
      <c r="Z88" s="112">
        <v>1657</v>
      </c>
    </row>
    <row r="89" spans="1:30" ht="15" customHeight="1" x14ac:dyDescent="0.25">
      <c r="A89" s="49" t="s">
        <v>6</v>
      </c>
      <c r="B89" s="49"/>
      <c r="C89" s="57" t="str">
        <f t="shared" si="3"/>
        <v>65,830</v>
      </c>
      <c r="D89" s="96">
        <f t="shared" si="4"/>
        <v>5.8394160583941535E-2</v>
      </c>
      <c r="E89" s="97">
        <f t="shared" si="5"/>
        <v>5.8394160583941535E-2</v>
      </c>
      <c r="F89" s="96">
        <f t="shared" si="6"/>
        <v>2.7350635142520119E-4</v>
      </c>
      <c r="G89" s="97">
        <f t="shared" si="7"/>
        <v>2.7350635142520119E-4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642</v>
      </c>
      <c r="W89" s="112">
        <v>646</v>
      </c>
      <c r="X89" s="112">
        <v>604</v>
      </c>
      <c r="Y89" s="112">
        <v>615</v>
      </c>
      <c r="Z89" s="112">
        <v>680</v>
      </c>
    </row>
    <row r="90" spans="1:30" ht="15" customHeight="1" x14ac:dyDescent="0.25">
      <c r="A90" s="49" t="s">
        <v>95</v>
      </c>
      <c r="B90" s="49"/>
      <c r="C90" s="57" t="str">
        <f t="shared" si="3"/>
        <v>$63,416</v>
      </c>
      <c r="D90" s="96">
        <f t="shared" si="4"/>
        <v>1.4718836100358956E-2</v>
      </c>
      <c r="E90" s="97">
        <f t="shared" si="5"/>
        <v>1.4718836100358956E-2</v>
      </c>
      <c r="F90" s="96">
        <f t="shared" si="6"/>
        <v>0.16951866332251408</v>
      </c>
      <c r="G90" s="97">
        <f t="shared" si="7"/>
        <v>0.16951866332251408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1600</v>
      </c>
      <c r="W90" s="112">
        <v>1455</v>
      </c>
      <c r="X90" s="112">
        <v>1376</v>
      </c>
      <c r="Y90" s="112">
        <v>1475</v>
      </c>
      <c r="Z90" s="112">
        <v>1608</v>
      </c>
    </row>
    <row r="91" spans="1:30" ht="15" customHeight="1" x14ac:dyDescent="0.25">
      <c r="A91" s="49" t="s">
        <v>7</v>
      </c>
      <c r="B91" s="49"/>
      <c r="C91" s="57" t="str">
        <f t="shared" si="3"/>
        <v>$6,457.8 mil</v>
      </c>
      <c r="D91" s="96">
        <f t="shared" si="4"/>
        <v>8.5006295789975539E-2</v>
      </c>
      <c r="E91" s="97">
        <f t="shared" si="5"/>
        <v>8.5006295789975539E-2</v>
      </c>
      <c r="F91" s="96">
        <f t="shared" si="6"/>
        <v>0.21936240510919958</v>
      </c>
      <c r="G91" s="97">
        <f t="shared" si="7"/>
        <v>0.21936240510919958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32809</v>
      </c>
      <c r="W91" s="112">
        <v>32672</v>
      </c>
      <c r="X91" s="112">
        <v>30833</v>
      </c>
      <c r="Y91" s="112">
        <v>31013</v>
      </c>
      <c r="Z91" s="112">
        <v>32810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4315</v>
      </c>
      <c r="W93" s="112">
        <v>4353</v>
      </c>
      <c r="X93" s="112">
        <v>4155</v>
      </c>
      <c r="Y93" s="112">
        <v>4229</v>
      </c>
      <c r="Z93" s="112">
        <v>4451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11642</v>
      </c>
      <c r="W94" s="112">
        <v>11772</v>
      </c>
      <c r="X94" s="112">
        <v>11400</v>
      </c>
      <c r="Y94" s="112">
        <v>11543</v>
      </c>
      <c r="Z94" s="112">
        <v>12007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928</v>
      </c>
      <c r="W95" s="112">
        <v>854</v>
      </c>
      <c r="X95" s="112">
        <v>825</v>
      </c>
      <c r="Y95" s="112">
        <v>888</v>
      </c>
      <c r="Z95" s="112">
        <v>929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2934</v>
      </c>
      <c r="W96" s="112">
        <v>2833</v>
      </c>
      <c r="X96" s="112">
        <v>2659</v>
      </c>
      <c r="Y96" s="112">
        <v>2865</v>
      </c>
      <c r="Z96" s="112">
        <v>3128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4542</v>
      </c>
      <c r="W97" s="112">
        <v>4346</v>
      </c>
      <c r="X97" s="112">
        <v>4087</v>
      </c>
      <c r="Y97" s="112">
        <v>4063</v>
      </c>
      <c r="Z97" s="112">
        <v>4164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2131</v>
      </c>
      <c r="W98" s="112">
        <v>2144</v>
      </c>
      <c r="X98" s="112">
        <v>1994</v>
      </c>
      <c r="Y98" s="112">
        <v>2060</v>
      </c>
      <c r="Z98" s="112">
        <v>2106</v>
      </c>
    </row>
    <row r="99" spans="1:32" ht="15" customHeight="1" x14ac:dyDescent="0.25">
      <c r="S99" s="115" t="s">
        <v>195</v>
      </c>
      <c r="T99" s="115"/>
      <c r="U99" s="112"/>
      <c r="V99" s="112">
        <v>120</v>
      </c>
      <c r="W99" s="112">
        <v>114</v>
      </c>
      <c r="X99" s="112">
        <v>123</v>
      </c>
      <c r="Y99" s="112">
        <v>138</v>
      </c>
      <c r="Z99" s="112">
        <v>143</v>
      </c>
    </row>
    <row r="100" spans="1:32" ht="15" customHeight="1" x14ac:dyDescent="0.25">
      <c r="S100" s="115" t="s">
        <v>58</v>
      </c>
      <c r="T100" s="115"/>
      <c r="U100" s="112"/>
      <c r="V100" s="112">
        <v>757</v>
      </c>
      <c r="W100" s="112">
        <v>720</v>
      </c>
      <c r="X100" s="112">
        <v>665</v>
      </c>
      <c r="Y100" s="112">
        <v>718</v>
      </c>
      <c r="Z100" s="112">
        <v>823</v>
      </c>
    </row>
    <row r="101" spans="1:32" x14ac:dyDescent="0.25">
      <c r="A101" s="18"/>
      <c r="S101" s="118" t="s">
        <v>53</v>
      </c>
      <c r="T101" s="118"/>
      <c r="U101" s="112"/>
      <c r="V101" s="112">
        <v>32998</v>
      </c>
      <c r="W101" s="112">
        <v>32781</v>
      </c>
      <c r="X101" s="112">
        <v>30696</v>
      </c>
      <c r="Y101" s="112">
        <v>31161</v>
      </c>
      <c r="Z101" s="112">
        <v>32991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75624</v>
      </c>
      <c r="W104" s="112">
        <v>71692</v>
      </c>
      <c r="X104" s="112">
        <v>69742</v>
      </c>
      <c r="Y104" s="112">
        <v>75295</v>
      </c>
      <c r="Z104" s="112">
        <v>80738</v>
      </c>
      <c r="AB104" s="109" t="str">
        <f>TEXT(Z104,"###,###")</f>
        <v>80,738</v>
      </c>
      <c r="AD104" s="130">
        <f>Z104/($Z$4)*100</f>
        <v>76.906517307728933</v>
      </c>
      <c r="AF104" s="109"/>
    </row>
    <row r="105" spans="1:32" x14ac:dyDescent="0.25">
      <c r="S105" s="115" t="s">
        <v>17</v>
      </c>
      <c r="T105" s="115"/>
      <c r="U105" s="112"/>
      <c r="V105" s="112">
        <v>18322</v>
      </c>
      <c r="W105" s="112">
        <v>17486</v>
      </c>
      <c r="X105" s="112">
        <v>17014</v>
      </c>
      <c r="Y105" s="112">
        <v>18189</v>
      </c>
      <c r="Z105" s="112">
        <v>18618</v>
      </c>
      <c r="AB105" s="109" t="str">
        <f>TEXT(Z105,"###,###")</f>
        <v>18,618</v>
      </c>
      <c r="AD105" s="130">
        <f>Z105/($Z$4)*100</f>
        <v>17.734468766074187</v>
      </c>
      <c r="AF105" s="109"/>
    </row>
    <row r="106" spans="1:32" x14ac:dyDescent="0.25">
      <c r="S106" s="118" t="s">
        <v>53</v>
      </c>
      <c r="T106" s="118"/>
      <c r="U106" s="120"/>
      <c r="V106" s="120">
        <v>93946</v>
      </c>
      <c r="W106" s="120">
        <v>89178</v>
      </c>
      <c r="X106" s="120">
        <v>86756</v>
      </c>
      <c r="Y106" s="120">
        <v>93484</v>
      </c>
      <c r="Z106" s="120">
        <v>99356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14454</v>
      </c>
      <c r="W108" s="112">
        <v>14031</v>
      </c>
      <c r="X108" s="112">
        <v>13058</v>
      </c>
      <c r="Y108" s="112">
        <v>13755</v>
      </c>
      <c r="Z108" s="112">
        <v>13576</v>
      </c>
      <c r="AB108" s="109" t="str">
        <f>TEXT(Z108,"###,###")</f>
        <v>13,576</v>
      </c>
      <c r="AD108" s="130">
        <f>Z108/($Z$4)*100</f>
        <v>12.931740679354556</v>
      </c>
      <c r="AF108" s="109"/>
    </row>
    <row r="109" spans="1:32" x14ac:dyDescent="0.25">
      <c r="S109" s="115" t="s">
        <v>20</v>
      </c>
      <c r="T109" s="115"/>
      <c r="U109" s="112"/>
      <c r="V109" s="112">
        <v>12418</v>
      </c>
      <c r="W109" s="112">
        <v>12405</v>
      </c>
      <c r="X109" s="112">
        <v>12586</v>
      </c>
      <c r="Y109" s="112">
        <v>13643</v>
      </c>
      <c r="Z109" s="112">
        <v>13959</v>
      </c>
      <c r="AB109" s="109" t="str">
        <f>TEXT(Z109,"###,###")</f>
        <v>13,959</v>
      </c>
      <c r="AD109" s="130">
        <f>Z109/($Z$4)*100</f>
        <v>13.296565125450076</v>
      </c>
      <c r="AF109" s="109"/>
    </row>
    <row r="110" spans="1:32" x14ac:dyDescent="0.25">
      <c r="S110" s="115" t="s">
        <v>21</v>
      </c>
      <c r="T110" s="115"/>
      <c r="U110" s="112"/>
      <c r="V110" s="112">
        <v>24202</v>
      </c>
      <c r="W110" s="112">
        <v>22022</v>
      </c>
      <c r="X110" s="112">
        <v>20027</v>
      </c>
      <c r="Y110" s="112">
        <v>21944</v>
      </c>
      <c r="Z110" s="112">
        <v>24649</v>
      </c>
      <c r="AB110" s="109" t="str">
        <f>TEXT(Z110,"###,###")</f>
        <v>24,649</v>
      </c>
      <c r="AD110" s="130">
        <f>Z110/($Z$4)*100</f>
        <v>23.479263111771541</v>
      </c>
      <c r="AF110" s="109"/>
    </row>
    <row r="111" spans="1:32" x14ac:dyDescent="0.25">
      <c r="S111" s="115" t="s">
        <v>22</v>
      </c>
      <c r="T111" s="115"/>
      <c r="U111" s="112"/>
      <c r="V111" s="112">
        <v>43630</v>
      </c>
      <c r="W111" s="112">
        <v>43158</v>
      </c>
      <c r="X111" s="112">
        <v>41085</v>
      </c>
      <c r="Y111" s="112">
        <v>44147</v>
      </c>
      <c r="Z111" s="112">
        <v>47168</v>
      </c>
      <c r="AB111" s="109" t="str">
        <f>TEXT(Z111,"###,###")</f>
        <v>47,168</v>
      </c>
      <c r="AD111" s="130">
        <f>Z111/($Z$4)*100</f>
        <v>44.92960698024423</v>
      </c>
      <c r="AF111" s="109"/>
    </row>
    <row r="112" spans="1:32" x14ac:dyDescent="0.25">
      <c r="S112" s="118" t="s">
        <v>53</v>
      </c>
      <c r="T112" s="118"/>
      <c r="U112" s="112"/>
      <c r="V112" s="112">
        <v>101092</v>
      </c>
      <c r="W112" s="112">
        <v>97837</v>
      </c>
      <c r="X112" s="112">
        <v>92226</v>
      </c>
      <c r="Y112" s="112">
        <v>98670</v>
      </c>
      <c r="Z112" s="112">
        <v>104984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37.49</v>
      </c>
      <c r="W118" s="131">
        <v>37.78</v>
      </c>
      <c r="X118" s="131">
        <v>38.44</v>
      </c>
      <c r="Y118" s="131">
        <v>38.49</v>
      </c>
      <c r="Z118" s="131">
        <v>38.18</v>
      </c>
      <c r="AB118" s="109" t="str">
        <f>TEXT(Z118,"##.0")</f>
        <v>38.2</v>
      </c>
    </row>
    <row r="120" spans="19:32" x14ac:dyDescent="0.25">
      <c r="S120" s="101" t="s">
        <v>97</v>
      </c>
      <c r="T120" s="112"/>
      <c r="U120" s="112"/>
      <c r="V120" s="112">
        <v>55611</v>
      </c>
      <c r="W120" s="112">
        <v>55339</v>
      </c>
      <c r="X120" s="112">
        <v>51619</v>
      </c>
      <c r="Y120" s="112">
        <v>52405</v>
      </c>
      <c r="Z120" s="112">
        <v>55665</v>
      </c>
      <c r="AB120" s="109" t="str">
        <f>TEXT(Z120,"###,###")</f>
        <v>55,665</v>
      </c>
    </row>
    <row r="121" spans="19:32" x14ac:dyDescent="0.25">
      <c r="S121" s="101" t="s">
        <v>98</v>
      </c>
      <c r="T121" s="112"/>
      <c r="U121" s="112"/>
      <c r="V121" s="112">
        <v>3677</v>
      </c>
      <c r="W121" s="112">
        <v>3687</v>
      </c>
      <c r="X121" s="112">
        <v>3629</v>
      </c>
      <c r="Y121" s="112">
        <v>3414</v>
      </c>
      <c r="Z121" s="112">
        <v>3542</v>
      </c>
      <c r="AB121" s="109" t="str">
        <f>TEXT(Z121,"###,###")</f>
        <v>3,542</v>
      </c>
    </row>
    <row r="122" spans="19:32" x14ac:dyDescent="0.25">
      <c r="S122" s="101" t="s">
        <v>99</v>
      </c>
      <c r="T122" s="112"/>
      <c r="U122" s="112"/>
      <c r="V122" s="112">
        <v>6520</v>
      </c>
      <c r="W122" s="112">
        <v>6433</v>
      </c>
      <c r="X122" s="112">
        <v>6302</v>
      </c>
      <c r="Y122" s="112">
        <v>6379</v>
      </c>
      <c r="Z122" s="112">
        <v>6619</v>
      </c>
      <c r="AB122" s="109" t="str">
        <f>TEXT(Z122,"###,###")</f>
        <v>6,619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62131</v>
      </c>
      <c r="W124" s="112">
        <v>61772</v>
      </c>
      <c r="X124" s="112">
        <v>57921</v>
      </c>
      <c r="Y124" s="112">
        <v>58784</v>
      </c>
      <c r="Z124" s="112">
        <v>62284</v>
      </c>
      <c r="AB124" s="109" t="str">
        <f>TEXT(Z124,"###,###")</f>
        <v>62,284</v>
      </c>
      <c r="AD124" s="127">
        <f>Z124/$Z$7*100</f>
        <v>94.613398146741616</v>
      </c>
    </row>
    <row r="125" spans="19:32" x14ac:dyDescent="0.25">
      <c r="S125" s="101" t="s">
        <v>101</v>
      </c>
      <c r="T125" s="112"/>
      <c r="U125" s="112"/>
      <c r="V125" s="112">
        <v>10197</v>
      </c>
      <c r="W125" s="112">
        <v>10120</v>
      </c>
      <c r="X125" s="112">
        <v>9931</v>
      </c>
      <c r="Y125" s="112">
        <v>9793</v>
      </c>
      <c r="Z125" s="112">
        <v>10161</v>
      </c>
      <c r="AB125" s="109" t="str">
        <f>TEXT(Z125,"###,###")</f>
        <v>10,161</v>
      </c>
      <c r="AD125" s="127">
        <f>Z125/$Z$7*100</f>
        <v>15.435211909463769</v>
      </c>
    </row>
    <row r="127" spans="19:32" x14ac:dyDescent="0.25">
      <c r="S127" s="101" t="s">
        <v>102</v>
      </c>
      <c r="T127" s="112"/>
      <c r="U127" s="112"/>
      <c r="V127" s="112">
        <v>32808</v>
      </c>
      <c r="W127" s="112">
        <v>32674</v>
      </c>
      <c r="X127" s="112">
        <v>30834</v>
      </c>
      <c r="Y127" s="112">
        <v>31015</v>
      </c>
      <c r="Z127" s="112">
        <v>32809</v>
      </c>
      <c r="AB127" s="109" t="str">
        <f>TEXT(Z127,"###,###")</f>
        <v>32,809</v>
      </c>
      <c r="AD127" s="127">
        <f>Z127/$Z$7*100</f>
        <v>49.838979188819685</v>
      </c>
    </row>
    <row r="128" spans="19:32" x14ac:dyDescent="0.25">
      <c r="S128" s="101" t="s">
        <v>103</v>
      </c>
      <c r="T128" s="112"/>
      <c r="U128" s="112"/>
      <c r="V128" s="112">
        <v>33001</v>
      </c>
      <c r="W128" s="112">
        <v>32786</v>
      </c>
      <c r="X128" s="112">
        <v>30692</v>
      </c>
      <c r="Y128" s="112">
        <v>31160</v>
      </c>
      <c r="Z128" s="112">
        <v>32995</v>
      </c>
      <c r="AB128" s="109" t="str">
        <f>TEXT(Z128,"###,###")</f>
        <v>32,995</v>
      </c>
      <c r="AD128" s="127">
        <f>Z128/$Z$7*100</f>
        <v>50.121525140513448</v>
      </c>
    </row>
    <row r="130" spans="19:20" x14ac:dyDescent="0.25">
      <c r="S130" s="101" t="s">
        <v>278</v>
      </c>
      <c r="T130" s="127">
        <v>84.558711833510557</v>
      </c>
    </row>
    <row r="131" spans="19:20" x14ac:dyDescent="0.25">
      <c r="S131" s="101" t="s">
        <v>279</v>
      </c>
      <c r="T131" s="127">
        <v>5.3805255962327205</v>
      </c>
    </row>
    <row r="132" spans="19:20" x14ac:dyDescent="0.25">
      <c r="S132" s="101" t="s">
        <v>280</v>
      </c>
      <c r="T132" s="127">
        <v>10.05468631323105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1383B78-D50E-487D-9E76-90CD0FA0CC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51680B3-936C-409C-AD25-920BE40E5F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F5CB8D-F5FA-426F-B16E-0161ED2C80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B9BB1E6-930C-469D-971C-6490280CC8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79FF-504B-4478-AD78-560CB372D73E}">
  <sheetPr codeName="Sheet14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186</v>
      </c>
      <c r="T1" s="99"/>
      <c r="U1" s="99"/>
      <c r="V1" s="99"/>
      <c r="W1" s="99"/>
      <c r="X1" s="99"/>
      <c r="Y1" s="100" t="s">
        <v>271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186</v>
      </c>
      <c r="Y3" s="105" t="s">
        <v>271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8.78 Yarra Ranges,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126366</v>
      </c>
      <c r="W4" s="108">
        <v>124775</v>
      </c>
      <c r="X4" s="108">
        <v>125221</v>
      </c>
      <c r="Y4" s="108">
        <v>134150</v>
      </c>
      <c r="Z4" s="108">
        <v>136751</v>
      </c>
      <c r="AB4" s="109" t="str">
        <f>TEXT(Z4,"###,###")</f>
        <v>136,751</v>
      </c>
      <c r="AD4" s="110">
        <f>Z4/Y4-1</f>
        <v>1.9388743943347109E-2</v>
      </c>
      <c r="AF4" s="110">
        <f>Z4/V4-1</f>
        <v>8.2181916021714763E-2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62725</v>
      </c>
      <c r="W5" s="108">
        <v>61756</v>
      </c>
      <c r="X5" s="108">
        <v>61650</v>
      </c>
      <c r="Y5" s="108">
        <v>65027</v>
      </c>
      <c r="Z5" s="108">
        <v>66050</v>
      </c>
      <c r="AB5" s="109" t="str">
        <f>TEXT(Z5,"###,###")</f>
        <v>66,050</v>
      </c>
      <c r="AD5" s="110">
        <f t="shared" ref="AD5:AD9" si="0">Z5/Y5-1</f>
        <v>1.573192673812418E-2</v>
      </c>
      <c r="AF5" s="110">
        <f t="shared" ref="AF5:AF9" si="1">Z5/V5-1</f>
        <v>5.3009166998804202E-2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63641</v>
      </c>
      <c r="W6" s="108">
        <v>63018</v>
      </c>
      <c r="X6" s="108">
        <v>63512</v>
      </c>
      <c r="Y6" s="108">
        <v>69054</v>
      </c>
      <c r="Z6" s="108">
        <v>70619</v>
      </c>
      <c r="AB6" s="109" t="str">
        <f>TEXT(Z6,"###,###")</f>
        <v>70,619</v>
      </c>
      <c r="AD6" s="110">
        <f t="shared" si="0"/>
        <v>2.2663422828510971E-2</v>
      </c>
      <c r="AF6" s="110">
        <f t="shared" si="1"/>
        <v>0.10964629719834695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90542</v>
      </c>
      <c r="W7" s="108">
        <v>91454</v>
      </c>
      <c r="X7" s="108">
        <v>91280</v>
      </c>
      <c r="Y7" s="108">
        <v>92739</v>
      </c>
      <c r="Z7" s="108">
        <v>93941</v>
      </c>
      <c r="AB7" s="109" t="str">
        <f>TEXT(Z7,"###,###")</f>
        <v>93,941</v>
      </c>
      <c r="AD7" s="110">
        <f t="shared" si="0"/>
        <v>1.2961105899351955E-2</v>
      </c>
      <c r="AF7" s="110">
        <f t="shared" si="1"/>
        <v>3.7540588897970073E-2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136,751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93,941</v>
      </c>
      <c r="P8" s="67"/>
      <c r="S8" s="107" t="s">
        <v>82</v>
      </c>
      <c r="T8" s="108"/>
      <c r="U8" s="108"/>
      <c r="V8" s="108">
        <v>44527.16</v>
      </c>
      <c r="W8" s="108">
        <v>45649.2</v>
      </c>
      <c r="X8" s="108">
        <v>48067</v>
      </c>
      <c r="Y8" s="108">
        <v>48000</v>
      </c>
      <c r="Z8" s="108">
        <v>50980.5</v>
      </c>
      <c r="AB8" s="109" t="str">
        <f>TEXT(Z8,"$###,###")</f>
        <v>$50,981</v>
      </c>
      <c r="AD8" s="110">
        <f t="shared" si="0"/>
        <v>6.2093750000000059E-2</v>
      </c>
      <c r="AF8" s="110">
        <f t="shared" si="1"/>
        <v>0.1449304199953465</v>
      </c>
    </row>
    <row r="9" spans="1:32" x14ac:dyDescent="0.25">
      <c r="A9" s="30" t="s">
        <v>14</v>
      </c>
      <c r="B9" s="71"/>
      <c r="C9" s="72"/>
      <c r="D9" s="73">
        <f>AD104</f>
        <v>79.211852198521399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50.518942740656371</v>
      </c>
      <c r="P9" s="74" t="s">
        <v>83</v>
      </c>
      <c r="S9" s="107" t="s">
        <v>7</v>
      </c>
      <c r="T9" s="108"/>
      <c r="U9" s="108"/>
      <c r="V9" s="108">
        <v>5269545747</v>
      </c>
      <c r="W9" s="108">
        <v>5488821294</v>
      </c>
      <c r="X9" s="108">
        <v>5730723895</v>
      </c>
      <c r="Y9" s="108">
        <v>6015534805</v>
      </c>
      <c r="Z9" s="108">
        <v>6524497004</v>
      </c>
      <c r="AB9" s="109" t="str">
        <f>TEXT(Z9/1000000,"$#,###.0")&amp;" mil"</f>
        <v>$6,524.5 mil</v>
      </c>
      <c r="AD9" s="110">
        <f t="shared" si="0"/>
        <v>8.4607971776168522E-2</v>
      </c>
      <c r="AF9" s="110">
        <f t="shared" si="1"/>
        <v>0.23815169603840247</v>
      </c>
    </row>
    <row r="10" spans="1:32" x14ac:dyDescent="0.25">
      <c r="A10" s="30" t="s">
        <v>17</v>
      </c>
      <c r="B10" s="71"/>
      <c r="C10" s="72"/>
      <c r="D10" s="73">
        <f>AD105</f>
        <v>14.622927803087363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49.41825188150009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84.110239405584352</v>
      </c>
      <c r="P11" s="74" t="s">
        <v>83</v>
      </c>
      <c r="S11" s="107" t="s">
        <v>29</v>
      </c>
      <c r="T11" s="112"/>
      <c r="U11" s="112"/>
      <c r="V11" s="112">
        <v>112333</v>
      </c>
      <c r="W11" s="112">
        <v>110719</v>
      </c>
      <c r="X11" s="112">
        <v>110777</v>
      </c>
      <c r="Y11" s="112">
        <v>119446</v>
      </c>
      <c r="Z11" s="112">
        <v>121821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7.7857378567398685</v>
      </c>
      <c r="P12" s="74" t="s">
        <v>83</v>
      </c>
      <c r="S12" s="107" t="s">
        <v>30</v>
      </c>
      <c r="T12" s="112"/>
      <c r="U12" s="112"/>
      <c r="V12" s="112">
        <v>14030</v>
      </c>
      <c r="W12" s="112">
        <v>14056</v>
      </c>
      <c r="X12" s="112">
        <v>14444</v>
      </c>
      <c r="Y12" s="112">
        <v>14709</v>
      </c>
      <c r="Z12" s="112">
        <v>14926</v>
      </c>
    </row>
    <row r="13" spans="1:32" ht="15" customHeight="1" x14ac:dyDescent="0.25">
      <c r="A13" s="30" t="s">
        <v>19</v>
      </c>
      <c r="B13" s="72"/>
      <c r="C13" s="72"/>
      <c r="D13" s="73">
        <f>AD108</f>
        <v>16.404267610474513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8.1029582397462239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17.196949199640223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42.1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23.860885843613573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18.073725556986684</v>
      </c>
      <c r="P15" s="74" t="s">
        <v>83</v>
      </c>
      <c r="S15" s="115" t="s">
        <v>59</v>
      </c>
      <c r="T15" s="115"/>
      <c r="U15" s="116"/>
      <c r="V15" s="116">
        <v>2378</v>
      </c>
      <c r="W15" s="116">
        <v>2410</v>
      </c>
      <c r="X15" s="116">
        <v>2446</v>
      </c>
      <c r="Y15" s="112">
        <v>2561</v>
      </c>
      <c r="Z15" s="112">
        <v>2513</v>
      </c>
      <c r="AB15" s="117">
        <f t="shared" ref="AB15:AB34" si="2">IF(Z15="np",0,Z15/$Z$34)</f>
        <v>1.8376465254367428E-2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36.369021067487623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81.926274443013313</v>
      </c>
      <c r="P16" s="37" t="s">
        <v>83</v>
      </c>
      <c r="S16" s="115" t="s">
        <v>60</v>
      </c>
      <c r="T16" s="115"/>
      <c r="U16" s="116"/>
      <c r="V16" s="116">
        <v>216</v>
      </c>
      <c r="W16" s="116">
        <v>244</v>
      </c>
      <c r="X16" s="116">
        <v>203</v>
      </c>
      <c r="Y16" s="112">
        <v>185</v>
      </c>
      <c r="Z16" s="112">
        <v>211</v>
      </c>
      <c r="AB16" s="117">
        <f t="shared" si="2"/>
        <v>1.5429503257745831E-3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9945</v>
      </c>
      <c r="W17" s="116">
        <v>9120</v>
      </c>
      <c r="X17" s="116">
        <v>9033</v>
      </c>
      <c r="Y17" s="112">
        <v>9440</v>
      </c>
      <c r="Z17" s="112">
        <v>9326</v>
      </c>
      <c r="AB17" s="117">
        <f t="shared" si="2"/>
        <v>6.8196941887079435E-2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828</v>
      </c>
      <c r="W18" s="116">
        <v>854</v>
      </c>
      <c r="X18" s="116">
        <v>902</v>
      </c>
      <c r="Y18" s="112">
        <v>931</v>
      </c>
      <c r="Z18" s="112">
        <v>989</v>
      </c>
      <c r="AB18" s="117">
        <f t="shared" si="2"/>
        <v>7.2321226170192539E-3</v>
      </c>
    </row>
    <row r="19" spans="1:28" x14ac:dyDescent="0.25">
      <c r="A19" s="63" t="str">
        <f>$S$1&amp;" ("&amp;$V$2&amp;" to "&amp;$Z$2&amp;")"</f>
        <v>Yarra Ranges (2018-19 to 2022-23)</v>
      </c>
      <c r="B19" s="63"/>
      <c r="C19" s="63"/>
      <c r="D19" s="63"/>
      <c r="E19" s="63"/>
      <c r="F19" s="63"/>
      <c r="G19" s="63" t="str">
        <f>$S$1&amp;" ("&amp;$V$2&amp;" to "&amp;$Z$2&amp;")"</f>
        <v>Yarra Ranges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14437</v>
      </c>
      <c r="W19" s="116">
        <v>14166</v>
      </c>
      <c r="X19" s="116">
        <v>14539</v>
      </c>
      <c r="Y19" s="112">
        <v>15142</v>
      </c>
      <c r="Z19" s="112">
        <v>15351</v>
      </c>
      <c r="AB19" s="117">
        <f t="shared" si="2"/>
        <v>0.11225512062069017</v>
      </c>
    </row>
    <row r="20" spans="1:28" x14ac:dyDescent="0.25">
      <c r="S20" s="115" t="s">
        <v>64</v>
      </c>
      <c r="T20" s="115"/>
      <c r="U20" s="116"/>
      <c r="V20" s="116">
        <v>6156</v>
      </c>
      <c r="W20" s="116">
        <v>5760</v>
      </c>
      <c r="X20" s="116">
        <v>5789</v>
      </c>
      <c r="Y20" s="112">
        <v>6027</v>
      </c>
      <c r="Z20" s="112">
        <v>6009</v>
      </c>
      <c r="AB20" s="117">
        <f t="shared" si="2"/>
        <v>4.3941177761040139E-2</v>
      </c>
    </row>
    <row r="21" spans="1:28" x14ac:dyDescent="0.25">
      <c r="S21" s="115" t="s">
        <v>65</v>
      </c>
      <c r="T21" s="115"/>
      <c r="U21" s="116"/>
      <c r="V21" s="116">
        <v>11020</v>
      </c>
      <c r="W21" s="116">
        <v>11254</v>
      </c>
      <c r="X21" s="116">
        <v>11521</v>
      </c>
      <c r="Y21" s="112">
        <v>12356</v>
      </c>
      <c r="Z21" s="112">
        <v>12723</v>
      </c>
      <c r="AB21" s="117">
        <f t="shared" si="2"/>
        <v>9.3037710875971652E-2</v>
      </c>
    </row>
    <row r="22" spans="1:28" x14ac:dyDescent="0.25">
      <c r="S22" s="115" t="s">
        <v>66</v>
      </c>
      <c r="T22" s="115"/>
      <c r="U22" s="116"/>
      <c r="V22" s="116">
        <v>6477</v>
      </c>
      <c r="W22" s="116">
        <v>7204</v>
      </c>
      <c r="X22" s="116">
        <v>7346</v>
      </c>
      <c r="Y22" s="112">
        <v>8662</v>
      </c>
      <c r="Z22" s="112">
        <v>9422</v>
      </c>
      <c r="AB22" s="117">
        <f t="shared" si="2"/>
        <v>6.8898947722502948E-2</v>
      </c>
    </row>
    <row r="23" spans="1:28" x14ac:dyDescent="0.25">
      <c r="S23" s="115" t="s">
        <v>67</v>
      </c>
      <c r="T23" s="115"/>
      <c r="U23" s="116"/>
      <c r="V23" s="116">
        <v>3243</v>
      </c>
      <c r="W23" s="116">
        <v>3063</v>
      </c>
      <c r="X23" s="116">
        <v>3066</v>
      </c>
      <c r="Y23" s="112">
        <v>3412</v>
      </c>
      <c r="Z23" s="112">
        <v>3406</v>
      </c>
      <c r="AB23" s="117">
        <f t="shared" si="2"/>
        <v>2.4906582035963173E-2</v>
      </c>
    </row>
    <row r="24" spans="1:28" x14ac:dyDescent="0.25">
      <c r="S24" s="115" t="s">
        <v>68</v>
      </c>
      <c r="T24" s="115"/>
      <c r="U24" s="116"/>
      <c r="V24" s="116">
        <v>1799</v>
      </c>
      <c r="W24" s="116">
        <v>1728</v>
      </c>
      <c r="X24" s="116">
        <v>1646</v>
      </c>
      <c r="Y24" s="112">
        <v>1787</v>
      </c>
      <c r="Z24" s="112">
        <v>2119</v>
      </c>
      <c r="AB24" s="117">
        <f t="shared" si="2"/>
        <v>1.5495316304816783E-2</v>
      </c>
    </row>
    <row r="25" spans="1:28" x14ac:dyDescent="0.25">
      <c r="S25" s="115" t="s">
        <v>69</v>
      </c>
      <c r="T25" s="115"/>
      <c r="U25" s="116"/>
      <c r="V25" s="116">
        <v>4267</v>
      </c>
      <c r="W25" s="116">
        <v>4260</v>
      </c>
      <c r="X25" s="116">
        <v>4305</v>
      </c>
      <c r="Y25" s="112">
        <v>4779</v>
      </c>
      <c r="Z25" s="112">
        <v>4997</v>
      </c>
      <c r="AB25" s="117">
        <f t="shared" si="2"/>
        <v>3.6540866245950668E-2</v>
      </c>
    </row>
    <row r="26" spans="1:28" x14ac:dyDescent="0.25">
      <c r="S26" s="115" t="s">
        <v>70</v>
      </c>
      <c r="T26" s="115"/>
      <c r="U26" s="116"/>
      <c r="V26" s="116">
        <v>2131</v>
      </c>
      <c r="W26" s="116">
        <v>2064</v>
      </c>
      <c r="X26" s="116">
        <v>2042</v>
      </c>
      <c r="Y26" s="112">
        <v>2199</v>
      </c>
      <c r="Z26" s="112">
        <v>2241</v>
      </c>
      <c r="AB26" s="117">
        <f t="shared" si="2"/>
        <v>1.638744872066749E-2</v>
      </c>
    </row>
    <row r="27" spans="1:28" x14ac:dyDescent="0.25">
      <c r="S27" s="115" t="s">
        <v>71</v>
      </c>
      <c r="T27" s="115"/>
      <c r="U27" s="116"/>
      <c r="V27" s="116">
        <v>8924</v>
      </c>
      <c r="W27" s="116">
        <v>8823</v>
      </c>
      <c r="X27" s="116">
        <v>8962</v>
      </c>
      <c r="Y27" s="112">
        <v>9408</v>
      </c>
      <c r="Z27" s="112">
        <v>9521</v>
      </c>
      <c r="AB27" s="117">
        <f t="shared" si="2"/>
        <v>6.9622891240283438E-2</v>
      </c>
    </row>
    <row r="28" spans="1:28" x14ac:dyDescent="0.25">
      <c r="S28" s="115" t="s">
        <v>72</v>
      </c>
      <c r="T28" s="115"/>
      <c r="U28" s="116"/>
      <c r="V28" s="116">
        <v>9234</v>
      </c>
      <c r="W28" s="116">
        <v>9219</v>
      </c>
      <c r="X28" s="116">
        <v>8829</v>
      </c>
      <c r="Y28" s="112">
        <v>9381</v>
      </c>
      <c r="Z28" s="112">
        <v>9353</v>
      </c>
      <c r="AB28" s="117">
        <f t="shared" si="2"/>
        <v>6.8394381028292303E-2</v>
      </c>
    </row>
    <row r="29" spans="1:28" x14ac:dyDescent="0.25">
      <c r="S29" s="115" t="s">
        <v>73</v>
      </c>
      <c r="T29" s="115"/>
      <c r="U29" s="116"/>
      <c r="V29" s="116">
        <v>9388</v>
      </c>
      <c r="W29" s="116">
        <v>5521</v>
      </c>
      <c r="X29" s="116">
        <v>5465</v>
      </c>
      <c r="Y29" s="112">
        <v>6348</v>
      </c>
      <c r="Z29" s="112">
        <v>6399</v>
      </c>
      <c r="AB29" s="117">
        <f t="shared" si="2"/>
        <v>4.6793076467448139E-2</v>
      </c>
    </row>
    <row r="30" spans="1:28" x14ac:dyDescent="0.25">
      <c r="S30" s="115" t="s">
        <v>74</v>
      </c>
      <c r="T30" s="115"/>
      <c r="U30" s="116"/>
      <c r="V30" s="116">
        <v>8046</v>
      </c>
      <c r="W30" s="116">
        <v>11029</v>
      </c>
      <c r="X30" s="116">
        <v>10766</v>
      </c>
      <c r="Y30" s="112">
        <v>11600</v>
      </c>
      <c r="Z30" s="112">
        <v>12271</v>
      </c>
      <c r="AB30" s="117">
        <f t="shared" si="2"/>
        <v>8.9732433400852643E-2</v>
      </c>
    </row>
    <row r="31" spans="1:28" x14ac:dyDescent="0.25">
      <c r="S31" s="115" t="s">
        <v>75</v>
      </c>
      <c r="T31" s="115"/>
      <c r="U31" s="116"/>
      <c r="V31" s="116">
        <v>14289</v>
      </c>
      <c r="W31" s="116">
        <v>14676</v>
      </c>
      <c r="X31" s="116">
        <v>15570</v>
      </c>
      <c r="Y31" s="112">
        <v>17006</v>
      </c>
      <c r="Z31" s="112">
        <v>17098</v>
      </c>
      <c r="AB31" s="117">
        <f t="shared" si="2"/>
        <v>0.12503016431324085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2906</v>
      </c>
      <c r="W32" s="116">
        <v>3089</v>
      </c>
      <c r="X32" s="116">
        <v>2920</v>
      </c>
      <c r="Y32" s="112">
        <v>3209</v>
      </c>
      <c r="Z32" s="112">
        <v>3491</v>
      </c>
      <c r="AB32" s="117">
        <f t="shared" si="2"/>
        <v>2.5528149702744404E-2</v>
      </c>
    </row>
    <row r="33" spans="19:32" x14ac:dyDescent="0.25">
      <c r="S33" s="115" t="s">
        <v>77</v>
      </c>
      <c r="T33" s="115"/>
      <c r="U33" s="116"/>
      <c r="V33" s="116">
        <v>5421</v>
      </c>
      <c r="W33" s="116">
        <v>5710</v>
      </c>
      <c r="X33" s="116">
        <v>5946</v>
      </c>
      <c r="Y33" s="112">
        <v>6214</v>
      </c>
      <c r="Z33" s="112">
        <v>6292</v>
      </c>
      <c r="AB33" s="117">
        <f t="shared" si="2"/>
        <v>4.6010632463382349E-2</v>
      </c>
    </row>
    <row r="34" spans="19:32" x14ac:dyDescent="0.25">
      <c r="S34" s="118" t="s">
        <v>53</v>
      </c>
      <c r="T34" s="118"/>
      <c r="U34" s="119"/>
      <c r="V34" s="119">
        <v>126363</v>
      </c>
      <c r="W34" s="119">
        <v>124777</v>
      </c>
      <c r="X34" s="119">
        <v>125221</v>
      </c>
      <c r="Y34" s="120">
        <v>134155</v>
      </c>
      <c r="Z34" s="120">
        <v>136751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76079</v>
      </c>
      <c r="W37" s="112">
        <v>77262</v>
      </c>
      <c r="X37" s="112">
        <v>77344</v>
      </c>
      <c r="Y37" s="112">
        <v>76600</v>
      </c>
      <c r="Z37" s="112">
        <v>76964</v>
      </c>
      <c r="AB37" s="132">
        <f>Z37/Z40*100</f>
        <v>81.926274443013313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14465</v>
      </c>
      <c r="W38" s="112">
        <v>14197</v>
      </c>
      <c r="X38" s="112">
        <v>13937</v>
      </c>
      <c r="Y38" s="112">
        <v>16142</v>
      </c>
      <c r="Z38" s="112">
        <v>16979</v>
      </c>
      <c r="AB38" s="132">
        <f>Z38/Z40*100</f>
        <v>18.073725556986684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90544</v>
      </c>
      <c r="W40" s="112">
        <v>91459</v>
      </c>
      <c r="X40" s="112">
        <v>91281</v>
      </c>
      <c r="Y40" s="112">
        <v>92742</v>
      </c>
      <c r="Z40" s="112">
        <v>93943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28</v>
      </c>
      <c r="W44" s="112">
        <v>28</v>
      </c>
      <c r="X44" s="112">
        <v>23</v>
      </c>
      <c r="Y44" s="112">
        <v>27</v>
      </c>
      <c r="Z44" s="112">
        <v>44</v>
      </c>
    </row>
    <row r="45" spans="19:32" x14ac:dyDescent="0.25">
      <c r="S45" s="115" t="s">
        <v>37</v>
      </c>
      <c r="T45" s="115"/>
      <c r="U45" s="112"/>
      <c r="V45" s="112">
        <v>1245</v>
      </c>
      <c r="W45" s="112">
        <v>1252</v>
      </c>
      <c r="X45" s="112">
        <v>1377</v>
      </c>
      <c r="Y45" s="112">
        <v>1810</v>
      </c>
      <c r="Z45" s="112">
        <v>2009</v>
      </c>
    </row>
    <row r="46" spans="19:32" x14ac:dyDescent="0.25">
      <c r="S46" s="115" t="s">
        <v>38</v>
      </c>
      <c r="T46" s="115"/>
      <c r="U46" s="112"/>
      <c r="V46" s="112">
        <v>3788</v>
      </c>
      <c r="W46" s="112">
        <v>3431</v>
      </c>
      <c r="X46" s="112">
        <v>3499</v>
      </c>
      <c r="Y46" s="112">
        <v>4119</v>
      </c>
      <c r="Z46" s="112">
        <v>4376</v>
      </c>
    </row>
    <row r="47" spans="19:32" x14ac:dyDescent="0.25">
      <c r="S47" s="115" t="s">
        <v>39</v>
      </c>
      <c r="T47" s="115"/>
      <c r="U47" s="112"/>
      <c r="V47" s="112">
        <v>5860</v>
      </c>
      <c r="W47" s="112">
        <v>5725</v>
      </c>
      <c r="X47" s="112">
        <v>5378</v>
      </c>
      <c r="Y47" s="112">
        <v>5687</v>
      </c>
      <c r="Z47" s="112">
        <v>5557</v>
      </c>
    </row>
    <row r="48" spans="19:32" x14ac:dyDescent="0.25">
      <c r="S48" s="115" t="s">
        <v>40</v>
      </c>
      <c r="T48" s="115"/>
      <c r="U48" s="112"/>
      <c r="V48" s="112">
        <v>7179</v>
      </c>
      <c r="W48" s="112">
        <v>6833</v>
      </c>
      <c r="X48" s="112">
        <v>6583</v>
      </c>
      <c r="Y48" s="112">
        <v>6803</v>
      </c>
      <c r="Z48" s="112">
        <v>6637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6726</v>
      </c>
      <c r="W49" s="112">
        <v>6827</v>
      </c>
      <c r="X49" s="112">
        <v>6944</v>
      </c>
      <c r="Y49" s="112">
        <v>7222</v>
      </c>
      <c r="Z49" s="112">
        <v>7339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Yarra Ranges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6220</v>
      </c>
      <c r="W50" s="112">
        <v>6191</v>
      </c>
      <c r="X50" s="112">
        <v>6427</v>
      </c>
      <c r="Y50" s="112">
        <v>6807</v>
      </c>
      <c r="Z50" s="112">
        <v>7078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5798</v>
      </c>
      <c r="W51" s="112">
        <v>5768</v>
      </c>
      <c r="X51" s="112">
        <v>5729</v>
      </c>
      <c r="Y51" s="112">
        <v>6101</v>
      </c>
      <c r="Z51" s="112">
        <v>6390</v>
      </c>
    </row>
    <row r="52" spans="1:26" ht="15" customHeight="1" x14ac:dyDescent="0.25">
      <c r="S52" s="115" t="s">
        <v>44</v>
      </c>
      <c r="T52" s="115"/>
      <c r="U52" s="112"/>
      <c r="V52" s="112">
        <v>6441</v>
      </c>
      <c r="W52" s="112">
        <v>6151</v>
      </c>
      <c r="X52" s="112">
        <v>6020</v>
      </c>
      <c r="Y52" s="112">
        <v>6026</v>
      </c>
      <c r="Z52" s="112">
        <v>5780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5714</v>
      </c>
      <c r="W53" s="112">
        <v>5766</v>
      </c>
      <c r="X53" s="112">
        <v>5845</v>
      </c>
      <c r="Y53" s="112">
        <v>6161</v>
      </c>
      <c r="Z53" s="112">
        <v>6225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5499</v>
      </c>
      <c r="W54" s="112">
        <v>5485</v>
      </c>
      <c r="X54" s="112">
        <v>5255</v>
      </c>
      <c r="Y54" s="112">
        <v>5358</v>
      </c>
      <c r="Z54" s="112">
        <v>5378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4263</v>
      </c>
      <c r="W55" s="112">
        <v>4249</v>
      </c>
      <c r="X55" s="112">
        <v>4457</v>
      </c>
      <c r="Y55" s="112">
        <v>4517</v>
      </c>
      <c r="Z55" s="112">
        <v>4637</v>
      </c>
    </row>
    <row r="56" spans="1:26" ht="15" customHeight="1" x14ac:dyDescent="0.25">
      <c r="S56" s="115" t="s">
        <v>48</v>
      </c>
      <c r="T56" s="115"/>
      <c r="U56" s="112"/>
      <c r="V56" s="112">
        <v>2302</v>
      </c>
      <c r="W56" s="112">
        <v>2361</v>
      </c>
      <c r="X56" s="112">
        <v>2399</v>
      </c>
      <c r="Y56" s="112">
        <v>2584</v>
      </c>
      <c r="Z56" s="112">
        <v>2706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1110</v>
      </c>
      <c r="W57" s="112">
        <v>1065</v>
      </c>
      <c r="X57" s="112">
        <v>1067</v>
      </c>
      <c r="Y57" s="112">
        <v>1090</v>
      </c>
      <c r="Z57" s="112">
        <v>1126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341</v>
      </c>
      <c r="W58" s="112">
        <v>387</v>
      </c>
      <c r="X58" s="112">
        <v>399</v>
      </c>
      <c r="Y58" s="112">
        <v>485</v>
      </c>
      <c r="Z58" s="112">
        <v>505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132</v>
      </c>
      <c r="W59" s="112">
        <v>144</v>
      </c>
      <c r="X59" s="112">
        <v>152</v>
      </c>
      <c r="Y59" s="112">
        <v>144</v>
      </c>
      <c r="Z59" s="112">
        <v>166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80</v>
      </c>
      <c r="W60" s="112">
        <v>96</v>
      </c>
      <c r="X60" s="112">
        <v>96</v>
      </c>
      <c r="Y60" s="112">
        <v>93</v>
      </c>
      <c r="Z60" s="112">
        <v>101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62719</v>
      </c>
      <c r="W61" s="112">
        <v>61757</v>
      </c>
      <c r="X61" s="112">
        <v>61650</v>
      </c>
      <c r="Y61" s="112">
        <v>65025</v>
      </c>
      <c r="Z61" s="112">
        <v>66049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30</v>
      </c>
      <c r="W63" s="112">
        <v>19</v>
      </c>
      <c r="X63" s="112">
        <v>28</v>
      </c>
      <c r="Y63" s="112">
        <v>40</v>
      </c>
      <c r="Z63" s="112">
        <v>40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1400</v>
      </c>
      <c r="W64" s="112">
        <v>1484</v>
      </c>
      <c r="X64" s="112">
        <v>1599</v>
      </c>
      <c r="Y64" s="112">
        <v>2078</v>
      </c>
      <c r="Z64" s="112">
        <v>2208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Yarra Ranges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4213</v>
      </c>
      <c r="W65" s="112">
        <v>3891</v>
      </c>
      <c r="X65" s="112">
        <v>3924</v>
      </c>
      <c r="Y65" s="112">
        <v>4754</v>
      </c>
      <c r="Z65" s="112">
        <v>4886</v>
      </c>
    </row>
    <row r="66" spans="1:26" x14ac:dyDescent="0.25">
      <c r="S66" s="115" t="s">
        <v>39</v>
      </c>
      <c r="T66" s="115"/>
      <c r="U66" s="112"/>
      <c r="V66" s="112">
        <v>6132</v>
      </c>
      <c r="W66" s="112">
        <v>5948</v>
      </c>
      <c r="X66" s="112">
        <v>5944</v>
      </c>
      <c r="Y66" s="112">
        <v>6500</v>
      </c>
      <c r="Z66" s="112">
        <v>6402</v>
      </c>
    </row>
    <row r="67" spans="1:26" x14ac:dyDescent="0.25">
      <c r="S67" s="115" t="s">
        <v>40</v>
      </c>
      <c r="T67" s="115"/>
      <c r="U67" s="112"/>
      <c r="V67" s="112">
        <v>6957</v>
      </c>
      <c r="W67" s="112">
        <v>6927</v>
      </c>
      <c r="X67" s="112">
        <v>6780</v>
      </c>
      <c r="Y67" s="112">
        <v>7011</v>
      </c>
      <c r="Z67" s="112">
        <v>6984</v>
      </c>
    </row>
    <row r="68" spans="1:26" x14ac:dyDescent="0.25">
      <c r="S68" s="115" t="s">
        <v>41</v>
      </c>
      <c r="T68" s="115"/>
      <c r="U68" s="112"/>
      <c r="V68" s="112">
        <v>6605</v>
      </c>
      <c r="W68" s="112">
        <v>6616</v>
      </c>
      <c r="X68" s="112">
        <v>6784</v>
      </c>
      <c r="Y68" s="112">
        <v>7249</v>
      </c>
      <c r="Z68" s="112">
        <v>7496</v>
      </c>
    </row>
    <row r="69" spans="1:26" x14ac:dyDescent="0.25">
      <c r="S69" s="115" t="s">
        <v>42</v>
      </c>
      <c r="T69" s="115"/>
      <c r="U69" s="112"/>
      <c r="V69" s="112">
        <v>6045</v>
      </c>
      <c r="W69" s="112">
        <v>6109</v>
      </c>
      <c r="X69" s="112">
        <v>6452</v>
      </c>
      <c r="Y69" s="112">
        <v>7320</v>
      </c>
      <c r="Z69" s="112">
        <v>7723</v>
      </c>
    </row>
    <row r="70" spans="1:26" x14ac:dyDescent="0.25">
      <c r="S70" s="115" t="s">
        <v>43</v>
      </c>
      <c r="T70" s="115"/>
      <c r="U70" s="112"/>
      <c r="V70" s="112">
        <v>6048</v>
      </c>
      <c r="W70" s="112">
        <v>5915</v>
      </c>
      <c r="X70" s="112">
        <v>5940</v>
      </c>
      <c r="Y70" s="112">
        <v>6437</v>
      </c>
      <c r="Z70" s="112">
        <v>6753</v>
      </c>
    </row>
    <row r="71" spans="1:26" x14ac:dyDescent="0.25">
      <c r="S71" s="115" t="s">
        <v>44</v>
      </c>
      <c r="T71" s="115"/>
      <c r="U71" s="112"/>
      <c r="V71" s="112">
        <v>6983</v>
      </c>
      <c r="W71" s="112">
        <v>6745</v>
      </c>
      <c r="X71" s="112">
        <v>6582</v>
      </c>
      <c r="Y71" s="112">
        <v>6714</v>
      </c>
      <c r="Z71" s="112">
        <v>6630</v>
      </c>
    </row>
    <row r="72" spans="1:26" x14ac:dyDescent="0.25">
      <c r="S72" s="115" t="s">
        <v>45</v>
      </c>
      <c r="T72" s="115"/>
      <c r="U72" s="112"/>
      <c r="V72" s="112">
        <v>6149</v>
      </c>
      <c r="W72" s="112">
        <v>6285</v>
      </c>
      <c r="X72" s="112">
        <v>6380</v>
      </c>
      <c r="Y72" s="112">
        <v>7066</v>
      </c>
      <c r="Z72" s="112">
        <v>7112</v>
      </c>
    </row>
    <row r="73" spans="1:26" x14ac:dyDescent="0.25">
      <c r="S73" s="115" t="s">
        <v>46</v>
      </c>
      <c r="T73" s="115"/>
      <c r="U73" s="112"/>
      <c r="V73" s="112">
        <v>5851</v>
      </c>
      <c r="W73" s="112">
        <v>5726</v>
      </c>
      <c r="X73" s="112">
        <v>5641</v>
      </c>
      <c r="Y73" s="112">
        <v>5813</v>
      </c>
      <c r="Z73" s="112">
        <v>5843</v>
      </c>
    </row>
    <row r="74" spans="1:26" x14ac:dyDescent="0.25">
      <c r="S74" s="115" t="s">
        <v>47</v>
      </c>
      <c r="T74" s="115"/>
      <c r="U74" s="112"/>
      <c r="V74" s="112">
        <v>4140</v>
      </c>
      <c r="W74" s="112">
        <v>4099</v>
      </c>
      <c r="X74" s="112">
        <v>4123</v>
      </c>
      <c r="Y74" s="112">
        <v>4505</v>
      </c>
      <c r="Z74" s="112">
        <v>4691</v>
      </c>
    </row>
    <row r="75" spans="1:26" x14ac:dyDescent="0.25">
      <c r="S75" s="115" t="s">
        <v>48</v>
      </c>
      <c r="T75" s="115"/>
      <c r="U75" s="112"/>
      <c r="V75" s="112">
        <v>1884</v>
      </c>
      <c r="W75" s="112">
        <v>1963</v>
      </c>
      <c r="X75" s="112">
        <v>2042</v>
      </c>
      <c r="Y75" s="112">
        <v>2203</v>
      </c>
      <c r="Z75" s="112">
        <v>2396</v>
      </c>
    </row>
    <row r="76" spans="1:26" x14ac:dyDescent="0.25">
      <c r="S76" s="115" t="s">
        <v>49</v>
      </c>
      <c r="T76" s="115"/>
      <c r="U76" s="112"/>
      <c r="V76" s="112">
        <v>698</v>
      </c>
      <c r="W76" s="112">
        <v>738</v>
      </c>
      <c r="X76" s="112">
        <v>760</v>
      </c>
      <c r="Y76" s="112">
        <v>800</v>
      </c>
      <c r="Z76" s="112">
        <v>855</v>
      </c>
    </row>
    <row r="77" spans="1:26" x14ac:dyDescent="0.25">
      <c r="S77" s="115" t="s">
        <v>50</v>
      </c>
      <c r="T77" s="115"/>
      <c r="U77" s="112"/>
      <c r="V77" s="112">
        <v>255</v>
      </c>
      <c r="W77" s="112">
        <v>263</v>
      </c>
      <c r="X77" s="112">
        <v>279</v>
      </c>
      <c r="Y77" s="112">
        <v>321</v>
      </c>
      <c r="Z77" s="112">
        <v>356</v>
      </c>
    </row>
    <row r="78" spans="1:26" x14ac:dyDescent="0.25">
      <c r="S78" s="115" t="s">
        <v>51</v>
      </c>
      <c r="T78" s="115"/>
      <c r="U78" s="112"/>
      <c r="V78" s="112">
        <v>155</v>
      </c>
      <c r="W78" s="112">
        <v>146</v>
      </c>
      <c r="X78" s="112">
        <v>135</v>
      </c>
      <c r="Y78" s="112">
        <v>127</v>
      </c>
      <c r="Z78" s="112">
        <v>143</v>
      </c>
    </row>
    <row r="79" spans="1:26" x14ac:dyDescent="0.25">
      <c r="S79" s="115" t="s">
        <v>52</v>
      </c>
      <c r="T79" s="115"/>
      <c r="U79" s="112"/>
      <c r="V79" s="112">
        <v>109</v>
      </c>
      <c r="W79" s="112">
        <v>131</v>
      </c>
      <c r="X79" s="112">
        <v>119</v>
      </c>
      <c r="Y79" s="112">
        <v>110</v>
      </c>
      <c r="Z79" s="112">
        <v>112</v>
      </c>
    </row>
    <row r="80" spans="1:26" x14ac:dyDescent="0.25">
      <c r="S80" s="118" t="s">
        <v>53</v>
      </c>
      <c r="T80" s="118"/>
      <c r="U80" s="112"/>
      <c r="V80" s="112">
        <v>63646</v>
      </c>
      <c r="W80" s="112">
        <v>63015</v>
      </c>
      <c r="X80" s="112">
        <v>63512</v>
      </c>
      <c r="Y80" s="112">
        <v>69056</v>
      </c>
      <c r="Z80" s="112">
        <v>70624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Yarra Ranges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5895</v>
      </c>
      <c r="W83" s="112">
        <v>6108</v>
      </c>
      <c r="X83" s="112">
        <v>6091</v>
      </c>
      <c r="Y83" s="112">
        <v>6108</v>
      </c>
      <c r="Z83" s="112">
        <v>6104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5908</v>
      </c>
      <c r="W84" s="112">
        <v>5938</v>
      </c>
      <c r="X84" s="112">
        <v>5995</v>
      </c>
      <c r="Y84" s="112">
        <v>6157</v>
      </c>
      <c r="Z84" s="112">
        <v>6362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11023</v>
      </c>
      <c r="W85" s="112">
        <v>10895</v>
      </c>
      <c r="X85" s="112">
        <v>10951</v>
      </c>
      <c r="Y85" s="112">
        <v>11004</v>
      </c>
      <c r="Z85" s="112">
        <v>10927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136,751</v>
      </c>
      <c r="D86" s="96">
        <f t="shared" ref="D86:D91" si="4">AD4</f>
        <v>1.9388743943347109E-2</v>
      </c>
      <c r="E86" s="97">
        <f t="shared" ref="E86:E91" si="5">AD4</f>
        <v>1.9388743943347109E-2</v>
      </c>
      <c r="F86" s="96">
        <f t="shared" ref="F86:F91" si="6">AF4</f>
        <v>8.2181916021714763E-2</v>
      </c>
      <c r="G86" s="97">
        <f t="shared" ref="G86:G91" si="7">AF4</f>
        <v>8.2181916021714763E-2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2377</v>
      </c>
      <c r="W86" s="112">
        <v>2441</v>
      </c>
      <c r="X86" s="112">
        <v>2404</v>
      </c>
      <c r="Y86" s="112">
        <v>2473</v>
      </c>
      <c r="Z86" s="112">
        <v>2578</v>
      </c>
    </row>
    <row r="87" spans="1:30" ht="15" customHeight="1" x14ac:dyDescent="0.25">
      <c r="A87" s="98" t="s">
        <v>4</v>
      </c>
      <c r="B87" s="49"/>
      <c r="C87" s="57" t="str">
        <f t="shared" si="3"/>
        <v>66,050</v>
      </c>
      <c r="D87" s="96">
        <f t="shared" si="4"/>
        <v>1.573192673812418E-2</v>
      </c>
      <c r="E87" s="97">
        <f t="shared" si="5"/>
        <v>1.573192673812418E-2</v>
      </c>
      <c r="F87" s="96">
        <f t="shared" si="6"/>
        <v>5.3009166998804202E-2</v>
      </c>
      <c r="G87" s="97">
        <f t="shared" si="7"/>
        <v>5.3009166998804202E-2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2063</v>
      </c>
      <c r="W87" s="112">
        <v>2012</v>
      </c>
      <c r="X87" s="112">
        <v>1989</v>
      </c>
      <c r="Y87" s="112">
        <v>2024</v>
      </c>
      <c r="Z87" s="112">
        <v>2048</v>
      </c>
    </row>
    <row r="88" spans="1:30" ht="15" customHeight="1" x14ac:dyDescent="0.25">
      <c r="A88" s="98" t="s">
        <v>5</v>
      </c>
      <c r="B88" s="49"/>
      <c r="C88" s="57" t="str">
        <f t="shared" si="3"/>
        <v>70,619</v>
      </c>
      <c r="D88" s="96">
        <f t="shared" si="4"/>
        <v>2.2663422828510971E-2</v>
      </c>
      <c r="E88" s="97">
        <f t="shared" si="5"/>
        <v>2.2663422828510971E-2</v>
      </c>
      <c r="F88" s="96">
        <f t="shared" si="6"/>
        <v>0.10964629719834695</v>
      </c>
      <c r="G88" s="97">
        <f t="shared" si="7"/>
        <v>0.10964629719834695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2353</v>
      </c>
      <c r="W88" s="112">
        <v>2364</v>
      </c>
      <c r="X88" s="112">
        <v>2310</v>
      </c>
      <c r="Y88" s="112">
        <v>2409</v>
      </c>
      <c r="Z88" s="112">
        <v>2408</v>
      </c>
    </row>
    <row r="89" spans="1:30" ht="15" customHeight="1" x14ac:dyDescent="0.25">
      <c r="A89" s="49" t="s">
        <v>6</v>
      </c>
      <c r="B89" s="49"/>
      <c r="C89" s="57" t="str">
        <f t="shared" si="3"/>
        <v>93,941</v>
      </c>
      <c r="D89" s="96">
        <f t="shared" si="4"/>
        <v>1.2961105899351955E-2</v>
      </c>
      <c r="E89" s="97">
        <f t="shared" si="5"/>
        <v>1.2961105899351955E-2</v>
      </c>
      <c r="F89" s="96">
        <f t="shared" si="6"/>
        <v>3.7540588897970073E-2</v>
      </c>
      <c r="G89" s="97">
        <f t="shared" si="7"/>
        <v>3.7540588897970073E-2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3220</v>
      </c>
      <c r="W89" s="112">
        <v>3146</v>
      </c>
      <c r="X89" s="112">
        <v>3103</v>
      </c>
      <c r="Y89" s="112">
        <v>3076</v>
      </c>
      <c r="Z89" s="112">
        <v>3118</v>
      </c>
    </row>
    <row r="90" spans="1:30" ht="15" customHeight="1" x14ac:dyDescent="0.25">
      <c r="A90" s="49" t="s">
        <v>95</v>
      </c>
      <c r="B90" s="49"/>
      <c r="C90" s="57" t="str">
        <f t="shared" si="3"/>
        <v>$50,981</v>
      </c>
      <c r="D90" s="96">
        <f t="shared" si="4"/>
        <v>6.2093750000000059E-2</v>
      </c>
      <c r="E90" s="97">
        <f t="shared" si="5"/>
        <v>6.2093750000000059E-2</v>
      </c>
      <c r="F90" s="96">
        <f t="shared" si="6"/>
        <v>0.1449304199953465</v>
      </c>
      <c r="G90" s="97">
        <f t="shared" si="7"/>
        <v>0.1449304199953465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4533</v>
      </c>
      <c r="W90" s="112">
        <v>4591</v>
      </c>
      <c r="X90" s="112">
        <v>4643</v>
      </c>
      <c r="Y90" s="112">
        <v>4719</v>
      </c>
      <c r="Z90" s="112">
        <v>4690</v>
      </c>
    </row>
    <row r="91" spans="1:30" ht="15" customHeight="1" x14ac:dyDescent="0.25">
      <c r="A91" s="49" t="s">
        <v>7</v>
      </c>
      <c r="B91" s="49"/>
      <c r="C91" s="57" t="str">
        <f t="shared" si="3"/>
        <v>$6,524.5 mil</v>
      </c>
      <c r="D91" s="96">
        <f t="shared" si="4"/>
        <v>8.4607971776168522E-2</v>
      </c>
      <c r="E91" s="97">
        <f t="shared" si="5"/>
        <v>8.4607971776168522E-2</v>
      </c>
      <c r="F91" s="96">
        <f t="shared" si="6"/>
        <v>0.23815169603840247</v>
      </c>
      <c r="G91" s="97">
        <f t="shared" si="7"/>
        <v>0.23815169603840247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46447</v>
      </c>
      <c r="W91" s="112">
        <v>46692</v>
      </c>
      <c r="X91" s="112">
        <v>46476</v>
      </c>
      <c r="Y91" s="112">
        <v>46969</v>
      </c>
      <c r="Z91" s="112">
        <v>47458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3761</v>
      </c>
      <c r="W93" s="112">
        <v>3877</v>
      </c>
      <c r="X93" s="112">
        <v>3928</v>
      </c>
      <c r="Y93" s="112">
        <v>4027</v>
      </c>
      <c r="Z93" s="112">
        <v>4183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8907</v>
      </c>
      <c r="W94" s="112">
        <v>9121</v>
      </c>
      <c r="X94" s="112">
        <v>9242</v>
      </c>
      <c r="Y94" s="112">
        <v>9517</v>
      </c>
      <c r="Z94" s="112">
        <v>9836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1850</v>
      </c>
      <c r="W95" s="112">
        <v>1935</v>
      </c>
      <c r="X95" s="112">
        <v>1963</v>
      </c>
      <c r="Y95" s="112">
        <v>2008</v>
      </c>
      <c r="Z95" s="112">
        <v>2052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6934</v>
      </c>
      <c r="W96" s="112">
        <v>7108</v>
      </c>
      <c r="X96" s="112">
        <v>7100</v>
      </c>
      <c r="Y96" s="112">
        <v>7293</v>
      </c>
      <c r="Z96" s="112">
        <v>7306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8520</v>
      </c>
      <c r="W97" s="112">
        <v>8451</v>
      </c>
      <c r="X97" s="112">
        <v>8320</v>
      </c>
      <c r="Y97" s="112">
        <v>8304</v>
      </c>
      <c r="Z97" s="112">
        <v>8214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4331</v>
      </c>
      <c r="W98" s="112">
        <v>4309</v>
      </c>
      <c r="X98" s="112">
        <v>4326</v>
      </c>
      <c r="Y98" s="112">
        <v>4428</v>
      </c>
      <c r="Z98" s="112">
        <v>4360</v>
      </c>
    </row>
    <row r="99" spans="1:32" ht="15" customHeight="1" x14ac:dyDescent="0.25">
      <c r="S99" s="115" t="s">
        <v>195</v>
      </c>
      <c r="T99" s="115"/>
      <c r="U99" s="112"/>
      <c r="V99" s="112">
        <v>464</v>
      </c>
      <c r="W99" s="112">
        <v>481</v>
      </c>
      <c r="X99" s="112">
        <v>475</v>
      </c>
      <c r="Y99" s="112">
        <v>509</v>
      </c>
      <c r="Z99" s="112">
        <v>578</v>
      </c>
    </row>
    <row r="100" spans="1:32" ht="15" customHeight="1" x14ac:dyDescent="0.25">
      <c r="S100" s="115" t="s">
        <v>58</v>
      </c>
      <c r="T100" s="115"/>
      <c r="U100" s="112"/>
      <c r="V100" s="112">
        <v>2417</v>
      </c>
      <c r="W100" s="112">
        <v>2476</v>
      </c>
      <c r="X100" s="112">
        <v>2541</v>
      </c>
      <c r="Y100" s="112">
        <v>2621</v>
      </c>
      <c r="Z100" s="112">
        <v>2572</v>
      </c>
    </row>
    <row r="101" spans="1:32" x14ac:dyDescent="0.25">
      <c r="A101" s="18"/>
      <c r="S101" s="118" t="s">
        <v>53</v>
      </c>
      <c r="T101" s="118"/>
      <c r="U101" s="112"/>
      <c r="V101" s="112">
        <v>44092</v>
      </c>
      <c r="W101" s="112">
        <v>44765</v>
      </c>
      <c r="X101" s="112">
        <v>44754</v>
      </c>
      <c r="Y101" s="112">
        <v>45699</v>
      </c>
      <c r="Z101" s="112">
        <v>46424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97306</v>
      </c>
      <c r="W104" s="112">
        <v>98217</v>
      </c>
      <c r="X104" s="112">
        <v>98269</v>
      </c>
      <c r="Y104" s="112">
        <v>105921</v>
      </c>
      <c r="Z104" s="112">
        <v>108323</v>
      </c>
      <c r="AB104" s="109" t="str">
        <f>TEXT(Z104,"###,###")</f>
        <v>108,323</v>
      </c>
      <c r="AD104" s="130">
        <f>Z104/($Z$4)*100</f>
        <v>79.211852198521399</v>
      </c>
      <c r="AF104" s="109"/>
    </row>
    <row r="105" spans="1:32" x14ac:dyDescent="0.25">
      <c r="S105" s="115" t="s">
        <v>17</v>
      </c>
      <c r="T105" s="115"/>
      <c r="U105" s="112"/>
      <c r="V105" s="112">
        <v>19450</v>
      </c>
      <c r="W105" s="112">
        <v>18471</v>
      </c>
      <c r="X105" s="112">
        <v>18134</v>
      </c>
      <c r="Y105" s="112">
        <v>19645</v>
      </c>
      <c r="Z105" s="112">
        <v>19997</v>
      </c>
      <c r="AB105" s="109" t="str">
        <f>TEXT(Z105,"###,###")</f>
        <v>19,997</v>
      </c>
      <c r="AD105" s="130">
        <f>Z105/($Z$4)*100</f>
        <v>14.622927803087363</v>
      </c>
      <c r="AF105" s="109"/>
    </row>
    <row r="106" spans="1:32" x14ac:dyDescent="0.25">
      <c r="S106" s="118" t="s">
        <v>53</v>
      </c>
      <c r="T106" s="118"/>
      <c r="U106" s="120"/>
      <c r="V106" s="120">
        <v>116756</v>
      </c>
      <c r="W106" s="120">
        <v>116688</v>
      </c>
      <c r="X106" s="120">
        <v>116403</v>
      </c>
      <c r="Y106" s="120">
        <v>125566</v>
      </c>
      <c r="Z106" s="120">
        <v>128320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22538</v>
      </c>
      <c r="W108" s="112">
        <v>22258</v>
      </c>
      <c r="X108" s="112">
        <v>22025</v>
      </c>
      <c r="Y108" s="112">
        <v>22720</v>
      </c>
      <c r="Z108" s="112">
        <v>22433</v>
      </c>
      <c r="AB108" s="109" t="str">
        <f>TEXT(Z108,"###,###")</f>
        <v>22,433</v>
      </c>
      <c r="AD108" s="130">
        <f>Z108/($Z$4)*100</f>
        <v>16.404267610474513</v>
      </c>
      <c r="AF108" s="109"/>
    </row>
    <row r="109" spans="1:32" x14ac:dyDescent="0.25">
      <c r="S109" s="115" t="s">
        <v>20</v>
      </c>
      <c r="T109" s="115"/>
      <c r="U109" s="112"/>
      <c r="V109" s="112">
        <v>20311</v>
      </c>
      <c r="W109" s="112">
        <v>20817</v>
      </c>
      <c r="X109" s="112">
        <v>22013</v>
      </c>
      <c r="Y109" s="112">
        <v>23792</v>
      </c>
      <c r="Z109" s="112">
        <v>23517</v>
      </c>
      <c r="AB109" s="109" t="str">
        <f>TEXT(Z109,"###,###")</f>
        <v>23,517</v>
      </c>
      <c r="AD109" s="130">
        <f>Z109/($Z$4)*100</f>
        <v>17.196949199640223</v>
      </c>
      <c r="AF109" s="109"/>
    </row>
    <row r="110" spans="1:32" x14ac:dyDescent="0.25">
      <c r="S110" s="115" t="s">
        <v>21</v>
      </c>
      <c r="T110" s="115"/>
      <c r="U110" s="112"/>
      <c r="V110" s="112">
        <v>30472</v>
      </c>
      <c r="W110" s="112">
        <v>29163</v>
      </c>
      <c r="X110" s="112">
        <v>28340</v>
      </c>
      <c r="Y110" s="112">
        <v>30950</v>
      </c>
      <c r="Z110" s="112">
        <v>32630</v>
      </c>
      <c r="AB110" s="109" t="str">
        <f>TEXT(Z110,"###,###")</f>
        <v>32,630</v>
      </c>
      <c r="AD110" s="130">
        <f>Z110/($Z$4)*100</f>
        <v>23.860885843613573</v>
      </c>
      <c r="AF110" s="109"/>
    </row>
    <row r="111" spans="1:32" x14ac:dyDescent="0.25">
      <c r="S111" s="115" t="s">
        <v>22</v>
      </c>
      <c r="T111" s="115"/>
      <c r="U111" s="112"/>
      <c r="V111" s="112">
        <v>43493</v>
      </c>
      <c r="W111" s="112">
        <v>43196</v>
      </c>
      <c r="X111" s="112">
        <v>44025</v>
      </c>
      <c r="Y111" s="112">
        <v>48111</v>
      </c>
      <c r="Z111" s="112">
        <v>49735</v>
      </c>
      <c r="AB111" s="109" t="str">
        <f>TEXT(Z111,"###,###")</f>
        <v>49,735</v>
      </c>
      <c r="AD111" s="130">
        <f>Z111/($Z$4)*100</f>
        <v>36.369021067487623</v>
      </c>
      <c r="AF111" s="109"/>
    </row>
    <row r="112" spans="1:32" x14ac:dyDescent="0.25">
      <c r="S112" s="118" t="s">
        <v>53</v>
      </c>
      <c r="T112" s="118"/>
      <c r="U112" s="112"/>
      <c r="V112" s="112">
        <v>126365</v>
      </c>
      <c r="W112" s="112">
        <v>124772</v>
      </c>
      <c r="X112" s="112">
        <v>125221</v>
      </c>
      <c r="Y112" s="112">
        <v>134153</v>
      </c>
      <c r="Z112" s="112">
        <v>136745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41.83</v>
      </c>
      <c r="W118" s="131">
        <v>42.05</v>
      </c>
      <c r="X118" s="131">
        <v>42.14</v>
      </c>
      <c r="Y118" s="131">
        <v>42.02</v>
      </c>
      <c r="Z118" s="131">
        <v>42.06</v>
      </c>
      <c r="AB118" s="109" t="str">
        <f>TEXT(Z118,"##.0")</f>
        <v>42.1</v>
      </c>
    </row>
    <row r="120" spans="19:32" x14ac:dyDescent="0.25">
      <c r="S120" s="101" t="s">
        <v>97</v>
      </c>
      <c r="T120" s="112"/>
      <c r="U120" s="112"/>
      <c r="V120" s="112">
        <v>76510</v>
      </c>
      <c r="W120" s="112">
        <v>77399</v>
      </c>
      <c r="X120" s="112">
        <v>76838</v>
      </c>
      <c r="Y120" s="112">
        <v>78031</v>
      </c>
      <c r="Z120" s="112">
        <v>79014</v>
      </c>
      <c r="AB120" s="109" t="str">
        <f>TEXT(Z120,"###,###")</f>
        <v>79,014</v>
      </c>
    </row>
    <row r="121" spans="19:32" x14ac:dyDescent="0.25">
      <c r="S121" s="101" t="s">
        <v>98</v>
      </c>
      <c r="T121" s="112"/>
      <c r="U121" s="112"/>
      <c r="V121" s="112">
        <v>7305</v>
      </c>
      <c r="W121" s="112">
        <v>7246</v>
      </c>
      <c r="X121" s="112">
        <v>7412</v>
      </c>
      <c r="Y121" s="112">
        <v>7244</v>
      </c>
      <c r="Z121" s="112">
        <v>7314</v>
      </c>
      <c r="AB121" s="109" t="str">
        <f>TEXT(Z121,"###,###")</f>
        <v>7,314</v>
      </c>
    </row>
    <row r="122" spans="19:32" x14ac:dyDescent="0.25">
      <c r="S122" s="101" t="s">
        <v>99</v>
      </c>
      <c r="T122" s="112"/>
      <c r="U122" s="112"/>
      <c r="V122" s="112">
        <v>6727</v>
      </c>
      <c r="W122" s="112">
        <v>6807</v>
      </c>
      <c r="X122" s="112">
        <v>7029</v>
      </c>
      <c r="Y122" s="112">
        <v>7470</v>
      </c>
      <c r="Z122" s="112">
        <v>7612</v>
      </c>
      <c r="AB122" s="109" t="str">
        <f>TEXT(Z122,"###,###")</f>
        <v>7,612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83237</v>
      </c>
      <c r="W124" s="112">
        <v>84206</v>
      </c>
      <c r="X124" s="112">
        <v>83867</v>
      </c>
      <c r="Y124" s="112">
        <v>85501</v>
      </c>
      <c r="Z124" s="112">
        <v>86626</v>
      </c>
      <c r="AB124" s="109" t="str">
        <f>TEXT(Z124,"###,###")</f>
        <v>86,626</v>
      </c>
      <c r="AD124" s="127">
        <f>Z124/$Z$7*100</f>
        <v>92.213197645330581</v>
      </c>
    </row>
    <row r="125" spans="19:32" x14ac:dyDescent="0.25">
      <c r="S125" s="101" t="s">
        <v>101</v>
      </c>
      <c r="T125" s="112"/>
      <c r="U125" s="112"/>
      <c r="V125" s="112">
        <v>14032</v>
      </c>
      <c r="W125" s="112">
        <v>14053</v>
      </c>
      <c r="X125" s="112">
        <v>14441</v>
      </c>
      <c r="Y125" s="112">
        <v>14714</v>
      </c>
      <c r="Z125" s="112">
        <v>14926</v>
      </c>
      <c r="AB125" s="109" t="str">
        <f>TEXT(Z125,"###,###")</f>
        <v>14,926</v>
      </c>
      <c r="AD125" s="127">
        <f>Z125/$Z$7*100</f>
        <v>15.888696096486093</v>
      </c>
    </row>
    <row r="127" spans="19:32" x14ac:dyDescent="0.25">
      <c r="S127" s="101" t="s">
        <v>102</v>
      </c>
      <c r="T127" s="112"/>
      <c r="U127" s="112"/>
      <c r="V127" s="112">
        <v>46444</v>
      </c>
      <c r="W127" s="112">
        <v>46694</v>
      </c>
      <c r="X127" s="112">
        <v>46473</v>
      </c>
      <c r="Y127" s="112">
        <v>46969</v>
      </c>
      <c r="Z127" s="112">
        <v>47458</v>
      </c>
      <c r="AB127" s="109" t="str">
        <f>TEXT(Z127,"###,###")</f>
        <v>47,458</v>
      </c>
      <c r="AD127" s="127">
        <f>Z127/$Z$7*100</f>
        <v>50.518942740656371</v>
      </c>
    </row>
    <row r="128" spans="19:32" x14ac:dyDescent="0.25">
      <c r="S128" s="101" t="s">
        <v>103</v>
      </c>
      <c r="T128" s="112"/>
      <c r="U128" s="112"/>
      <c r="V128" s="112">
        <v>44094</v>
      </c>
      <c r="W128" s="112">
        <v>44765</v>
      </c>
      <c r="X128" s="112">
        <v>44754</v>
      </c>
      <c r="Y128" s="112">
        <v>45703</v>
      </c>
      <c r="Z128" s="112">
        <v>46424</v>
      </c>
      <c r="AB128" s="109" t="str">
        <f>TEXT(Z128,"###,###")</f>
        <v>46,424</v>
      </c>
      <c r="AD128" s="127">
        <f>Z128/$Z$7*100</f>
        <v>49.41825188150009</v>
      </c>
    </row>
    <row r="130" spans="19:20" x14ac:dyDescent="0.25">
      <c r="S130" s="101" t="s">
        <v>278</v>
      </c>
      <c r="T130" s="127">
        <v>84.110239405584352</v>
      </c>
    </row>
    <row r="131" spans="19:20" x14ac:dyDescent="0.25">
      <c r="S131" s="101" t="s">
        <v>279</v>
      </c>
      <c r="T131" s="127">
        <v>7.7857378567398685</v>
      </c>
    </row>
    <row r="132" spans="19:20" x14ac:dyDescent="0.25">
      <c r="S132" s="101" t="s">
        <v>280</v>
      </c>
      <c r="T132" s="127">
        <v>8.1029582397462239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893AB9-FF61-4624-81A6-BF6B55B91C4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CA123AD-84A4-4DA1-ADD4-9F9F8C04AA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3D977D1-313D-48AD-82CE-75148AD491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02CBED-F99F-4B6E-B0D5-5384F2054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C6029-358C-4CE9-B96A-D1E23CEA861D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104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104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 Bayside,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81155</v>
      </c>
      <c r="W4" s="108">
        <v>79530</v>
      </c>
      <c r="X4" s="108">
        <v>79523</v>
      </c>
      <c r="Y4" s="108">
        <v>85882</v>
      </c>
      <c r="Z4" s="108">
        <v>86687</v>
      </c>
      <c r="AB4" s="109" t="str">
        <f>TEXT(Z4,"###,###")</f>
        <v>86,687</v>
      </c>
      <c r="AD4" s="110">
        <f>Z4/Y4-1</f>
        <v>9.3733261917514632E-3</v>
      </c>
      <c r="AF4" s="110">
        <f>Z4/V4-1</f>
        <v>6.8165855461770786E-2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39410</v>
      </c>
      <c r="W5" s="108">
        <v>38629</v>
      </c>
      <c r="X5" s="108">
        <v>38328</v>
      </c>
      <c r="Y5" s="108">
        <v>41081</v>
      </c>
      <c r="Z5" s="108">
        <v>41189</v>
      </c>
      <c r="AB5" s="109" t="str">
        <f>TEXT(Z5,"###,###")</f>
        <v>41,189</v>
      </c>
      <c r="AD5" s="110">
        <f t="shared" ref="AD5:AD9" si="0">Z5/Y5-1</f>
        <v>2.6289525571432382E-3</v>
      </c>
      <c r="AF5" s="110">
        <f t="shared" ref="AF5:AF9" si="1">Z5/V5-1</f>
        <v>4.5140827201217926E-2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41739</v>
      </c>
      <c r="W6" s="108">
        <v>40901</v>
      </c>
      <c r="X6" s="108">
        <v>41142</v>
      </c>
      <c r="Y6" s="108">
        <v>44757</v>
      </c>
      <c r="Z6" s="108">
        <v>45454</v>
      </c>
      <c r="AB6" s="109" t="str">
        <f>TEXT(Z6,"###,###")</f>
        <v>45,454</v>
      </c>
      <c r="AD6" s="110">
        <f t="shared" si="0"/>
        <v>1.5572982997072993E-2</v>
      </c>
      <c r="AF6" s="110">
        <f t="shared" si="1"/>
        <v>8.9005486475478568E-2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57641</v>
      </c>
      <c r="W7" s="108">
        <v>57939</v>
      </c>
      <c r="X7" s="108">
        <v>57494</v>
      </c>
      <c r="Y7" s="108">
        <v>58582</v>
      </c>
      <c r="Z7" s="108">
        <v>59479</v>
      </c>
      <c r="AB7" s="109" t="str">
        <f>TEXT(Z7,"###,###")</f>
        <v>59,479</v>
      </c>
      <c r="AD7" s="110">
        <f t="shared" si="0"/>
        <v>1.5311870540439143E-2</v>
      </c>
      <c r="AF7" s="110">
        <f t="shared" si="1"/>
        <v>3.1887024860776103E-2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86,687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59,479</v>
      </c>
      <c r="P8" s="67"/>
      <c r="S8" s="107" t="s">
        <v>82</v>
      </c>
      <c r="T8" s="108"/>
      <c r="U8" s="108"/>
      <c r="V8" s="108">
        <v>51100</v>
      </c>
      <c r="W8" s="108">
        <v>52611.86</v>
      </c>
      <c r="X8" s="108">
        <v>54978</v>
      </c>
      <c r="Y8" s="108">
        <v>53526</v>
      </c>
      <c r="Z8" s="108">
        <v>56191.12</v>
      </c>
      <c r="AB8" s="109" t="str">
        <f>TEXT(Z8,"$###,###")</f>
        <v>$56,191</v>
      </c>
      <c r="AD8" s="110">
        <f t="shared" si="0"/>
        <v>4.9791129544520363E-2</v>
      </c>
      <c r="AF8" s="110">
        <f t="shared" si="1"/>
        <v>9.963052837573394E-2</v>
      </c>
    </row>
    <row r="9" spans="1:32" x14ac:dyDescent="0.25">
      <c r="A9" s="30" t="s">
        <v>14</v>
      </c>
      <c r="B9" s="71"/>
      <c r="C9" s="72"/>
      <c r="D9" s="73">
        <f>AD104</f>
        <v>80.090440319771133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49.261083743842363</v>
      </c>
      <c r="P9" s="74" t="s">
        <v>83</v>
      </c>
      <c r="S9" s="107" t="s">
        <v>7</v>
      </c>
      <c r="T9" s="108"/>
      <c r="U9" s="108"/>
      <c r="V9" s="108">
        <v>5574144787</v>
      </c>
      <c r="W9" s="108">
        <v>5761601253</v>
      </c>
      <c r="X9" s="108">
        <v>5991837280</v>
      </c>
      <c r="Y9" s="108">
        <v>6425617299</v>
      </c>
      <c r="Z9" s="108">
        <v>6710670204</v>
      </c>
      <c r="AB9" s="109" t="str">
        <f>TEXT(Z9/1000000,"$#,###.0")&amp;" mil"</f>
        <v>$6,710.7 mil</v>
      </c>
      <c r="AD9" s="110">
        <f t="shared" si="0"/>
        <v>4.4361948702479115E-2</v>
      </c>
      <c r="AF9" s="110">
        <f t="shared" si="1"/>
        <v>0.20389233872263257</v>
      </c>
    </row>
    <row r="10" spans="1:32" x14ac:dyDescent="0.25">
      <c r="A10" s="30" t="s">
        <v>17</v>
      </c>
      <c r="B10" s="71"/>
      <c r="C10" s="72"/>
      <c r="D10" s="73">
        <f>AD105</f>
        <v>13.775998707995432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50.664940567259031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84.550849879789496</v>
      </c>
      <c r="P11" s="74" t="s">
        <v>83</v>
      </c>
      <c r="S11" s="107" t="s">
        <v>29</v>
      </c>
      <c r="T11" s="112"/>
      <c r="U11" s="112"/>
      <c r="V11" s="112">
        <v>71875</v>
      </c>
      <c r="W11" s="112">
        <v>70297</v>
      </c>
      <c r="X11" s="112">
        <v>70335</v>
      </c>
      <c r="Y11" s="112">
        <v>76827</v>
      </c>
      <c r="Z11" s="112">
        <v>77503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7.5186200171489093</v>
      </c>
      <c r="P12" s="74" t="s">
        <v>83</v>
      </c>
      <c r="S12" s="107" t="s">
        <v>30</v>
      </c>
      <c r="T12" s="112"/>
      <c r="U12" s="112"/>
      <c r="V12" s="112">
        <v>9278</v>
      </c>
      <c r="W12" s="112">
        <v>9232</v>
      </c>
      <c r="X12" s="112">
        <v>9188</v>
      </c>
      <c r="Y12" s="112">
        <v>9051</v>
      </c>
      <c r="Z12" s="112">
        <v>9187</v>
      </c>
    </row>
    <row r="13" spans="1:32" ht="15" customHeight="1" x14ac:dyDescent="0.25">
      <c r="A13" s="30" t="s">
        <v>19</v>
      </c>
      <c r="B13" s="72"/>
      <c r="C13" s="72"/>
      <c r="D13" s="73">
        <f>AD108</f>
        <v>16.144289224451185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7.9288488374047974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15.355243577468364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43.7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22.605465640753515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18.238369844819179</v>
      </c>
      <c r="P15" s="74" t="s">
        <v>83</v>
      </c>
      <c r="S15" s="115" t="s">
        <v>59</v>
      </c>
      <c r="T15" s="115"/>
      <c r="U15" s="116"/>
      <c r="V15" s="116">
        <v>415</v>
      </c>
      <c r="W15" s="116">
        <v>337</v>
      </c>
      <c r="X15" s="116">
        <v>352</v>
      </c>
      <c r="Y15" s="112">
        <v>315</v>
      </c>
      <c r="Z15" s="112">
        <v>343</v>
      </c>
      <c r="AB15" s="117">
        <f t="shared" ref="AB15:AB34" si="2">IF(Z15="np",0,Z15/$Z$34)</f>
        <v>3.9566270619448606E-3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39.759133434078926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81.761630155180825</v>
      </c>
      <c r="P16" s="37" t="s">
        <v>83</v>
      </c>
      <c r="S16" s="115" t="s">
        <v>60</v>
      </c>
      <c r="T16" s="115"/>
      <c r="U16" s="116"/>
      <c r="V16" s="116">
        <v>195</v>
      </c>
      <c r="W16" s="116">
        <v>197</v>
      </c>
      <c r="X16" s="116">
        <v>195</v>
      </c>
      <c r="Y16" s="112">
        <v>196</v>
      </c>
      <c r="Z16" s="112">
        <v>204</v>
      </c>
      <c r="AB16" s="117">
        <f t="shared" si="2"/>
        <v>2.3532125966086053E-3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3257</v>
      </c>
      <c r="W17" s="116">
        <v>3094</v>
      </c>
      <c r="X17" s="116">
        <v>3089</v>
      </c>
      <c r="Y17" s="112">
        <v>3233</v>
      </c>
      <c r="Z17" s="112">
        <v>3252</v>
      </c>
      <c r="AB17" s="117">
        <f t="shared" si="2"/>
        <v>3.7512977275348948E-2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462</v>
      </c>
      <c r="W18" s="116">
        <v>464</v>
      </c>
      <c r="X18" s="116">
        <v>499</v>
      </c>
      <c r="Y18" s="112">
        <v>513</v>
      </c>
      <c r="Z18" s="112">
        <v>498</v>
      </c>
      <c r="AB18" s="117">
        <f t="shared" si="2"/>
        <v>5.7446072211327723E-3</v>
      </c>
    </row>
    <row r="19" spans="1:28" x14ac:dyDescent="0.25">
      <c r="A19" s="63" t="str">
        <f>$S$1&amp;" ("&amp;$V$2&amp;" to "&amp;$Z$2&amp;")"</f>
        <v>Bayside (2018-19 to 2022-23)</v>
      </c>
      <c r="B19" s="63"/>
      <c r="C19" s="63"/>
      <c r="D19" s="63"/>
      <c r="E19" s="63"/>
      <c r="F19" s="63"/>
      <c r="G19" s="63" t="str">
        <f>$S$1&amp;" ("&amp;$V$2&amp;" to "&amp;$Z$2&amp;")"</f>
        <v>Bayside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4177</v>
      </c>
      <c r="W19" s="116">
        <v>4054</v>
      </c>
      <c r="X19" s="116">
        <v>4096</v>
      </c>
      <c r="Y19" s="112">
        <v>4406</v>
      </c>
      <c r="Z19" s="112">
        <v>4436</v>
      </c>
      <c r="AB19" s="117">
        <f t="shared" si="2"/>
        <v>5.1170838620371438E-2</v>
      </c>
    </row>
    <row r="20" spans="1:28" x14ac:dyDescent="0.25">
      <c r="S20" s="115" t="s">
        <v>64</v>
      </c>
      <c r="T20" s="115"/>
      <c r="U20" s="116"/>
      <c r="V20" s="116">
        <v>3753</v>
      </c>
      <c r="W20" s="116">
        <v>3604</v>
      </c>
      <c r="X20" s="116">
        <v>3519</v>
      </c>
      <c r="Y20" s="112">
        <v>3602</v>
      </c>
      <c r="Z20" s="112">
        <v>3552</v>
      </c>
      <c r="AB20" s="117">
        <f t="shared" si="2"/>
        <v>4.0973584035067484E-2</v>
      </c>
    </row>
    <row r="21" spans="1:28" x14ac:dyDescent="0.25">
      <c r="S21" s="115" t="s">
        <v>65</v>
      </c>
      <c r="T21" s="115"/>
      <c r="U21" s="116"/>
      <c r="V21" s="116">
        <v>6716</v>
      </c>
      <c r="W21" s="116">
        <v>6966</v>
      </c>
      <c r="X21" s="116">
        <v>7201</v>
      </c>
      <c r="Y21" s="112">
        <v>8239</v>
      </c>
      <c r="Z21" s="112">
        <v>8230</v>
      </c>
      <c r="AB21" s="117">
        <f t="shared" si="2"/>
        <v>9.4935978774945209E-2</v>
      </c>
    </row>
    <row r="22" spans="1:28" x14ac:dyDescent="0.25">
      <c r="S22" s="115" t="s">
        <v>66</v>
      </c>
      <c r="T22" s="115"/>
      <c r="U22" s="116"/>
      <c r="V22" s="116">
        <v>4953</v>
      </c>
      <c r="W22" s="116">
        <v>4900</v>
      </c>
      <c r="X22" s="116">
        <v>5336</v>
      </c>
      <c r="Y22" s="112">
        <v>6869</v>
      </c>
      <c r="Z22" s="112">
        <v>7250</v>
      </c>
      <c r="AB22" s="117">
        <f t="shared" si="2"/>
        <v>8.3631330026531323E-2</v>
      </c>
    </row>
    <row r="23" spans="1:28" x14ac:dyDescent="0.25">
      <c r="S23" s="115" t="s">
        <v>67</v>
      </c>
      <c r="T23" s="115"/>
      <c r="U23" s="116"/>
      <c r="V23" s="116">
        <v>1567</v>
      </c>
      <c r="W23" s="116">
        <v>1538</v>
      </c>
      <c r="X23" s="116">
        <v>1552</v>
      </c>
      <c r="Y23" s="112">
        <v>1685</v>
      </c>
      <c r="Z23" s="112">
        <v>1727</v>
      </c>
      <c r="AB23" s="117">
        <f t="shared" si="2"/>
        <v>1.9921559580113046E-2</v>
      </c>
    </row>
    <row r="24" spans="1:28" x14ac:dyDescent="0.25">
      <c r="S24" s="115" t="s">
        <v>68</v>
      </c>
      <c r="T24" s="115"/>
      <c r="U24" s="116"/>
      <c r="V24" s="116">
        <v>2220</v>
      </c>
      <c r="W24" s="116">
        <v>2048</v>
      </c>
      <c r="X24" s="116">
        <v>1913</v>
      </c>
      <c r="Y24" s="112">
        <v>2157</v>
      </c>
      <c r="Z24" s="112">
        <v>2423</v>
      </c>
      <c r="AB24" s="117">
        <f t="shared" si="2"/>
        <v>2.7950167262660051E-2</v>
      </c>
    </row>
    <row r="25" spans="1:28" x14ac:dyDescent="0.25">
      <c r="S25" s="115" t="s">
        <v>69</v>
      </c>
      <c r="T25" s="115"/>
      <c r="U25" s="116"/>
      <c r="V25" s="116">
        <v>4880</v>
      </c>
      <c r="W25" s="116">
        <v>5070</v>
      </c>
      <c r="X25" s="116">
        <v>5123</v>
      </c>
      <c r="Y25" s="112">
        <v>5572</v>
      </c>
      <c r="Z25" s="112">
        <v>5287</v>
      </c>
      <c r="AB25" s="117">
        <f t="shared" si="2"/>
        <v>6.0987426462106357E-2</v>
      </c>
    </row>
    <row r="26" spans="1:28" x14ac:dyDescent="0.25">
      <c r="S26" s="115" t="s">
        <v>70</v>
      </c>
      <c r="T26" s="115"/>
      <c r="U26" s="116"/>
      <c r="V26" s="116">
        <v>2018</v>
      </c>
      <c r="W26" s="116">
        <v>2037</v>
      </c>
      <c r="X26" s="116">
        <v>2052</v>
      </c>
      <c r="Y26" s="112">
        <v>2111</v>
      </c>
      <c r="Z26" s="112">
        <v>2081</v>
      </c>
      <c r="AB26" s="117">
        <f t="shared" si="2"/>
        <v>2.4005075556580921E-2</v>
      </c>
    </row>
    <row r="27" spans="1:28" x14ac:dyDescent="0.25">
      <c r="S27" s="115" t="s">
        <v>71</v>
      </c>
      <c r="T27" s="115"/>
      <c r="U27" s="116"/>
      <c r="V27" s="116">
        <v>12081</v>
      </c>
      <c r="W27" s="116">
        <v>11886</v>
      </c>
      <c r="X27" s="116">
        <v>11857</v>
      </c>
      <c r="Y27" s="112">
        <v>12327</v>
      </c>
      <c r="Z27" s="112">
        <v>12342</v>
      </c>
      <c r="AB27" s="117">
        <f t="shared" si="2"/>
        <v>0.14236936209482062</v>
      </c>
    </row>
    <row r="28" spans="1:28" x14ac:dyDescent="0.25">
      <c r="S28" s="115" t="s">
        <v>72</v>
      </c>
      <c r="T28" s="115"/>
      <c r="U28" s="116"/>
      <c r="V28" s="116">
        <v>6083</v>
      </c>
      <c r="W28" s="116">
        <v>6163</v>
      </c>
      <c r="X28" s="116">
        <v>5709</v>
      </c>
      <c r="Y28" s="112">
        <v>6114</v>
      </c>
      <c r="Z28" s="112">
        <v>5959</v>
      </c>
      <c r="AB28" s="117">
        <f t="shared" si="2"/>
        <v>6.8739185603875874E-2</v>
      </c>
    </row>
    <row r="29" spans="1:28" x14ac:dyDescent="0.25">
      <c r="S29" s="115" t="s">
        <v>73</v>
      </c>
      <c r="T29" s="115"/>
      <c r="U29" s="116"/>
      <c r="V29" s="116">
        <v>4862</v>
      </c>
      <c r="W29" s="116">
        <v>2942</v>
      </c>
      <c r="X29" s="116">
        <v>3130</v>
      </c>
      <c r="Y29" s="112">
        <v>3640</v>
      </c>
      <c r="Z29" s="112">
        <v>3542</v>
      </c>
      <c r="AB29" s="117">
        <f t="shared" si="2"/>
        <v>4.0858230476410198E-2</v>
      </c>
    </row>
    <row r="30" spans="1:28" x14ac:dyDescent="0.25">
      <c r="S30" s="115" t="s">
        <v>74</v>
      </c>
      <c r="T30" s="115"/>
      <c r="U30" s="116"/>
      <c r="V30" s="116">
        <v>6514</v>
      </c>
      <c r="W30" s="116">
        <v>7540</v>
      </c>
      <c r="X30" s="116">
        <v>7181</v>
      </c>
      <c r="Y30" s="112">
        <v>7635</v>
      </c>
      <c r="Z30" s="112">
        <v>8001</v>
      </c>
      <c r="AB30" s="117">
        <f t="shared" si="2"/>
        <v>9.2294382281693385E-2</v>
      </c>
    </row>
    <row r="31" spans="1:28" x14ac:dyDescent="0.25">
      <c r="S31" s="115" t="s">
        <v>75</v>
      </c>
      <c r="T31" s="115"/>
      <c r="U31" s="116"/>
      <c r="V31" s="116">
        <v>8563</v>
      </c>
      <c r="W31" s="116">
        <v>8628</v>
      </c>
      <c r="X31" s="116">
        <v>9042</v>
      </c>
      <c r="Y31" s="112">
        <v>9547</v>
      </c>
      <c r="Z31" s="112">
        <v>9783</v>
      </c>
      <c r="AB31" s="117">
        <f t="shared" si="2"/>
        <v>0.1128503864344215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2604</v>
      </c>
      <c r="W32" s="116">
        <v>2585</v>
      </c>
      <c r="X32" s="116">
        <v>2472</v>
      </c>
      <c r="Y32" s="112">
        <v>2858</v>
      </c>
      <c r="Z32" s="112">
        <v>3076</v>
      </c>
      <c r="AB32" s="117">
        <f t="shared" si="2"/>
        <v>3.5482754642980736E-2</v>
      </c>
    </row>
    <row r="33" spans="19:32" x14ac:dyDescent="0.25">
      <c r="S33" s="115" t="s">
        <v>77</v>
      </c>
      <c r="T33" s="115"/>
      <c r="U33" s="116"/>
      <c r="V33" s="116">
        <v>2133</v>
      </c>
      <c r="W33" s="116">
        <v>2256</v>
      </c>
      <c r="X33" s="116">
        <v>2315</v>
      </c>
      <c r="Y33" s="112">
        <v>2337</v>
      </c>
      <c r="Z33" s="112">
        <v>2360</v>
      </c>
      <c r="AB33" s="117">
        <f t="shared" si="2"/>
        <v>2.722343984311916E-2</v>
      </c>
    </row>
    <row r="34" spans="19:32" x14ac:dyDescent="0.25">
      <c r="S34" s="118" t="s">
        <v>53</v>
      </c>
      <c r="T34" s="118"/>
      <c r="U34" s="119"/>
      <c r="V34" s="119">
        <v>81151</v>
      </c>
      <c r="W34" s="119">
        <v>79527</v>
      </c>
      <c r="X34" s="119">
        <v>79523</v>
      </c>
      <c r="Y34" s="120">
        <v>85881</v>
      </c>
      <c r="Z34" s="120">
        <v>86690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48286</v>
      </c>
      <c r="W37" s="112">
        <v>48907</v>
      </c>
      <c r="X37" s="112">
        <v>48523</v>
      </c>
      <c r="Y37" s="112">
        <v>47853</v>
      </c>
      <c r="Z37" s="112">
        <v>48631</v>
      </c>
      <c r="AB37" s="132">
        <f>Z37/Z40*100</f>
        <v>81.761630155180825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9356</v>
      </c>
      <c r="W38" s="112">
        <v>9038</v>
      </c>
      <c r="X38" s="112">
        <v>8975</v>
      </c>
      <c r="Y38" s="112">
        <v>10735</v>
      </c>
      <c r="Z38" s="112">
        <v>10848</v>
      </c>
      <c r="AB38" s="132">
        <f>Z38/Z40*100</f>
        <v>18.238369844819179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57642</v>
      </c>
      <c r="W40" s="112">
        <v>57945</v>
      </c>
      <c r="X40" s="112">
        <v>57498</v>
      </c>
      <c r="Y40" s="112">
        <v>58588</v>
      </c>
      <c r="Z40" s="112">
        <v>59479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24</v>
      </c>
      <c r="W44" s="112">
        <v>23</v>
      </c>
      <c r="X44" s="112">
        <v>13</v>
      </c>
      <c r="Y44" s="112">
        <v>20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611</v>
      </c>
      <c r="W45" s="112">
        <v>624</v>
      </c>
      <c r="X45" s="112">
        <v>612</v>
      </c>
      <c r="Y45" s="112">
        <v>1082</v>
      </c>
      <c r="Z45" s="112">
        <v>1120</v>
      </c>
    </row>
    <row r="46" spans="19:32" x14ac:dyDescent="0.25">
      <c r="S46" s="115" t="s">
        <v>38</v>
      </c>
      <c r="T46" s="115"/>
      <c r="U46" s="112"/>
      <c r="V46" s="112">
        <v>2640</v>
      </c>
      <c r="W46" s="112">
        <v>2549</v>
      </c>
      <c r="X46" s="112">
        <v>2764</v>
      </c>
      <c r="Y46" s="112">
        <v>3588</v>
      </c>
      <c r="Z46" s="112">
        <v>3580</v>
      </c>
    </row>
    <row r="47" spans="19:32" x14ac:dyDescent="0.25">
      <c r="S47" s="115" t="s">
        <v>39</v>
      </c>
      <c r="T47" s="115"/>
      <c r="U47" s="112"/>
      <c r="V47" s="112">
        <v>3664</v>
      </c>
      <c r="W47" s="112">
        <v>3491</v>
      </c>
      <c r="X47" s="112">
        <v>3617</v>
      </c>
      <c r="Y47" s="112">
        <v>4209</v>
      </c>
      <c r="Z47" s="112">
        <v>4384</v>
      </c>
    </row>
    <row r="48" spans="19:32" x14ac:dyDescent="0.25">
      <c r="S48" s="115" t="s">
        <v>40</v>
      </c>
      <c r="T48" s="115"/>
      <c r="U48" s="112"/>
      <c r="V48" s="112">
        <v>3909</v>
      </c>
      <c r="W48" s="112">
        <v>3600</v>
      </c>
      <c r="X48" s="112">
        <v>3432</v>
      </c>
      <c r="Y48" s="112">
        <v>3449</v>
      </c>
      <c r="Z48" s="112">
        <v>3476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3064</v>
      </c>
      <c r="W49" s="112">
        <v>3074</v>
      </c>
      <c r="X49" s="112">
        <v>2930</v>
      </c>
      <c r="Y49" s="112">
        <v>3054</v>
      </c>
      <c r="Z49" s="112">
        <v>3026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Bayside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3306</v>
      </c>
      <c r="W50" s="112">
        <v>3285</v>
      </c>
      <c r="X50" s="112">
        <v>3161</v>
      </c>
      <c r="Y50" s="112">
        <v>3233</v>
      </c>
      <c r="Z50" s="112">
        <v>3106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3576</v>
      </c>
      <c r="W51" s="112">
        <v>3493</v>
      </c>
      <c r="X51" s="112">
        <v>3357</v>
      </c>
      <c r="Y51" s="112">
        <v>3498</v>
      </c>
      <c r="Z51" s="112">
        <v>3501</v>
      </c>
    </row>
    <row r="52" spans="1:26" ht="15" customHeight="1" x14ac:dyDescent="0.25">
      <c r="S52" s="115" t="s">
        <v>44</v>
      </c>
      <c r="T52" s="115"/>
      <c r="U52" s="112"/>
      <c r="V52" s="112">
        <v>4447</v>
      </c>
      <c r="W52" s="112">
        <v>4262</v>
      </c>
      <c r="X52" s="112">
        <v>4075</v>
      </c>
      <c r="Y52" s="112">
        <v>4043</v>
      </c>
      <c r="Z52" s="112">
        <v>3850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4065</v>
      </c>
      <c r="W53" s="112">
        <v>4158</v>
      </c>
      <c r="X53" s="112">
        <v>4346</v>
      </c>
      <c r="Y53" s="112">
        <v>4489</v>
      </c>
      <c r="Z53" s="112">
        <v>4378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3785</v>
      </c>
      <c r="W54" s="112">
        <v>3763</v>
      </c>
      <c r="X54" s="112">
        <v>3636</v>
      </c>
      <c r="Y54" s="112">
        <v>3750</v>
      </c>
      <c r="Z54" s="112">
        <v>3834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2713</v>
      </c>
      <c r="W55" s="112">
        <v>2824</v>
      </c>
      <c r="X55" s="112">
        <v>2922</v>
      </c>
      <c r="Y55" s="112">
        <v>3091</v>
      </c>
      <c r="Z55" s="112">
        <v>3124</v>
      </c>
    </row>
    <row r="56" spans="1:26" ht="15" customHeight="1" x14ac:dyDescent="0.25">
      <c r="S56" s="115" t="s">
        <v>48</v>
      </c>
      <c r="T56" s="115"/>
      <c r="U56" s="112"/>
      <c r="V56" s="112">
        <v>1836</v>
      </c>
      <c r="W56" s="112">
        <v>1749</v>
      </c>
      <c r="X56" s="112">
        <v>1692</v>
      </c>
      <c r="Y56" s="112">
        <v>1752</v>
      </c>
      <c r="Z56" s="112">
        <v>1899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1037</v>
      </c>
      <c r="W57" s="112">
        <v>1022</v>
      </c>
      <c r="X57" s="112">
        <v>1053</v>
      </c>
      <c r="Y57" s="112">
        <v>1023</v>
      </c>
      <c r="Z57" s="112">
        <v>1073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450</v>
      </c>
      <c r="W58" s="112">
        <v>443</v>
      </c>
      <c r="X58" s="112">
        <v>445</v>
      </c>
      <c r="Y58" s="112">
        <v>501</v>
      </c>
      <c r="Z58" s="112">
        <v>521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160</v>
      </c>
      <c r="W59" s="112">
        <v>170</v>
      </c>
      <c r="X59" s="112">
        <v>167</v>
      </c>
      <c r="Y59" s="112">
        <v>181</v>
      </c>
      <c r="Z59" s="112">
        <v>185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114</v>
      </c>
      <c r="W60" s="112">
        <v>107</v>
      </c>
      <c r="X60" s="112">
        <v>106</v>
      </c>
      <c r="Y60" s="112">
        <v>116</v>
      </c>
      <c r="Z60" s="112">
        <v>117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39412</v>
      </c>
      <c r="W61" s="112">
        <v>38625</v>
      </c>
      <c r="X61" s="112">
        <v>38328</v>
      </c>
      <c r="Y61" s="112">
        <v>41078</v>
      </c>
      <c r="Z61" s="112">
        <v>41184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24</v>
      </c>
      <c r="X63" s="112">
        <v>28</v>
      </c>
      <c r="Y63" s="112">
        <v>36</v>
      </c>
      <c r="Z63" s="112">
        <v>32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757</v>
      </c>
      <c r="W64" s="112">
        <v>782</v>
      </c>
      <c r="X64" s="112">
        <v>915</v>
      </c>
      <c r="Y64" s="112">
        <v>1540</v>
      </c>
      <c r="Z64" s="112">
        <v>1497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Bayside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2724</v>
      </c>
      <c r="W65" s="112">
        <v>2551</v>
      </c>
      <c r="X65" s="112">
        <v>2847</v>
      </c>
      <c r="Y65" s="112">
        <v>3852</v>
      </c>
      <c r="Z65" s="112">
        <v>3875</v>
      </c>
    </row>
    <row r="66" spans="1:26" x14ac:dyDescent="0.25">
      <c r="S66" s="115" t="s">
        <v>39</v>
      </c>
      <c r="T66" s="115"/>
      <c r="U66" s="112"/>
      <c r="V66" s="112">
        <v>4087</v>
      </c>
      <c r="W66" s="112">
        <v>3927</v>
      </c>
      <c r="X66" s="112">
        <v>3908</v>
      </c>
      <c r="Y66" s="112">
        <v>4383</v>
      </c>
      <c r="Z66" s="112">
        <v>4676</v>
      </c>
    </row>
    <row r="67" spans="1:26" x14ac:dyDescent="0.25">
      <c r="S67" s="115" t="s">
        <v>40</v>
      </c>
      <c r="T67" s="115"/>
      <c r="U67" s="112"/>
      <c r="V67" s="112">
        <v>3975</v>
      </c>
      <c r="W67" s="112">
        <v>3691</v>
      </c>
      <c r="X67" s="112">
        <v>3637</v>
      </c>
      <c r="Y67" s="112">
        <v>3720</v>
      </c>
      <c r="Z67" s="112">
        <v>3700</v>
      </c>
    </row>
    <row r="68" spans="1:26" x14ac:dyDescent="0.25">
      <c r="S68" s="115" t="s">
        <v>41</v>
      </c>
      <c r="T68" s="115"/>
      <c r="U68" s="112"/>
      <c r="V68" s="112">
        <v>3379</v>
      </c>
      <c r="W68" s="112">
        <v>3355</v>
      </c>
      <c r="X68" s="112">
        <v>3437</v>
      </c>
      <c r="Y68" s="112">
        <v>3378</v>
      </c>
      <c r="Z68" s="112">
        <v>3449</v>
      </c>
    </row>
    <row r="69" spans="1:26" x14ac:dyDescent="0.25">
      <c r="S69" s="115" t="s">
        <v>42</v>
      </c>
      <c r="T69" s="115"/>
      <c r="U69" s="112"/>
      <c r="V69" s="112">
        <v>3673</v>
      </c>
      <c r="W69" s="112">
        <v>3571</v>
      </c>
      <c r="X69" s="112">
        <v>3436</v>
      </c>
      <c r="Y69" s="112">
        <v>3504</v>
      </c>
      <c r="Z69" s="112">
        <v>3374</v>
      </c>
    </row>
    <row r="70" spans="1:26" x14ac:dyDescent="0.25">
      <c r="S70" s="115" t="s">
        <v>43</v>
      </c>
      <c r="T70" s="115"/>
      <c r="U70" s="112"/>
      <c r="V70" s="112">
        <v>3858</v>
      </c>
      <c r="W70" s="112">
        <v>3770</v>
      </c>
      <c r="X70" s="112">
        <v>3722</v>
      </c>
      <c r="Y70" s="112">
        <v>4016</v>
      </c>
      <c r="Z70" s="112">
        <v>4175</v>
      </c>
    </row>
    <row r="71" spans="1:26" x14ac:dyDescent="0.25">
      <c r="S71" s="115" t="s">
        <v>44</v>
      </c>
      <c r="T71" s="115"/>
      <c r="U71" s="112"/>
      <c r="V71" s="112">
        <v>5015</v>
      </c>
      <c r="W71" s="112">
        <v>4898</v>
      </c>
      <c r="X71" s="112">
        <v>4572</v>
      </c>
      <c r="Y71" s="112">
        <v>4699</v>
      </c>
      <c r="Z71" s="112">
        <v>4565</v>
      </c>
    </row>
    <row r="72" spans="1:26" x14ac:dyDescent="0.25">
      <c r="S72" s="115" t="s">
        <v>45</v>
      </c>
      <c r="T72" s="115"/>
      <c r="U72" s="112"/>
      <c r="V72" s="112">
        <v>4495</v>
      </c>
      <c r="W72" s="112">
        <v>4570</v>
      </c>
      <c r="X72" s="112">
        <v>4908</v>
      </c>
      <c r="Y72" s="112">
        <v>5234</v>
      </c>
      <c r="Z72" s="112">
        <v>5329</v>
      </c>
    </row>
    <row r="73" spans="1:26" x14ac:dyDescent="0.25">
      <c r="S73" s="115" t="s">
        <v>46</v>
      </c>
      <c r="T73" s="115"/>
      <c r="U73" s="112"/>
      <c r="V73" s="112">
        <v>4074</v>
      </c>
      <c r="W73" s="112">
        <v>4069</v>
      </c>
      <c r="X73" s="112">
        <v>4014</v>
      </c>
      <c r="Y73" s="112">
        <v>4226</v>
      </c>
      <c r="Z73" s="112">
        <v>4242</v>
      </c>
    </row>
    <row r="74" spans="1:26" x14ac:dyDescent="0.25">
      <c r="S74" s="115" t="s">
        <v>47</v>
      </c>
      <c r="T74" s="115"/>
      <c r="U74" s="112"/>
      <c r="V74" s="112">
        <v>2722</v>
      </c>
      <c r="W74" s="112">
        <v>2741</v>
      </c>
      <c r="X74" s="112">
        <v>2820</v>
      </c>
      <c r="Y74" s="112">
        <v>3163</v>
      </c>
      <c r="Z74" s="112">
        <v>3307</v>
      </c>
    </row>
    <row r="75" spans="1:26" x14ac:dyDescent="0.25">
      <c r="S75" s="115" t="s">
        <v>48</v>
      </c>
      <c r="T75" s="115"/>
      <c r="U75" s="112"/>
      <c r="V75" s="112">
        <v>1640</v>
      </c>
      <c r="W75" s="112">
        <v>1628</v>
      </c>
      <c r="X75" s="112">
        <v>1505</v>
      </c>
      <c r="Y75" s="112">
        <v>1547</v>
      </c>
      <c r="Z75" s="112">
        <v>1696</v>
      </c>
    </row>
    <row r="76" spans="1:26" x14ac:dyDescent="0.25">
      <c r="S76" s="115" t="s">
        <v>49</v>
      </c>
      <c r="T76" s="115"/>
      <c r="U76" s="112"/>
      <c r="V76" s="112">
        <v>744</v>
      </c>
      <c r="W76" s="112">
        <v>737</v>
      </c>
      <c r="X76" s="112">
        <v>810</v>
      </c>
      <c r="Y76" s="112">
        <v>868</v>
      </c>
      <c r="Z76" s="112">
        <v>893</v>
      </c>
    </row>
    <row r="77" spans="1:26" x14ac:dyDescent="0.25">
      <c r="S77" s="115" t="s">
        <v>50</v>
      </c>
      <c r="T77" s="115"/>
      <c r="U77" s="112"/>
      <c r="V77" s="112">
        <v>255</v>
      </c>
      <c r="W77" s="112">
        <v>265</v>
      </c>
      <c r="X77" s="112">
        <v>270</v>
      </c>
      <c r="Y77" s="112">
        <v>306</v>
      </c>
      <c r="Z77" s="112">
        <v>345</v>
      </c>
    </row>
    <row r="78" spans="1:26" x14ac:dyDescent="0.25">
      <c r="S78" s="115" t="s">
        <v>51</v>
      </c>
      <c r="T78" s="115"/>
      <c r="U78" s="112"/>
      <c r="V78" s="112">
        <v>132</v>
      </c>
      <c r="W78" s="112">
        <v>119</v>
      </c>
      <c r="X78" s="112">
        <v>127</v>
      </c>
      <c r="Y78" s="112">
        <v>126</v>
      </c>
      <c r="Z78" s="112">
        <v>129</v>
      </c>
    </row>
    <row r="79" spans="1:26" x14ac:dyDescent="0.25">
      <c r="S79" s="115" t="s">
        <v>52</v>
      </c>
      <c r="T79" s="115"/>
      <c r="U79" s="112"/>
      <c r="V79" s="112">
        <v>194</v>
      </c>
      <c r="W79" s="112">
        <v>206</v>
      </c>
      <c r="X79" s="112">
        <v>186</v>
      </c>
      <c r="Y79" s="112">
        <v>176</v>
      </c>
      <c r="Z79" s="112">
        <v>173</v>
      </c>
    </row>
    <row r="80" spans="1:26" x14ac:dyDescent="0.25">
      <c r="S80" s="118" t="s">
        <v>53</v>
      </c>
      <c r="T80" s="118"/>
      <c r="U80" s="112"/>
      <c r="V80" s="112">
        <v>41744</v>
      </c>
      <c r="W80" s="112">
        <v>40904</v>
      </c>
      <c r="X80" s="112">
        <v>41142</v>
      </c>
      <c r="Y80" s="112">
        <v>44756</v>
      </c>
      <c r="Z80" s="112">
        <v>45453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Bayside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7066</v>
      </c>
      <c r="W83" s="112">
        <v>7234</v>
      </c>
      <c r="X83" s="112">
        <v>7164</v>
      </c>
      <c r="Y83" s="112">
        <v>7107</v>
      </c>
      <c r="Z83" s="112">
        <v>7113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7114</v>
      </c>
      <c r="W84" s="112">
        <v>7070</v>
      </c>
      <c r="X84" s="112">
        <v>6883</v>
      </c>
      <c r="Y84" s="112">
        <v>6857</v>
      </c>
      <c r="Z84" s="112">
        <v>6986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2251</v>
      </c>
      <c r="W85" s="112">
        <v>2253</v>
      </c>
      <c r="X85" s="112">
        <v>2241</v>
      </c>
      <c r="Y85" s="112">
        <v>2248</v>
      </c>
      <c r="Z85" s="112">
        <v>2229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86,687</v>
      </c>
      <c r="D86" s="96">
        <f t="shared" ref="D86:D91" si="4">AD4</f>
        <v>9.3733261917514632E-3</v>
      </c>
      <c r="E86" s="97">
        <f t="shared" ref="E86:E91" si="5">AD4</f>
        <v>9.3733261917514632E-3</v>
      </c>
      <c r="F86" s="96">
        <f t="shared" ref="F86:F91" si="6">AF4</f>
        <v>6.8165855461770786E-2</v>
      </c>
      <c r="G86" s="97">
        <f t="shared" ref="G86:G91" si="7">AF4</f>
        <v>6.8165855461770786E-2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1494</v>
      </c>
      <c r="W86" s="112">
        <v>1506</v>
      </c>
      <c r="X86" s="112">
        <v>1525</v>
      </c>
      <c r="Y86" s="112">
        <v>1644</v>
      </c>
      <c r="Z86" s="112">
        <v>1694</v>
      </c>
    </row>
    <row r="87" spans="1:30" ht="15" customHeight="1" x14ac:dyDescent="0.25">
      <c r="A87" s="98" t="s">
        <v>4</v>
      </c>
      <c r="B87" s="49"/>
      <c r="C87" s="57" t="str">
        <f t="shared" si="3"/>
        <v>41,189</v>
      </c>
      <c r="D87" s="96">
        <f t="shared" si="4"/>
        <v>2.6289525571432382E-3</v>
      </c>
      <c r="E87" s="97">
        <f t="shared" si="5"/>
        <v>2.6289525571432382E-3</v>
      </c>
      <c r="F87" s="96">
        <f t="shared" si="6"/>
        <v>4.5140827201217926E-2</v>
      </c>
      <c r="G87" s="97">
        <f t="shared" si="7"/>
        <v>4.5140827201217926E-2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1858</v>
      </c>
      <c r="W87" s="112">
        <v>1793</v>
      </c>
      <c r="X87" s="112">
        <v>1758</v>
      </c>
      <c r="Y87" s="112">
        <v>1793</v>
      </c>
      <c r="Z87" s="112">
        <v>1763</v>
      </c>
    </row>
    <row r="88" spans="1:30" ht="15" customHeight="1" x14ac:dyDescent="0.25">
      <c r="A88" s="98" t="s">
        <v>5</v>
      </c>
      <c r="B88" s="49"/>
      <c r="C88" s="57" t="str">
        <f t="shared" si="3"/>
        <v>45,454</v>
      </c>
      <c r="D88" s="96">
        <f t="shared" si="4"/>
        <v>1.5572982997072993E-2</v>
      </c>
      <c r="E88" s="97">
        <f t="shared" si="5"/>
        <v>1.5572982997072993E-2</v>
      </c>
      <c r="F88" s="96">
        <f t="shared" si="6"/>
        <v>8.9005486475478568E-2</v>
      </c>
      <c r="G88" s="97">
        <f t="shared" si="7"/>
        <v>8.9005486475478568E-2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1752</v>
      </c>
      <c r="W88" s="112">
        <v>1773</v>
      </c>
      <c r="X88" s="112">
        <v>1824</v>
      </c>
      <c r="Y88" s="112">
        <v>1922</v>
      </c>
      <c r="Z88" s="112">
        <v>2005</v>
      </c>
    </row>
    <row r="89" spans="1:30" ht="15" customHeight="1" x14ac:dyDescent="0.25">
      <c r="A89" s="49" t="s">
        <v>6</v>
      </c>
      <c r="B89" s="49"/>
      <c r="C89" s="57" t="str">
        <f t="shared" si="3"/>
        <v>59,479</v>
      </c>
      <c r="D89" s="96">
        <f t="shared" si="4"/>
        <v>1.5311870540439143E-2</v>
      </c>
      <c r="E89" s="97">
        <f t="shared" si="5"/>
        <v>1.5311870540439143E-2</v>
      </c>
      <c r="F89" s="96">
        <f t="shared" si="6"/>
        <v>3.1887024860776103E-2</v>
      </c>
      <c r="G89" s="97">
        <f t="shared" si="7"/>
        <v>3.1887024860776103E-2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495</v>
      </c>
      <c r="W89" s="112">
        <v>505</v>
      </c>
      <c r="X89" s="112">
        <v>528</v>
      </c>
      <c r="Y89" s="112">
        <v>525</v>
      </c>
      <c r="Z89" s="112">
        <v>542</v>
      </c>
    </row>
    <row r="90" spans="1:30" ht="15" customHeight="1" x14ac:dyDescent="0.25">
      <c r="A90" s="49" t="s">
        <v>95</v>
      </c>
      <c r="B90" s="49"/>
      <c r="C90" s="57" t="str">
        <f t="shared" si="3"/>
        <v>$56,191</v>
      </c>
      <c r="D90" s="96">
        <f t="shared" si="4"/>
        <v>4.9791129544520363E-2</v>
      </c>
      <c r="E90" s="97">
        <f t="shared" si="5"/>
        <v>4.9791129544520363E-2</v>
      </c>
      <c r="F90" s="96">
        <f t="shared" si="6"/>
        <v>9.963052837573394E-2</v>
      </c>
      <c r="G90" s="97">
        <f t="shared" si="7"/>
        <v>9.963052837573394E-2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983</v>
      </c>
      <c r="W90" s="112">
        <v>1030</v>
      </c>
      <c r="X90" s="112">
        <v>1005</v>
      </c>
      <c r="Y90" s="112">
        <v>1046</v>
      </c>
      <c r="Z90" s="112">
        <v>1143</v>
      </c>
    </row>
    <row r="91" spans="1:30" ht="15" customHeight="1" x14ac:dyDescent="0.25">
      <c r="A91" s="49" t="s">
        <v>7</v>
      </c>
      <c r="B91" s="49"/>
      <c r="C91" s="57" t="str">
        <f t="shared" si="3"/>
        <v>$6,710.7 mil</v>
      </c>
      <c r="D91" s="96">
        <f t="shared" si="4"/>
        <v>4.4361948702479115E-2</v>
      </c>
      <c r="E91" s="97">
        <f t="shared" si="5"/>
        <v>4.4361948702479115E-2</v>
      </c>
      <c r="F91" s="96">
        <f t="shared" si="6"/>
        <v>0.20389233872263257</v>
      </c>
      <c r="G91" s="97">
        <f t="shared" si="7"/>
        <v>0.20389233872263257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28814</v>
      </c>
      <c r="W91" s="112">
        <v>28868</v>
      </c>
      <c r="X91" s="112">
        <v>28473</v>
      </c>
      <c r="Y91" s="112">
        <v>28941</v>
      </c>
      <c r="Z91" s="112">
        <v>29300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4165</v>
      </c>
      <c r="W93" s="112">
        <v>4413</v>
      </c>
      <c r="X93" s="112">
        <v>4476</v>
      </c>
      <c r="Y93" s="112">
        <v>4546</v>
      </c>
      <c r="Z93" s="112">
        <v>4669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8161</v>
      </c>
      <c r="W94" s="112">
        <v>8298</v>
      </c>
      <c r="X94" s="112">
        <v>8329</v>
      </c>
      <c r="Y94" s="112">
        <v>8447</v>
      </c>
      <c r="Z94" s="112">
        <v>8510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517</v>
      </c>
      <c r="W95" s="112">
        <v>506</v>
      </c>
      <c r="X95" s="112">
        <v>529</v>
      </c>
      <c r="Y95" s="112">
        <v>531</v>
      </c>
      <c r="Z95" s="112">
        <v>537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2370</v>
      </c>
      <c r="W96" s="112">
        <v>2408</v>
      </c>
      <c r="X96" s="112">
        <v>2397</v>
      </c>
      <c r="Y96" s="112">
        <v>2579</v>
      </c>
      <c r="Z96" s="112">
        <v>2723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5264</v>
      </c>
      <c r="W97" s="112">
        <v>5126</v>
      </c>
      <c r="X97" s="112">
        <v>4972</v>
      </c>
      <c r="Y97" s="112">
        <v>4988</v>
      </c>
      <c r="Z97" s="112">
        <v>4940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2523</v>
      </c>
      <c r="W98" s="112">
        <v>2568</v>
      </c>
      <c r="X98" s="112">
        <v>2528</v>
      </c>
      <c r="Y98" s="112">
        <v>2598</v>
      </c>
      <c r="Z98" s="112">
        <v>2643</v>
      </c>
    </row>
    <row r="99" spans="1:32" ht="15" customHeight="1" x14ac:dyDescent="0.25">
      <c r="S99" s="115" t="s">
        <v>195</v>
      </c>
      <c r="T99" s="115"/>
      <c r="U99" s="112"/>
      <c r="V99" s="112">
        <v>67</v>
      </c>
      <c r="W99" s="112">
        <v>69</v>
      </c>
      <c r="X99" s="112">
        <v>71</v>
      </c>
      <c r="Y99" s="112">
        <v>68</v>
      </c>
      <c r="Z99" s="112">
        <v>95</v>
      </c>
    </row>
    <row r="100" spans="1:32" ht="15" customHeight="1" x14ac:dyDescent="0.25">
      <c r="S100" s="115" t="s">
        <v>58</v>
      </c>
      <c r="T100" s="115"/>
      <c r="U100" s="112"/>
      <c r="V100" s="112">
        <v>384</v>
      </c>
      <c r="W100" s="112">
        <v>379</v>
      </c>
      <c r="X100" s="112">
        <v>390</v>
      </c>
      <c r="Y100" s="112">
        <v>400</v>
      </c>
      <c r="Z100" s="112">
        <v>452</v>
      </c>
    </row>
    <row r="101" spans="1:32" x14ac:dyDescent="0.25">
      <c r="A101" s="18"/>
      <c r="S101" s="118" t="s">
        <v>53</v>
      </c>
      <c r="T101" s="118"/>
      <c r="U101" s="112"/>
      <c r="V101" s="112">
        <v>28824</v>
      </c>
      <c r="W101" s="112">
        <v>29074</v>
      </c>
      <c r="X101" s="112">
        <v>28979</v>
      </c>
      <c r="Y101" s="112">
        <v>29606</v>
      </c>
      <c r="Z101" s="112">
        <v>30133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62760</v>
      </c>
      <c r="W104" s="112">
        <v>62847</v>
      </c>
      <c r="X104" s="112">
        <v>62668</v>
      </c>
      <c r="Y104" s="112">
        <v>68712</v>
      </c>
      <c r="Z104" s="112">
        <v>69428</v>
      </c>
      <c r="AB104" s="109" t="str">
        <f>TEXT(Z104,"###,###")</f>
        <v>69,428</v>
      </c>
      <c r="AD104" s="130">
        <f>Z104/($Z$4)*100</f>
        <v>80.090440319771133</v>
      </c>
      <c r="AF104" s="109"/>
    </row>
    <row r="105" spans="1:32" x14ac:dyDescent="0.25">
      <c r="S105" s="115" t="s">
        <v>17</v>
      </c>
      <c r="T105" s="115"/>
      <c r="U105" s="112"/>
      <c r="V105" s="112">
        <v>12219</v>
      </c>
      <c r="W105" s="112">
        <v>11238</v>
      </c>
      <c r="X105" s="112">
        <v>11231</v>
      </c>
      <c r="Y105" s="112">
        <v>11952</v>
      </c>
      <c r="Z105" s="112">
        <v>11942</v>
      </c>
      <c r="AB105" s="109" t="str">
        <f>TEXT(Z105,"###,###")</f>
        <v>11,942</v>
      </c>
      <c r="AD105" s="130">
        <f>Z105/($Z$4)*100</f>
        <v>13.775998707995432</v>
      </c>
      <c r="AF105" s="109"/>
    </row>
    <row r="106" spans="1:32" x14ac:dyDescent="0.25">
      <c r="S106" s="118" t="s">
        <v>53</v>
      </c>
      <c r="T106" s="118"/>
      <c r="U106" s="120"/>
      <c r="V106" s="120">
        <v>74979</v>
      </c>
      <c r="W106" s="120">
        <v>74085</v>
      </c>
      <c r="X106" s="120">
        <v>73899</v>
      </c>
      <c r="Y106" s="120">
        <v>80664</v>
      </c>
      <c r="Z106" s="120">
        <v>81370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14327</v>
      </c>
      <c r="W108" s="112">
        <v>14770</v>
      </c>
      <c r="X108" s="112">
        <v>14441</v>
      </c>
      <c r="Y108" s="112">
        <v>14842</v>
      </c>
      <c r="Z108" s="112">
        <v>13995</v>
      </c>
      <c r="AB108" s="109" t="str">
        <f>TEXT(Z108,"###,###")</f>
        <v>13,995</v>
      </c>
      <c r="AD108" s="130">
        <f>Z108/($Z$4)*100</f>
        <v>16.144289224451185</v>
      </c>
      <c r="AF108" s="109"/>
    </row>
    <row r="109" spans="1:32" x14ac:dyDescent="0.25">
      <c r="S109" s="115" t="s">
        <v>20</v>
      </c>
      <c r="T109" s="115"/>
      <c r="U109" s="112"/>
      <c r="V109" s="112">
        <v>11210</v>
      </c>
      <c r="W109" s="112">
        <v>11045</v>
      </c>
      <c r="X109" s="112">
        <v>11968</v>
      </c>
      <c r="Y109" s="112">
        <v>13155</v>
      </c>
      <c r="Z109" s="112">
        <v>13311</v>
      </c>
      <c r="AB109" s="109" t="str">
        <f>TEXT(Z109,"###,###")</f>
        <v>13,311</v>
      </c>
      <c r="AD109" s="130">
        <f>Z109/($Z$4)*100</f>
        <v>15.355243577468364</v>
      </c>
      <c r="AF109" s="109"/>
    </row>
    <row r="110" spans="1:32" x14ac:dyDescent="0.25">
      <c r="S110" s="115" t="s">
        <v>21</v>
      </c>
      <c r="T110" s="115"/>
      <c r="U110" s="112"/>
      <c r="V110" s="112">
        <v>17614</v>
      </c>
      <c r="W110" s="112">
        <v>16493</v>
      </c>
      <c r="X110" s="112">
        <v>16537</v>
      </c>
      <c r="Y110" s="112">
        <v>18567</v>
      </c>
      <c r="Z110" s="112">
        <v>19596</v>
      </c>
      <c r="AB110" s="109" t="str">
        <f>TEXT(Z110,"###,###")</f>
        <v>19,596</v>
      </c>
      <c r="AD110" s="130">
        <f>Z110/($Z$4)*100</f>
        <v>22.605465640753515</v>
      </c>
      <c r="AF110" s="109"/>
    </row>
    <row r="111" spans="1:32" x14ac:dyDescent="0.25">
      <c r="S111" s="115" t="s">
        <v>22</v>
      </c>
      <c r="T111" s="115"/>
      <c r="U111" s="112"/>
      <c r="V111" s="112">
        <v>31733</v>
      </c>
      <c r="W111" s="112">
        <v>31246</v>
      </c>
      <c r="X111" s="112">
        <v>30953</v>
      </c>
      <c r="Y111" s="112">
        <v>34099</v>
      </c>
      <c r="Z111" s="112">
        <v>34466</v>
      </c>
      <c r="AB111" s="109" t="str">
        <f>TEXT(Z111,"###,###")</f>
        <v>34,466</v>
      </c>
      <c r="AD111" s="130">
        <f>Z111/($Z$4)*100</f>
        <v>39.759133434078926</v>
      </c>
      <c r="AF111" s="109"/>
    </row>
    <row r="112" spans="1:32" x14ac:dyDescent="0.25">
      <c r="S112" s="118" t="s">
        <v>53</v>
      </c>
      <c r="T112" s="118"/>
      <c r="U112" s="112"/>
      <c r="V112" s="112">
        <v>81155</v>
      </c>
      <c r="W112" s="112">
        <v>79532</v>
      </c>
      <c r="X112" s="112">
        <v>79523</v>
      </c>
      <c r="Y112" s="112">
        <v>85883</v>
      </c>
      <c r="Z112" s="112">
        <v>86686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43.83</v>
      </c>
      <c r="W118" s="131">
        <v>44.01</v>
      </c>
      <c r="X118" s="131">
        <v>44.02</v>
      </c>
      <c r="Y118" s="131">
        <v>43.77</v>
      </c>
      <c r="Z118" s="131">
        <v>43.72</v>
      </c>
      <c r="AB118" s="109" t="str">
        <f>TEXT(Z118,"##.0")</f>
        <v>43.7</v>
      </c>
    </row>
    <row r="120" spans="19:32" x14ac:dyDescent="0.25">
      <c r="S120" s="101" t="s">
        <v>97</v>
      </c>
      <c r="T120" s="112"/>
      <c r="U120" s="112"/>
      <c r="V120" s="112">
        <v>48360</v>
      </c>
      <c r="W120" s="112">
        <v>48709</v>
      </c>
      <c r="X120" s="112">
        <v>48309</v>
      </c>
      <c r="Y120" s="112">
        <v>49531</v>
      </c>
      <c r="Z120" s="112">
        <v>50290</v>
      </c>
      <c r="AB120" s="109" t="str">
        <f>TEXT(Z120,"###,###")</f>
        <v>50,290</v>
      </c>
    </row>
    <row r="121" spans="19:32" x14ac:dyDescent="0.25">
      <c r="S121" s="101" t="s">
        <v>98</v>
      </c>
      <c r="T121" s="112"/>
      <c r="U121" s="112"/>
      <c r="V121" s="112">
        <v>4618</v>
      </c>
      <c r="W121" s="112">
        <v>4649</v>
      </c>
      <c r="X121" s="112">
        <v>4622</v>
      </c>
      <c r="Y121" s="112">
        <v>4427</v>
      </c>
      <c r="Z121" s="112">
        <v>4472</v>
      </c>
      <c r="AB121" s="109" t="str">
        <f>TEXT(Z121,"###,###")</f>
        <v>4,472</v>
      </c>
    </row>
    <row r="122" spans="19:32" x14ac:dyDescent="0.25">
      <c r="S122" s="101" t="s">
        <v>99</v>
      </c>
      <c r="T122" s="112"/>
      <c r="U122" s="112"/>
      <c r="V122" s="112">
        <v>4661</v>
      </c>
      <c r="W122" s="112">
        <v>4587</v>
      </c>
      <c r="X122" s="112">
        <v>4566</v>
      </c>
      <c r="Y122" s="112">
        <v>4626</v>
      </c>
      <c r="Z122" s="112">
        <v>4716</v>
      </c>
      <c r="AB122" s="109" t="str">
        <f>TEXT(Z122,"###,###")</f>
        <v>4,716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53021</v>
      </c>
      <c r="W124" s="112">
        <v>53296</v>
      </c>
      <c r="X124" s="112">
        <v>52875</v>
      </c>
      <c r="Y124" s="112">
        <v>54157</v>
      </c>
      <c r="Z124" s="112">
        <v>55006</v>
      </c>
      <c r="AB124" s="109" t="str">
        <f>TEXT(Z124,"###,###")</f>
        <v>55,006</v>
      </c>
      <c r="AD124" s="127">
        <f>Z124/$Z$7*100</f>
        <v>92.47969871719431</v>
      </c>
    </row>
    <row r="125" spans="19:32" x14ac:dyDescent="0.25">
      <c r="S125" s="101" t="s">
        <v>101</v>
      </c>
      <c r="T125" s="112"/>
      <c r="U125" s="112"/>
      <c r="V125" s="112">
        <v>9279</v>
      </c>
      <c r="W125" s="112">
        <v>9236</v>
      </c>
      <c r="X125" s="112">
        <v>9188</v>
      </c>
      <c r="Y125" s="112">
        <v>9053</v>
      </c>
      <c r="Z125" s="112">
        <v>9188</v>
      </c>
      <c r="AB125" s="109" t="str">
        <f>TEXT(Z125,"###,###")</f>
        <v>9,188</v>
      </c>
      <c r="AD125" s="127">
        <f>Z125/$Z$7*100</f>
        <v>15.447468854553708</v>
      </c>
    </row>
    <row r="127" spans="19:32" x14ac:dyDescent="0.25">
      <c r="S127" s="101" t="s">
        <v>102</v>
      </c>
      <c r="T127" s="112"/>
      <c r="U127" s="112"/>
      <c r="V127" s="112">
        <v>28816</v>
      </c>
      <c r="W127" s="112">
        <v>28866</v>
      </c>
      <c r="X127" s="112">
        <v>28473</v>
      </c>
      <c r="Y127" s="112">
        <v>28940</v>
      </c>
      <c r="Z127" s="112">
        <v>29300</v>
      </c>
      <c r="AB127" s="109" t="str">
        <f>TEXT(Z127,"###,###")</f>
        <v>29,300</v>
      </c>
      <c r="AD127" s="127">
        <f>Z127/$Z$7*100</f>
        <v>49.261083743842363</v>
      </c>
    </row>
    <row r="128" spans="19:32" x14ac:dyDescent="0.25">
      <c r="S128" s="101" t="s">
        <v>103</v>
      </c>
      <c r="T128" s="112"/>
      <c r="U128" s="112"/>
      <c r="V128" s="112">
        <v>28827</v>
      </c>
      <c r="W128" s="112">
        <v>29072</v>
      </c>
      <c r="X128" s="112">
        <v>28976</v>
      </c>
      <c r="Y128" s="112">
        <v>29607</v>
      </c>
      <c r="Z128" s="112">
        <v>30135</v>
      </c>
      <c r="AB128" s="109" t="str">
        <f>TEXT(Z128,"###,###")</f>
        <v>30,135</v>
      </c>
      <c r="AD128" s="127">
        <f>Z128/$Z$7*100</f>
        <v>50.664940567259031</v>
      </c>
    </row>
    <row r="130" spans="19:20" x14ac:dyDescent="0.25">
      <c r="S130" s="101" t="s">
        <v>278</v>
      </c>
      <c r="T130" s="127">
        <v>84.550849879789496</v>
      </c>
    </row>
    <row r="131" spans="19:20" x14ac:dyDescent="0.25">
      <c r="S131" s="101" t="s">
        <v>279</v>
      </c>
      <c r="T131" s="127">
        <v>7.5186200171489093</v>
      </c>
    </row>
    <row r="132" spans="19:20" x14ac:dyDescent="0.25">
      <c r="S132" s="101" t="s">
        <v>280</v>
      </c>
      <c r="T132" s="127">
        <v>7.9288488374047974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6D269D9-F6D3-46E1-842A-450872F39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AA1FF18-C01A-45C9-B140-256CA8E8B7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9E5A054-720C-4F1A-AB69-E1CF78B26F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21B9161-A8D6-4F80-8747-7BBE3FCBAE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E2F5E-2171-4D6B-8C39-4E6E43BEE633}">
  <sheetPr codeName="Sheet14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187</v>
      </c>
      <c r="T1" s="99"/>
      <c r="U1" s="99"/>
      <c r="V1" s="99"/>
      <c r="W1" s="99"/>
      <c r="X1" s="99"/>
      <c r="Y1" s="100" t="s">
        <v>272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187</v>
      </c>
      <c r="Y3" s="105" t="s">
        <v>272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8.79 Yarriambiack,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4867</v>
      </c>
      <c r="W4" s="108">
        <v>5140</v>
      </c>
      <c r="X4" s="108">
        <v>5152</v>
      </c>
      <c r="Y4" s="108">
        <v>5374</v>
      </c>
      <c r="Z4" s="108">
        <v>5339</v>
      </c>
      <c r="AB4" s="109" t="str">
        <f>TEXT(Z4,"###,###")</f>
        <v>5,339</v>
      </c>
      <c r="AD4" s="110">
        <f>Z4/Y4-1</f>
        <v>-6.5128395980647014E-3</v>
      </c>
      <c r="AF4" s="110">
        <f>Z4/V4-1</f>
        <v>9.6979658927470735E-2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2372</v>
      </c>
      <c r="W5" s="108">
        <v>2575</v>
      </c>
      <c r="X5" s="108">
        <v>2553</v>
      </c>
      <c r="Y5" s="108">
        <v>2645</v>
      </c>
      <c r="Z5" s="108">
        <v>2614</v>
      </c>
      <c r="AB5" s="109" t="str">
        <f>TEXT(Z5,"###,###")</f>
        <v>2,614</v>
      </c>
      <c r="AD5" s="110">
        <f t="shared" ref="AD5:AD9" si="0">Z5/Y5-1</f>
        <v>-1.1720226843100146E-2</v>
      </c>
      <c r="AF5" s="110">
        <f t="shared" ref="AF5:AF9" si="1">Z5/V5-1</f>
        <v>0.10202360876897143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2490</v>
      </c>
      <c r="W6" s="108">
        <v>2569</v>
      </c>
      <c r="X6" s="108">
        <v>2599</v>
      </c>
      <c r="Y6" s="108">
        <v>2722</v>
      </c>
      <c r="Z6" s="108">
        <v>2719</v>
      </c>
      <c r="AB6" s="109" t="str">
        <f>TEXT(Z6,"###,###")</f>
        <v>2,719</v>
      </c>
      <c r="AD6" s="110">
        <f t="shared" si="0"/>
        <v>-1.1021307861865948E-3</v>
      </c>
      <c r="AF6" s="110">
        <f t="shared" si="1"/>
        <v>9.1967871485943764E-2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3314</v>
      </c>
      <c r="W7" s="108">
        <v>3514</v>
      </c>
      <c r="X7" s="108">
        <v>3437</v>
      </c>
      <c r="Y7" s="108">
        <v>3517</v>
      </c>
      <c r="Z7" s="108">
        <v>3554</v>
      </c>
      <c r="AB7" s="109" t="str">
        <f>TEXT(Z7,"###,###")</f>
        <v>3,554</v>
      </c>
      <c r="AD7" s="110">
        <f t="shared" si="0"/>
        <v>1.0520329826556818E-2</v>
      </c>
      <c r="AF7" s="110">
        <f t="shared" si="1"/>
        <v>7.2420036210018024E-2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5,339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3,554</v>
      </c>
      <c r="P8" s="67"/>
      <c r="S8" s="107" t="s">
        <v>82</v>
      </c>
      <c r="T8" s="108"/>
      <c r="U8" s="108"/>
      <c r="V8" s="108">
        <v>30750</v>
      </c>
      <c r="W8" s="108">
        <v>32037.23</v>
      </c>
      <c r="X8" s="108">
        <v>34911.15</v>
      </c>
      <c r="Y8" s="108">
        <v>34175</v>
      </c>
      <c r="Z8" s="108">
        <v>37054.67</v>
      </c>
      <c r="AB8" s="109" t="str">
        <f>TEXT(Z8,"$###,###")</f>
        <v>$37,055</v>
      </c>
      <c r="AD8" s="110">
        <f t="shared" si="0"/>
        <v>8.4262472567666391E-2</v>
      </c>
      <c r="AF8" s="110">
        <f t="shared" si="1"/>
        <v>0.20502991869918685</v>
      </c>
    </row>
    <row r="9" spans="1:32" x14ac:dyDescent="0.25">
      <c r="A9" s="30" t="s">
        <v>14</v>
      </c>
      <c r="B9" s="71"/>
      <c r="C9" s="72"/>
      <c r="D9" s="73">
        <f>AD104</f>
        <v>59.599175875632135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52.954417557681488</v>
      </c>
      <c r="P9" s="74" t="s">
        <v>83</v>
      </c>
      <c r="S9" s="107" t="s">
        <v>7</v>
      </c>
      <c r="T9" s="108"/>
      <c r="U9" s="108"/>
      <c r="V9" s="108">
        <v>160926144</v>
      </c>
      <c r="W9" s="108">
        <v>218012938</v>
      </c>
      <c r="X9" s="108">
        <v>201957752</v>
      </c>
      <c r="Y9" s="108">
        <v>237980286</v>
      </c>
      <c r="Z9" s="108">
        <v>249344963</v>
      </c>
      <c r="AB9" s="109" t="str">
        <f>TEXT(Z9/1000000,"$#,###.0")&amp;" mil"</f>
        <v>$249.3 mil</v>
      </c>
      <c r="AD9" s="110">
        <f t="shared" si="0"/>
        <v>4.7754699311521875E-2</v>
      </c>
      <c r="AF9" s="110">
        <f t="shared" si="1"/>
        <v>0.54943725613657901</v>
      </c>
    </row>
    <row r="10" spans="1:32" x14ac:dyDescent="0.25">
      <c r="A10" s="30" t="s">
        <v>17</v>
      </c>
      <c r="B10" s="71"/>
      <c r="C10" s="72"/>
      <c r="D10" s="73">
        <f>AD105</f>
        <v>20.790410189174004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47.214406302757453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65.728756330894768</v>
      </c>
      <c r="P11" s="74" t="s">
        <v>83</v>
      </c>
      <c r="S11" s="107" t="s">
        <v>29</v>
      </c>
      <c r="T11" s="112"/>
      <c r="U11" s="112"/>
      <c r="V11" s="112">
        <v>3758</v>
      </c>
      <c r="W11" s="112">
        <v>3885</v>
      </c>
      <c r="X11" s="112">
        <v>3937</v>
      </c>
      <c r="Y11" s="112">
        <v>4133</v>
      </c>
      <c r="Z11" s="112">
        <v>4119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19.977490151941474</v>
      </c>
      <c r="P12" s="74" t="s">
        <v>83</v>
      </c>
      <c r="S12" s="107" t="s">
        <v>30</v>
      </c>
      <c r="T12" s="112"/>
      <c r="U12" s="112"/>
      <c r="V12" s="112">
        <v>1108</v>
      </c>
      <c r="W12" s="112">
        <v>1258</v>
      </c>
      <c r="X12" s="112">
        <v>1215</v>
      </c>
      <c r="Y12" s="112">
        <v>1237</v>
      </c>
      <c r="Z12" s="112">
        <v>1220</v>
      </c>
    </row>
    <row r="13" spans="1:32" ht="15" customHeight="1" x14ac:dyDescent="0.25">
      <c r="A13" s="30" t="s">
        <v>19</v>
      </c>
      <c r="B13" s="72"/>
      <c r="C13" s="72"/>
      <c r="D13" s="73">
        <f>AD108</f>
        <v>17.21296122869451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14.378165447383232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16.78216894549541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46.4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20.097396516201535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18.089887640449437</v>
      </c>
      <c r="P15" s="74" t="s">
        <v>83</v>
      </c>
      <c r="S15" s="115" t="s">
        <v>59</v>
      </c>
      <c r="T15" s="115"/>
      <c r="U15" s="116"/>
      <c r="V15" s="116">
        <v>591</v>
      </c>
      <c r="W15" s="116">
        <v>746</v>
      </c>
      <c r="X15" s="116">
        <v>723</v>
      </c>
      <c r="Y15" s="112">
        <v>690</v>
      </c>
      <c r="Z15" s="112">
        <v>759</v>
      </c>
      <c r="AB15" s="117">
        <f t="shared" ref="AB15:AB34" si="2">IF(Z15="np",0,Z15/$Z$34)</f>
        <v>0.14221472737492974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26.147218580258475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81.910112359550553</v>
      </c>
      <c r="P16" s="37" t="s">
        <v>83</v>
      </c>
      <c r="S16" s="115" t="s">
        <v>60</v>
      </c>
      <c r="T16" s="115"/>
      <c r="U16" s="116"/>
      <c r="V16" s="116">
        <v>29</v>
      </c>
      <c r="W16" s="116">
        <v>19</v>
      </c>
      <c r="X16" s="116">
        <v>24</v>
      </c>
      <c r="Y16" s="112">
        <v>23</v>
      </c>
      <c r="Z16" s="112">
        <v>25</v>
      </c>
      <c r="AB16" s="117">
        <f t="shared" si="2"/>
        <v>4.68427955780401E-3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115</v>
      </c>
      <c r="W17" s="116">
        <v>129</v>
      </c>
      <c r="X17" s="116">
        <v>136</v>
      </c>
      <c r="Y17" s="112">
        <v>137</v>
      </c>
      <c r="Z17" s="112">
        <v>134</v>
      </c>
      <c r="AB17" s="117">
        <f t="shared" si="2"/>
        <v>2.5107738429829492E-2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43</v>
      </c>
      <c r="W18" s="116">
        <v>43</v>
      </c>
      <c r="X18" s="116">
        <v>37</v>
      </c>
      <c r="Y18" s="112">
        <v>38</v>
      </c>
      <c r="Z18" s="112">
        <v>45</v>
      </c>
      <c r="AB18" s="117">
        <f t="shared" si="2"/>
        <v>8.4317032040472171E-3</v>
      </c>
    </row>
    <row r="19" spans="1:28" x14ac:dyDescent="0.25">
      <c r="A19" s="63" t="str">
        <f>$S$1&amp;" ("&amp;$V$2&amp;" to "&amp;$Z$2&amp;")"</f>
        <v>Yarriambiack (2018-19 to 2022-23)</v>
      </c>
      <c r="B19" s="63"/>
      <c r="C19" s="63"/>
      <c r="D19" s="63"/>
      <c r="E19" s="63"/>
      <c r="F19" s="63"/>
      <c r="G19" s="63" t="str">
        <f>$S$1&amp;" ("&amp;$V$2&amp;" to "&amp;$Z$2&amp;")"</f>
        <v>Yarriambiack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170</v>
      </c>
      <c r="W19" s="116">
        <v>179</v>
      </c>
      <c r="X19" s="116">
        <v>179</v>
      </c>
      <c r="Y19" s="112">
        <v>201</v>
      </c>
      <c r="Z19" s="112">
        <v>241</v>
      </c>
      <c r="AB19" s="117">
        <f t="shared" si="2"/>
        <v>4.5156454937230653E-2</v>
      </c>
    </row>
    <row r="20" spans="1:28" x14ac:dyDescent="0.25">
      <c r="S20" s="115" t="s">
        <v>64</v>
      </c>
      <c r="T20" s="115"/>
      <c r="U20" s="116"/>
      <c r="V20" s="116">
        <v>177</v>
      </c>
      <c r="W20" s="116">
        <v>197</v>
      </c>
      <c r="X20" s="116">
        <v>192</v>
      </c>
      <c r="Y20" s="112">
        <v>209</v>
      </c>
      <c r="Z20" s="112">
        <v>250</v>
      </c>
      <c r="AB20" s="117">
        <f t="shared" si="2"/>
        <v>4.6842795578040095E-2</v>
      </c>
    </row>
    <row r="21" spans="1:28" x14ac:dyDescent="0.25">
      <c r="S21" s="115" t="s">
        <v>65</v>
      </c>
      <c r="T21" s="115"/>
      <c r="U21" s="116"/>
      <c r="V21" s="116">
        <v>347</v>
      </c>
      <c r="W21" s="116">
        <v>342</v>
      </c>
      <c r="X21" s="116">
        <v>386</v>
      </c>
      <c r="Y21" s="112">
        <v>410</v>
      </c>
      <c r="Z21" s="112">
        <v>398</v>
      </c>
      <c r="AB21" s="117">
        <f t="shared" si="2"/>
        <v>7.4573730560239831E-2</v>
      </c>
    </row>
    <row r="22" spans="1:28" x14ac:dyDescent="0.25">
      <c r="S22" s="115" t="s">
        <v>66</v>
      </c>
      <c r="T22" s="115"/>
      <c r="U22" s="116"/>
      <c r="V22" s="116">
        <v>166</v>
      </c>
      <c r="W22" s="116">
        <v>208</v>
      </c>
      <c r="X22" s="116">
        <v>193</v>
      </c>
      <c r="Y22" s="112">
        <v>225</v>
      </c>
      <c r="Z22" s="112">
        <v>221</v>
      </c>
      <c r="AB22" s="117">
        <f t="shared" si="2"/>
        <v>4.1409031290987448E-2</v>
      </c>
    </row>
    <row r="23" spans="1:28" x14ac:dyDescent="0.25">
      <c r="S23" s="115" t="s">
        <v>67</v>
      </c>
      <c r="T23" s="115"/>
      <c r="U23" s="116"/>
      <c r="V23" s="116">
        <v>230</v>
      </c>
      <c r="W23" s="116">
        <v>234</v>
      </c>
      <c r="X23" s="116">
        <v>251</v>
      </c>
      <c r="Y23" s="112">
        <v>253</v>
      </c>
      <c r="Z23" s="112">
        <v>242</v>
      </c>
      <c r="AB23" s="117">
        <f t="shared" si="2"/>
        <v>4.5343826119542817E-2</v>
      </c>
    </row>
    <row r="24" spans="1:28" x14ac:dyDescent="0.25">
      <c r="S24" s="115" t="s">
        <v>68</v>
      </c>
      <c r="T24" s="115"/>
      <c r="U24" s="116"/>
      <c r="V24" s="116">
        <v>23</v>
      </c>
      <c r="W24" s="116">
        <v>15</v>
      </c>
      <c r="X24" s="116">
        <v>26</v>
      </c>
      <c r="Y24" s="112">
        <v>16</v>
      </c>
      <c r="Z24" s="112">
        <v>21</v>
      </c>
      <c r="AB24" s="117">
        <f t="shared" si="2"/>
        <v>3.9347948285553686E-3</v>
      </c>
    </row>
    <row r="25" spans="1:28" x14ac:dyDescent="0.25">
      <c r="S25" s="115" t="s">
        <v>69</v>
      </c>
      <c r="T25" s="115"/>
      <c r="U25" s="116"/>
      <c r="V25" s="116">
        <v>91</v>
      </c>
      <c r="W25" s="116">
        <v>97</v>
      </c>
      <c r="X25" s="116">
        <v>77</v>
      </c>
      <c r="Y25" s="112">
        <v>94</v>
      </c>
      <c r="Z25" s="112">
        <v>85</v>
      </c>
      <c r="AB25" s="117">
        <f t="shared" si="2"/>
        <v>1.5926550496533635E-2</v>
      </c>
    </row>
    <row r="26" spans="1:28" x14ac:dyDescent="0.25">
      <c r="S26" s="115" t="s">
        <v>70</v>
      </c>
      <c r="T26" s="115"/>
      <c r="U26" s="116"/>
      <c r="V26" s="116">
        <v>50</v>
      </c>
      <c r="W26" s="116">
        <v>63</v>
      </c>
      <c r="X26" s="116">
        <v>56</v>
      </c>
      <c r="Y26" s="112">
        <v>54</v>
      </c>
      <c r="Z26" s="112">
        <v>60</v>
      </c>
      <c r="AB26" s="117">
        <f t="shared" si="2"/>
        <v>1.1242270938729624E-2</v>
      </c>
    </row>
    <row r="27" spans="1:28" x14ac:dyDescent="0.25">
      <c r="S27" s="115" t="s">
        <v>71</v>
      </c>
      <c r="T27" s="115"/>
      <c r="U27" s="116"/>
      <c r="V27" s="116">
        <v>111</v>
      </c>
      <c r="W27" s="116">
        <v>137</v>
      </c>
      <c r="X27" s="116">
        <v>148</v>
      </c>
      <c r="Y27" s="112">
        <v>153</v>
      </c>
      <c r="Z27" s="112">
        <v>133</v>
      </c>
      <c r="AB27" s="117">
        <f t="shared" si="2"/>
        <v>2.4920367247517332E-2</v>
      </c>
    </row>
    <row r="28" spans="1:28" x14ac:dyDescent="0.25">
      <c r="S28" s="115" t="s">
        <v>72</v>
      </c>
      <c r="T28" s="115"/>
      <c r="U28" s="116"/>
      <c r="V28" s="116">
        <v>204</v>
      </c>
      <c r="W28" s="116">
        <v>221</v>
      </c>
      <c r="X28" s="116">
        <v>234</v>
      </c>
      <c r="Y28" s="112">
        <v>254</v>
      </c>
      <c r="Z28" s="112">
        <v>248</v>
      </c>
      <c r="AB28" s="117">
        <f t="shared" si="2"/>
        <v>4.6468053213415773E-2</v>
      </c>
    </row>
    <row r="29" spans="1:28" x14ac:dyDescent="0.25">
      <c r="S29" s="115" t="s">
        <v>73</v>
      </c>
      <c r="T29" s="115"/>
      <c r="U29" s="116"/>
      <c r="V29" s="116">
        <v>467</v>
      </c>
      <c r="W29" s="116">
        <v>239</v>
      </c>
      <c r="X29" s="116">
        <v>251</v>
      </c>
      <c r="Y29" s="112">
        <v>276</v>
      </c>
      <c r="Z29" s="112">
        <v>293</v>
      </c>
      <c r="AB29" s="117">
        <f t="shared" si="2"/>
        <v>5.4899756417462996E-2</v>
      </c>
    </row>
    <row r="30" spans="1:28" x14ac:dyDescent="0.25">
      <c r="S30" s="115" t="s">
        <v>74</v>
      </c>
      <c r="T30" s="115"/>
      <c r="U30" s="116"/>
      <c r="V30" s="116">
        <v>229</v>
      </c>
      <c r="W30" s="116">
        <v>372</v>
      </c>
      <c r="X30" s="116">
        <v>323</v>
      </c>
      <c r="Y30" s="112">
        <v>404</v>
      </c>
      <c r="Z30" s="112">
        <v>399</v>
      </c>
      <c r="AB30" s="117">
        <f t="shared" si="2"/>
        <v>7.4761101742551989E-2</v>
      </c>
    </row>
    <row r="31" spans="1:28" x14ac:dyDescent="0.25">
      <c r="S31" s="115" t="s">
        <v>75</v>
      </c>
      <c r="T31" s="115"/>
      <c r="U31" s="116"/>
      <c r="V31" s="116">
        <v>869</v>
      </c>
      <c r="W31" s="116">
        <v>849</v>
      </c>
      <c r="X31" s="116">
        <v>943</v>
      </c>
      <c r="Y31" s="112">
        <v>955</v>
      </c>
      <c r="Z31" s="112">
        <v>892</v>
      </c>
      <c r="AB31" s="117">
        <f t="shared" si="2"/>
        <v>0.16713509462244708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68</v>
      </c>
      <c r="W32" s="116">
        <v>72</v>
      </c>
      <c r="X32" s="116">
        <v>60</v>
      </c>
      <c r="Y32" s="112">
        <v>67</v>
      </c>
      <c r="Z32" s="112">
        <v>48</v>
      </c>
      <c r="AB32" s="117">
        <f t="shared" si="2"/>
        <v>8.9938167509836988E-3</v>
      </c>
    </row>
    <row r="33" spans="19:32" x14ac:dyDescent="0.25">
      <c r="S33" s="115" t="s">
        <v>77</v>
      </c>
      <c r="T33" s="115"/>
      <c r="U33" s="116"/>
      <c r="V33" s="116">
        <v>106</v>
      </c>
      <c r="W33" s="116">
        <v>138</v>
      </c>
      <c r="X33" s="116">
        <v>132</v>
      </c>
      <c r="Y33" s="112">
        <v>131</v>
      </c>
      <c r="Z33" s="112">
        <v>139</v>
      </c>
      <c r="AB33" s="117">
        <f t="shared" si="2"/>
        <v>2.6044594341390295E-2</v>
      </c>
    </row>
    <row r="34" spans="19:32" x14ac:dyDescent="0.25">
      <c r="S34" s="118" t="s">
        <v>53</v>
      </c>
      <c r="T34" s="118"/>
      <c r="U34" s="119"/>
      <c r="V34" s="119">
        <v>4870</v>
      </c>
      <c r="W34" s="119">
        <v>5143</v>
      </c>
      <c r="X34" s="119">
        <v>5152</v>
      </c>
      <c r="Y34" s="120">
        <v>5371</v>
      </c>
      <c r="Z34" s="120">
        <v>5337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2748</v>
      </c>
      <c r="W37" s="112">
        <v>2938</v>
      </c>
      <c r="X37" s="112">
        <v>2819</v>
      </c>
      <c r="Y37" s="112">
        <v>2862</v>
      </c>
      <c r="Z37" s="112">
        <v>2916</v>
      </c>
      <c r="AB37" s="132">
        <f>Z37/Z40*100</f>
        <v>81.910112359550553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571</v>
      </c>
      <c r="W38" s="112">
        <v>576</v>
      </c>
      <c r="X38" s="112">
        <v>613</v>
      </c>
      <c r="Y38" s="112">
        <v>649</v>
      </c>
      <c r="Z38" s="112">
        <v>644</v>
      </c>
      <c r="AB38" s="132">
        <f>Z38/Z40*100</f>
        <v>18.089887640449437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3319</v>
      </c>
      <c r="W40" s="112">
        <v>3514</v>
      </c>
      <c r="X40" s="112">
        <v>3432</v>
      </c>
      <c r="Y40" s="112">
        <v>3511</v>
      </c>
      <c r="Z40" s="112">
        <v>3560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10</v>
      </c>
      <c r="X44" s="112">
        <v>4</v>
      </c>
      <c r="Y44" s="112">
        <v>4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55</v>
      </c>
      <c r="W45" s="112">
        <v>62</v>
      </c>
      <c r="X45" s="112">
        <v>91</v>
      </c>
      <c r="Y45" s="112">
        <v>94</v>
      </c>
      <c r="Z45" s="112">
        <v>93</v>
      </c>
    </row>
    <row r="46" spans="19:32" x14ac:dyDescent="0.25">
      <c r="S46" s="115" t="s">
        <v>38</v>
      </c>
      <c r="T46" s="115"/>
      <c r="U46" s="112"/>
      <c r="V46" s="112">
        <v>152</v>
      </c>
      <c r="W46" s="112">
        <v>158</v>
      </c>
      <c r="X46" s="112">
        <v>147</v>
      </c>
      <c r="Y46" s="112">
        <v>160</v>
      </c>
      <c r="Z46" s="112">
        <v>190</v>
      </c>
    </row>
    <row r="47" spans="19:32" x14ac:dyDescent="0.25">
      <c r="S47" s="115" t="s">
        <v>39</v>
      </c>
      <c r="T47" s="115"/>
      <c r="U47" s="112"/>
      <c r="V47" s="112">
        <v>192</v>
      </c>
      <c r="W47" s="112">
        <v>229</v>
      </c>
      <c r="X47" s="112">
        <v>214</v>
      </c>
      <c r="Y47" s="112">
        <v>206</v>
      </c>
      <c r="Z47" s="112">
        <v>219</v>
      </c>
    </row>
    <row r="48" spans="19:32" x14ac:dyDescent="0.25">
      <c r="S48" s="115" t="s">
        <v>40</v>
      </c>
      <c r="T48" s="115"/>
      <c r="U48" s="112"/>
      <c r="V48" s="112">
        <v>226</v>
      </c>
      <c r="W48" s="112">
        <v>247</v>
      </c>
      <c r="X48" s="112">
        <v>211</v>
      </c>
      <c r="Y48" s="112">
        <v>241</v>
      </c>
      <c r="Z48" s="112">
        <v>220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192</v>
      </c>
      <c r="W49" s="112">
        <v>168</v>
      </c>
      <c r="X49" s="112">
        <v>217</v>
      </c>
      <c r="Y49" s="112">
        <v>230</v>
      </c>
      <c r="Z49" s="112">
        <v>216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Yarriambiack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166</v>
      </c>
      <c r="W50" s="112">
        <v>224</v>
      </c>
      <c r="X50" s="112">
        <v>203</v>
      </c>
      <c r="Y50" s="112">
        <v>189</v>
      </c>
      <c r="Z50" s="112">
        <v>155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163</v>
      </c>
      <c r="W51" s="112">
        <v>171</v>
      </c>
      <c r="X51" s="112">
        <v>175</v>
      </c>
      <c r="Y51" s="112">
        <v>172</v>
      </c>
      <c r="Z51" s="112">
        <v>174</v>
      </c>
    </row>
    <row r="52" spans="1:26" ht="15" customHeight="1" x14ac:dyDescent="0.25">
      <c r="S52" s="115" t="s">
        <v>44</v>
      </c>
      <c r="T52" s="115"/>
      <c r="U52" s="112"/>
      <c r="V52" s="112">
        <v>172</v>
      </c>
      <c r="W52" s="112">
        <v>171</v>
      </c>
      <c r="X52" s="112">
        <v>173</v>
      </c>
      <c r="Y52" s="112">
        <v>160</v>
      </c>
      <c r="Z52" s="112">
        <v>165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232</v>
      </c>
      <c r="W53" s="112">
        <v>235</v>
      </c>
      <c r="X53" s="112">
        <v>231</v>
      </c>
      <c r="Y53" s="112">
        <v>232</v>
      </c>
      <c r="Z53" s="112">
        <v>204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276</v>
      </c>
      <c r="W54" s="112">
        <v>285</v>
      </c>
      <c r="X54" s="112">
        <v>254</v>
      </c>
      <c r="Y54" s="112">
        <v>268</v>
      </c>
      <c r="Z54" s="112">
        <v>263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257</v>
      </c>
      <c r="W55" s="112">
        <v>278</v>
      </c>
      <c r="X55" s="112">
        <v>291</v>
      </c>
      <c r="Y55" s="112">
        <v>301</v>
      </c>
      <c r="Z55" s="112">
        <v>309</v>
      </c>
    </row>
    <row r="56" spans="1:26" ht="15" customHeight="1" x14ac:dyDescent="0.25">
      <c r="S56" s="115" t="s">
        <v>48</v>
      </c>
      <c r="T56" s="115"/>
      <c r="U56" s="112"/>
      <c r="V56" s="112">
        <v>135</v>
      </c>
      <c r="W56" s="112">
        <v>155</v>
      </c>
      <c r="X56" s="112">
        <v>163</v>
      </c>
      <c r="Y56" s="112">
        <v>208</v>
      </c>
      <c r="Z56" s="112">
        <v>195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58</v>
      </c>
      <c r="W57" s="112">
        <v>73</v>
      </c>
      <c r="X57" s="112">
        <v>81</v>
      </c>
      <c r="Y57" s="112">
        <v>80</v>
      </c>
      <c r="Z57" s="112">
        <v>87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37</v>
      </c>
      <c r="W58" s="112">
        <v>44</v>
      </c>
      <c r="X58" s="112">
        <v>50</v>
      </c>
      <c r="Y58" s="112">
        <v>57</v>
      </c>
      <c r="Z58" s="112">
        <v>49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29</v>
      </c>
      <c r="W59" s="112">
        <v>32</v>
      </c>
      <c r="X59" s="112">
        <v>22</v>
      </c>
      <c r="Y59" s="112">
        <v>19</v>
      </c>
      <c r="Z59" s="112">
        <v>26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24</v>
      </c>
      <c r="W60" s="112">
        <v>23</v>
      </c>
      <c r="X60" s="112">
        <v>26</v>
      </c>
      <c r="Y60" s="112">
        <v>29</v>
      </c>
      <c r="Z60" s="112">
        <v>34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2372</v>
      </c>
      <c r="W61" s="112">
        <v>2575</v>
      </c>
      <c r="X61" s="112">
        <v>2553</v>
      </c>
      <c r="Y61" s="112">
        <v>2641</v>
      </c>
      <c r="Z61" s="112">
        <v>2615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4</v>
      </c>
      <c r="X63" s="112">
        <v>1</v>
      </c>
      <c r="Y63" s="112">
        <v>6</v>
      </c>
      <c r="Z63" s="112">
        <v>0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51</v>
      </c>
      <c r="W64" s="112">
        <v>58</v>
      </c>
      <c r="X64" s="112">
        <v>82</v>
      </c>
      <c r="Y64" s="112">
        <v>88</v>
      </c>
      <c r="Z64" s="112">
        <v>90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Yarriambiack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159</v>
      </c>
      <c r="W65" s="112">
        <v>156</v>
      </c>
      <c r="X65" s="112">
        <v>144</v>
      </c>
      <c r="Y65" s="112">
        <v>163</v>
      </c>
      <c r="Z65" s="112">
        <v>191</v>
      </c>
    </row>
    <row r="66" spans="1:26" x14ac:dyDescent="0.25">
      <c r="S66" s="115" t="s">
        <v>39</v>
      </c>
      <c r="T66" s="115"/>
      <c r="U66" s="112"/>
      <c r="V66" s="112">
        <v>232</v>
      </c>
      <c r="W66" s="112">
        <v>227</v>
      </c>
      <c r="X66" s="112">
        <v>232</v>
      </c>
      <c r="Y66" s="112">
        <v>215</v>
      </c>
      <c r="Z66" s="112">
        <v>188</v>
      </c>
    </row>
    <row r="67" spans="1:26" x14ac:dyDescent="0.25">
      <c r="S67" s="115" t="s">
        <v>40</v>
      </c>
      <c r="T67" s="115"/>
      <c r="U67" s="112"/>
      <c r="V67" s="112">
        <v>217</v>
      </c>
      <c r="W67" s="112">
        <v>249</v>
      </c>
      <c r="X67" s="112">
        <v>264</v>
      </c>
      <c r="Y67" s="112">
        <v>267</v>
      </c>
      <c r="Z67" s="112">
        <v>259</v>
      </c>
    </row>
    <row r="68" spans="1:26" x14ac:dyDescent="0.25">
      <c r="S68" s="115" t="s">
        <v>41</v>
      </c>
      <c r="T68" s="115"/>
      <c r="U68" s="112"/>
      <c r="V68" s="112">
        <v>189</v>
      </c>
      <c r="W68" s="112">
        <v>209</v>
      </c>
      <c r="X68" s="112">
        <v>223</v>
      </c>
      <c r="Y68" s="112">
        <v>220</v>
      </c>
      <c r="Z68" s="112">
        <v>242</v>
      </c>
    </row>
    <row r="69" spans="1:26" x14ac:dyDescent="0.25">
      <c r="S69" s="115" t="s">
        <v>42</v>
      </c>
      <c r="T69" s="115"/>
      <c r="U69" s="112"/>
      <c r="V69" s="112">
        <v>208</v>
      </c>
      <c r="W69" s="112">
        <v>220</v>
      </c>
      <c r="X69" s="112">
        <v>189</v>
      </c>
      <c r="Y69" s="112">
        <v>216</v>
      </c>
      <c r="Z69" s="112">
        <v>208</v>
      </c>
    </row>
    <row r="70" spans="1:26" x14ac:dyDescent="0.25">
      <c r="S70" s="115" t="s">
        <v>43</v>
      </c>
      <c r="T70" s="115"/>
      <c r="U70" s="112"/>
      <c r="V70" s="112">
        <v>194</v>
      </c>
      <c r="W70" s="112">
        <v>197</v>
      </c>
      <c r="X70" s="112">
        <v>187</v>
      </c>
      <c r="Y70" s="112">
        <v>231</v>
      </c>
      <c r="Z70" s="112">
        <v>242</v>
      </c>
    </row>
    <row r="71" spans="1:26" x14ac:dyDescent="0.25">
      <c r="S71" s="115" t="s">
        <v>44</v>
      </c>
      <c r="T71" s="115"/>
      <c r="U71" s="112"/>
      <c r="V71" s="112">
        <v>220</v>
      </c>
      <c r="W71" s="112">
        <v>193</v>
      </c>
      <c r="X71" s="112">
        <v>189</v>
      </c>
      <c r="Y71" s="112">
        <v>208</v>
      </c>
      <c r="Z71" s="112">
        <v>225</v>
      </c>
    </row>
    <row r="72" spans="1:26" x14ac:dyDescent="0.25">
      <c r="S72" s="115" t="s">
        <v>45</v>
      </c>
      <c r="T72" s="115"/>
      <c r="U72" s="112"/>
      <c r="V72" s="112">
        <v>266</v>
      </c>
      <c r="W72" s="112">
        <v>272</v>
      </c>
      <c r="X72" s="112">
        <v>266</v>
      </c>
      <c r="Y72" s="112">
        <v>244</v>
      </c>
      <c r="Z72" s="112">
        <v>219</v>
      </c>
    </row>
    <row r="73" spans="1:26" x14ac:dyDescent="0.25">
      <c r="S73" s="115" t="s">
        <v>46</v>
      </c>
      <c r="T73" s="115"/>
      <c r="U73" s="112"/>
      <c r="V73" s="112">
        <v>289</v>
      </c>
      <c r="W73" s="112">
        <v>282</v>
      </c>
      <c r="X73" s="112">
        <v>283</v>
      </c>
      <c r="Y73" s="112">
        <v>277</v>
      </c>
      <c r="Z73" s="112">
        <v>279</v>
      </c>
    </row>
    <row r="74" spans="1:26" x14ac:dyDescent="0.25">
      <c r="S74" s="115" t="s">
        <v>47</v>
      </c>
      <c r="T74" s="115"/>
      <c r="U74" s="112"/>
      <c r="V74" s="112">
        <v>251</v>
      </c>
      <c r="W74" s="112">
        <v>265</v>
      </c>
      <c r="X74" s="112">
        <v>273</v>
      </c>
      <c r="Y74" s="112">
        <v>309</v>
      </c>
      <c r="Z74" s="112">
        <v>305</v>
      </c>
    </row>
    <row r="75" spans="1:26" x14ac:dyDescent="0.25">
      <c r="S75" s="115" t="s">
        <v>48</v>
      </c>
      <c r="T75" s="115"/>
      <c r="U75" s="112"/>
      <c r="V75" s="112">
        <v>111</v>
      </c>
      <c r="W75" s="112">
        <v>116</v>
      </c>
      <c r="X75" s="112">
        <v>138</v>
      </c>
      <c r="Y75" s="112">
        <v>146</v>
      </c>
      <c r="Z75" s="112">
        <v>153</v>
      </c>
    </row>
    <row r="76" spans="1:26" x14ac:dyDescent="0.25">
      <c r="S76" s="115" t="s">
        <v>49</v>
      </c>
      <c r="T76" s="115"/>
      <c r="U76" s="112"/>
      <c r="V76" s="112">
        <v>46</v>
      </c>
      <c r="W76" s="112">
        <v>51</v>
      </c>
      <c r="X76" s="112">
        <v>58</v>
      </c>
      <c r="Y76" s="112">
        <v>55</v>
      </c>
      <c r="Z76" s="112">
        <v>53</v>
      </c>
    </row>
    <row r="77" spans="1:26" x14ac:dyDescent="0.25">
      <c r="S77" s="115" t="s">
        <v>50</v>
      </c>
      <c r="T77" s="115"/>
      <c r="U77" s="112"/>
      <c r="V77" s="112">
        <v>33</v>
      </c>
      <c r="W77" s="112">
        <v>40</v>
      </c>
      <c r="X77" s="112">
        <v>31</v>
      </c>
      <c r="Y77" s="112">
        <v>31</v>
      </c>
      <c r="Z77" s="112">
        <v>33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25</v>
      </c>
      <c r="X78" s="112">
        <v>24</v>
      </c>
      <c r="Y78" s="112">
        <v>24</v>
      </c>
      <c r="Z78" s="112">
        <v>23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14</v>
      </c>
      <c r="X79" s="112">
        <v>15</v>
      </c>
      <c r="Y79" s="112">
        <v>18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2494</v>
      </c>
      <c r="W80" s="112">
        <v>2565</v>
      </c>
      <c r="X80" s="112">
        <v>2599</v>
      </c>
      <c r="Y80" s="112">
        <v>2725</v>
      </c>
      <c r="Z80" s="112">
        <v>2722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Yarriambiack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160</v>
      </c>
      <c r="W83" s="112">
        <v>154</v>
      </c>
      <c r="X83" s="112">
        <v>173</v>
      </c>
      <c r="Y83" s="112">
        <v>172</v>
      </c>
      <c r="Z83" s="112">
        <v>161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103</v>
      </c>
      <c r="W84" s="112">
        <v>98</v>
      </c>
      <c r="X84" s="112">
        <v>113</v>
      </c>
      <c r="Y84" s="112">
        <v>102</v>
      </c>
      <c r="Z84" s="112">
        <v>97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210</v>
      </c>
      <c r="W85" s="112">
        <v>218</v>
      </c>
      <c r="X85" s="112">
        <v>224</v>
      </c>
      <c r="Y85" s="112">
        <v>224</v>
      </c>
      <c r="Z85" s="112">
        <v>229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5,339</v>
      </c>
      <c r="D86" s="96">
        <f t="shared" ref="D86:D91" si="4">AD4</f>
        <v>-6.5128395980647014E-3</v>
      </c>
      <c r="E86" s="97">
        <f t="shared" ref="E86:E91" si="5">AD4</f>
        <v>-6.5128395980647014E-3</v>
      </c>
      <c r="F86" s="96">
        <f t="shared" ref="F86:F91" si="6">AF4</f>
        <v>9.6979658927470735E-2</v>
      </c>
      <c r="G86" s="97">
        <f t="shared" ref="G86:G91" si="7">AF4</f>
        <v>9.6979658927470735E-2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59</v>
      </c>
      <c r="W86" s="112">
        <v>75</v>
      </c>
      <c r="X86" s="112">
        <v>71</v>
      </c>
      <c r="Y86" s="112">
        <v>76</v>
      </c>
      <c r="Z86" s="112">
        <v>70</v>
      </c>
    </row>
    <row r="87" spans="1:30" ht="15" customHeight="1" x14ac:dyDescent="0.25">
      <c r="A87" s="98" t="s">
        <v>4</v>
      </c>
      <c r="B87" s="49"/>
      <c r="C87" s="57" t="str">
        <f t="shared" si="3"/>
        <v>2,614</v>
      </c>
      <c r="D87" s="96">
        <f t="shared" si="4"/>
        <v>-1.1720226843100146E-2</v>
      </c>
      <c r="E87" s="97">
        <f t="shared" si="5"/>
        <v>-1.1720226843100146E-2</v>
      </c>
      <c r="F87" s="96">
        <f t="shared" si="6"/>
        <v>0.10202360876897143</v>
      </c>
      <c r="G87" s="97">
        <f t="shared" si="7"/>
        <v>0.10202360876897143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50</v>
      </c>
      <c r="W87" s="112">
        <v>45</v>
      </c>
      <c r="X87" s="112">
        <v>40</v>
      </c>
      <c r="Y87" s="112">
        <v>37</v>
      </c>
      <c r="Z87" s="112">
        <v>32</v>
      </c>
    </row>
    <row r="88" spans="1:30" ht="15" customHeight="1" x14ac:dyDescent="0.25">
      <c r="A88" s="98" t="s">
        <v>5</v>
      </c>
      <c r="B88" s="49"/>
      <c r="C88" s="57" t="str">
        <f t="shared" si="3"/>
        <v>2,719</v>
      </c>
      <c r="D88" s="96">
        <f t="shared" si="4"/>
        <v>-1.1021307861865948E-3</v>
      </c>
      <c r="E88" s="97">
        <f t="shared" si="5"/>
        <v>-1.1021307861865948E-3</v>
      </c>
      <c r="F88" s="96">
        <f t="shared" si="6"/>
        <v>9.1967871485943764E-2</v>
      </c>
      <c r="G88" s="97">
        <f t="shared" si="7"/>
        <v>9.1967871485943764E-2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64</v>
      </c>
      <c r="W88" s="112">
        <v>82</v>
      </c>
      <c r="X88" s="112">
        <v>93</v>
      </c>
      <c r="Y88" s="112">
        <v>86</v>
      </c>
      <c r="Z88" s="112">
        <v>86</v>
      </c>
    </row>
    <row r="89" spans="1:30" ht="15" customHeight="1" x14ac:dyDescent="0.25">
      <c r="A89" s="49" t="s">
        <v>6</v>
      </c>
      <c r="B89" s="49"/>
      <c r="C89" s="57" t="str">
        <f t="shared" si="3"/>
        <v>3,554</v>
      </c>
      <c r="D89" s="96">
        <f t="shared" si="4"/>
        <v>1.0520329826556818E-2</v>
      </c>
      <c r="E89" s="97">
        <f t="shared" si="5"/>
        <v>1.0520329826556818E-2</v>
      </c>
      <c r="F89" s="96">
        <f t="shared" si="6"/>
        <v>7.2420036210018024E-2</v>
      </c>
      <c r="G89" s="97">
        <f t="shared" si="7"/>
        <v>7.2420036210018024E-2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170</v>
      </c>
      <c r="W89" s="112">
        <v>173</v>
      </c>
      <c r="X89" s="112">
        <v>172</v>
      </c>
      <c r="Y89" s="112">
        <v>196</v>
      </c>
      <c r="Z89" s="112">
        <v>262</v>
      </c>
    </row>
    <row r="90" spans="1:30" ht="15" customHeight="1" x14ac:dyDescent="0.25">
      <c r="A90" s="49" t="s">
        <v>95</v>
      </c>
      <c r="B90" s="49"/>
      <c r="C90" s="57" t="str">
        <f t="shared" si="3"/>
        <v>$37,055</v>
      </c>
      <c r="D90" s="96">
        <f t="shared" si="4"/>
        <v>8.4262472567666391E-2</v>
      </c>
      <c r="E90" s="97">
        <f t="shared" si="5"/>
        <v>8.4262472567666391E-2</v>
      </c>
      <c r="F90" s="96">
        <f t="shared" si="6"/>
        <v>0.20502991869918685</v>
      </c>
      <c r="G90" s="97">
        <f t="shared" si="7"/>
        <v>0.20502991869918685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300</v>
      </c>
      <c r="W90" s="112">
        <v>318</v>
      </c>
      <c r="X90" s="112">
        <v>312</v>
      </c>
      <c r="Y90" s="112">
        <v>326</v>
      </c>
      <c r="Z90" s="112">
        <v>294</v>
      </c>
    </row>
    <row r="91" spans="1:30" ht="15" customHeight="1" x14ac:dyDescent="0.25">
      <c r="A91" s="49" t="s">
        <v>7</v>
      </c>
      <c r="B91" s="49"/>
      <c r="C91" s="57" t="str">
        <f t="shared" si="3"/>
        <v>$249.3 mil</v>
      </c>
      <c r="D91" s="96">
        <f t="shared" si="4"/>
        <v>4.7754699311521875E-2</v>
      </c>
      <c r="E91" s="97">
        <f t="shared" si="5"/>
        <v>4.7754699311521875E-2</v>
      </c>
      <c r="F91" s="96">
        <f t="shared" si="6"/>
        <v>0.54943725613657901</v>
      </c>
      <c r="G91" s="97">
        <f t="shared" si="7"/>
        <v>0.54943725613657901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1704</v>
      </c>
      <c r="W91" s="112">
        <v>1828</v>
      </c>
      <c r="X91" s="112">
        <v>1808</v>
      </c>
      <c r="Y91" s="112">
        <v>1856</v>
      </c>
      <c r="Z91" s="112">
        <v>1880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96</v>
      </c>
      <c r="W93" s="112">
        <v>104</v>
      </c>
      <c r="X93" s="112">
        <v>99</v>
      </c>
      <c r="Y93" s="112">
        <v>115</v>
      </c>
      <c r="Z93" s="112">
        <v>111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341</v>
      </c>
      <c r="W94" s="112">
        <v>347</v>
      </c>
      <c r="X94" s="112">
        <v>353</v>
      </c>
      <c r="Y94" s="112">
        <v>348</v>
      </c>
      <c r="Z94" s="112">
        <v>357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25</v>
      </c>
      <c r="W95" s="112">
        <v>32</v>
      </c>
      <c r="X95" s="112">
        <v>37</v>
      </c>
      <c r="Y95" s="112">
        <v>35</v>
      </c>
      <c r="Z95" s="112">
        <v>39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303</v>
      </c>
      <c r="W96" s="112">
        <v>302</v>
      </c>
      <c r="X96" s="112">
        <v>297</v>
      </c>
      <c r="Y96" s="112">
        <v>291</v>
      </c>
      <c r="Z96" s="112">
        <v>286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212</v>
      </c>
      <c r="W97" s="112">
        <v>222</v>
      </c>
      <c r="X97" s="112">
        <v>209</v>
      </c>
      <c r="Y97" s="112">
        <v>198</v>
      </c>
      <c r="Z97" s="112">
        <v>196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124</v>
      </c>
      <c r="W98" s="112">
        <v>125</v>
      </c>
      <c r="X98" s="112">
        <v>114</v>
      </c>
      <c r="Y98" s="112">
        <v>123</v>
      </c>
      <c r="Z98" s="112">
        <v>126</v>
      </c>
    </row>
    <row r="99" spans="1:32" ht="15" customHeight="1" x14ac:dyDescent="0.25">
      <c r="S99" s="115" t="s">
        <v>195</v>
      </c>
      <c r="T99" s="115"/>
      <c r="U99" s="112"/>
      <c r="V99" s="112">
        <v>23</v>
      </c>
      <c r="W99" s="112">
        <v>17</v>
      </c>
      <c r="X99" s="112">
        <v>23</v>
      </c>
      <c r="Y99" s="112">
        <v>21</v>
      </c>
      <c r="Z99" s="112">
        <v>33</v>
      </c>
    </row>
    <row r="100" spans="1:32" ht="15" customHeight="1" x14ac:dyDescent="0.25">
      <c r="S100" s="115" t="s">
        <v>58</v>
      </c>
      <c r="T100" s="115"/>
      <c r="U100" s="112"/>
      <c r="V100" s="112">
        <v>109</v>
      </c>
      <c r="W100" s="112">
        <v>130</v>
      </c>
      <c r="X100" s="112">
        <v>126</v>
      </c>
      <c r="Y100" s="112">
        <v>144</v>
      </c>
      <c r="Z100" s="112">
        <v>142</v>
      </c>
    </row>
    <row r="101" spans="1:32" x14ac:dyDescent="0.25">
      <c r="A101" s="18"/>
      <c r="S101" s="118" t="s">
        <v>53</v>
      </c>
      <c r="T101" s="118"/>
      <c r="U101" s="112"/>
      <c r="V101" s="112">
        <v>1606</v>
      </c>
      <c r="W101" s="112">
        <v>1684</v>
      </c>
      <c r="X101" s="112">
        <v>1630</v>
      </c>
      <c r="Y101" s="112">
        <v>1656</v>
      </c>
      <c r="Z101" s="112">
        <v>1673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2737</v>
      </c>
      <c r="W104" s="112">
        <v>2863</v>
      </c>
      <c r="X104" s="112">
        <v>2887</v>
      </c>
      <c r="Y104" s="112">
        <v>3120</v>
      </c>
      <c r="Z104" s="112">
        <v>3182</v>
      </c>
      <c r="AB104" s="109" t="str">
        <f>TEXT(Z104,"###,###")</f>
        <v>3,182</v>
      </c>
      <c r="AD104" s="130">
        <f>Z104/($Z$4)*100</f>
        <v>59.599175875632135</v>
      </c>
      <c r="AF104" s="109"/>
    </row>
    <row r="105" spans="1:32" x14ac:dyDescent="0.25">
      <c r="S105" s="115" t="s">
        <v>17</v>
      </c>
      <c r="T105" s="115"/>
      <c r="U105" s="112"/>
      <c r="V105" s="112">
        <v>1265</v>
      </c>
      <c r="W105" s="112">
        <v>1163</v>
      </c>
      <c r="X105" s="112">
        <v>1165</v>
      </c>
      <c r="Y105" s="112">
        <v>1162</v>
      </c>
      <c r="Z105" s="112">
        <v>1110</v>
      </c>
      <c r="AB105" s="109" t="str">
        <f>TEXT(Z105,"###,###")</f>
        <v>1,110</v>
      </c>
      <c r="AD105" s="130">
        <f>Z105/($Z$4)*100</f>
        <v>20.790410189174004</v>
      </c>
      <c r="AF105" s="109"/>
    </row>
    <row r="106" spans="1:32" x14ac:dyDescent="0.25">
      <c r="S106" s="118" t="s">
        <v>53</v>
      </c>
      <c r="T106" s="118"/>
      <c r="U106" s="120"/>
      <c r="V106" s="120">
        <v>4002</v>
      </c>
      <c r="W106" s="120">
        <v>4026</v>
      </c>
      <c r="X106" s="120">
        <v>4052</v>
      </c>
      <c r="Y106" s="120">
        <v>4282</v>
      </c>
      <c r="Z106" s="120">
        <v>4292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766</v>
      </c>
      <c r="W108" s="112">
        <v>924</v>
      </c>
      <c r="X108" s="112">
        <v>901</v>
      </c>
      <c r="Y108" s="112">
        <v>896</v>
      </c>
      <c r="Z108" s="112">
        <v>919</v>
      </c>
      <c r="AB108" s="109" t="str">
        <f>TEXT(Z108,"###,###")</f>
        <v>919</v>
      </c>
      <c r="AD108" s="130">
        <f>Z108/($Z$4)*100</f>
        <v>17.21296122869451</v>
      </c>
      <c r="AF108" s="109"/>
    </row>
    <row r="109" spans="1:32" x14ac:dyDescent="0.25">
      <c r="S109" s="115" t="s">
        <v>20</v>
      </c>
      <c r="T109" s="115"/>
      <c r="U109" s="112"/>
      <c r="V109" s="112">
        <v>771</v>
      </c>
      <c r="W109" s="112">
        <v>828</v>
      </c>
      <c r="X109" s="112">
        <v>819</v>
      </c>
      <c r="Y109" s="112">
        <v>860</v>
      </c>
      <c r="Z109" s="112">
        <v>896</v>
      </c>
      <c r="AB109" s="109" t="str">
        <f>TEXT(Z109,"###,###")</f>
        <v>896</v>
      </c>
      <c r="AD109" s="130">
        <f>Z109/($Z$4)*100</f>
        <v>16.78216894549541</v>
      </c>
      <c r="AF109" s="109"/>
    </row>
    <row r="110" spans="1:32" x14ac:dyDescent="0.25">
      <c r="S110" s="115" t="s">
        <v>21</v>
      </c>
      <c r="T110" s="115"/>
      <c r="U110" s="112"/>
      <c r="V110" s="112">
        <v>993</v>
      </c>
      <c r="W110" s="112">
        <v>947</v>
      </c>
      <c r="X110" s="112">
        <v>1020</v>
      </c>
      <c r="Y110" s="112">
        <v>1074</v>
      </c>
      <c r="Z110" s="112">
        <v>1073</v>
      </c>
      <c r="AB110" s="109" t="str">
        <f>TEXT(Z110,"###,###")</f>
        <v>1,073</v>
      </c>
      <c r="AD110" s="130">
        <f>Z110/($Z$4)*100</f>
        <v>20.097396516201535</v>
      </c>
      <c r="AF110" s="109"/>
    </row>
    <row r="111" spans="1:32" x14ac:dyDescent="0.25">
      <c r="S111" s="115" t="s">
        <v>22</v>
      </c>
      <c r="T111" s="115"/>
      <c r="U111" s="112"/>
      <c r="V111" s="112">
        <v>1318</v>
      </c>
      <c r="W111" s="112">
        <v>1283</v>
      </c>
      <c r="X111" s="112">
        <v>1312</v>
      </c>
      <c r="Y111" s="112">
        <v>1450</v>
      </c>
      <c r="Z111" s="112">
        <v>1396</v>
      </c>
      <c r="AB111" s="109" t="str">
        <f>TEXT(Z111,"###,###")</f>
        <v>1,396</v>
      </c>
      <c r="AD111" s="130">
        <f>Z111/($Z$4)*100</f>
        <v>26.147218580258475</v>
      </c>
      <c r="AF111" s="109"/>
    </row>
    <row r="112" spans="1:32" x14ac:dyDescent="0.25">
      <c r="S112" s="118" t="s">
        <v>53</v>
      </c>
      <c r="T112" s="118"/>
      <c r="U112" s="112"/>
      <c r="V112" s="112">
        <v>4864</v>
      </c>
      <c r="W112" s="112">
        <v>5137</v>
      </c>
      <c r="X112" s="112">
        <v>5152</v>
      </c>
      <c r="Y112" s="112">
        <v>5371</v>
      </c>
      <c r="Z112" s="112">
        <v>5339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45.96</v>
      </c>
      <c r="W118" s="131">
        <v>46.11</v>
      </c>
      <c r="X118" s="131">
        <v>46.47</v>
      </c>
      <c r="Y118" s="131">
        <v>46.55</v>
      </c>
      <c r="Z118" s="131">
        <v>46.42</v>
      </c>
      <c r="AB118" s="109" t="str">
        <f>TEXT(Z118,"##.0")</f>
        <v>46.4</v>
      </c>
    </row>
    <row r="120" spans="19:32" x14ac:dyDescent="0.25">
      <c r="S120" s="101" t="s">
        <v>97</v>
      </c>
      <c r="T120" s="112"/>
      <c r="U120" s="112"/>
      <c r="V120" s="112">
        <v>2208</v>
      </c>
      <c r="W120" s="112">
        <v>2259</v>
      </c>
      <c r="X120" s="112">
        <v>2222</v>
      </c>
      <c r="Y120" s="112">
        <v>2279</v>
      </c>
      <c r="Z120" s="112">
        <v>2336</v>
      </c>
      <c r="AB120" s="109" t="str">
        <f>TEXT(Z120,"###,###")</f>
        <v>2,336</v>
      </c>
    </row>
    <row r="121" spans="19:32" x14ac:dyDescent="0.25">
      <c r="S121" s="101" t="s">
        <v>98</v>
      </c>
      <c r="T121" s="112"/>
      <c r="U121" s="112"/>
      <c r="V121" s="112">
        <v>654</v>
      </c>
      <c r="W121" s="112">
        <v>735</v>
      </c>
      <c r="X121" s="112">
        <v>695</v>
      </c>
      <c r="Y121" s="112">
        <v>697</v>
      </c>
      <c r="Z121" s="112">
        <v>710</v>
      </c>
      <c r="AB121" s="109" t="str">
        <f>TEXT(Z121,"###,###")</f>
        <v>710</v>
      </c>
    </row>
    <row r="122" spans="19:32" x14ac:dyDescent="0.25">
      <c r="S122" s="101" t="s">
        <v>99</v>
      </c>
      <c r="T122" s="112"/>
      <c r="U122" s="112"/>
      <c r="V122" s="112">
        <v>449</v>
      </c>
      <c r="W122" s="112">
        <v>525</v>
      </c>
      <c r="X122" s="112">
        <v>520</v>
      </c>
      <c r="Y122" s="112">
        <v>542</v>
      </c>
      <c r="Z122" s="112">
        <v>511</v>
      </c>
      <c r="AB122" s="109" t="str">
        <f>TEXT(Z122,"###,###")</f>
        <v>511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2657</v>
      </c>
      <c r="W124" s="112">
        <v>2784</v>
      </c>
      <c r="X124" s="112">
        <v>2742</v>
      </c>
      <c r="Y124" s="112">
        <v>2821</v>
      </c>
      <c r="Z124" s="112">
        <v>2847</v>
      </c>
      <c r="AB124" s="109" t="str">
        <f>TEXT(Z124,"###,###")</f>
        <v>2,847</v>
      </c>
      <c r="AD124" s="127">
        <f>Z124/$Z$7*100</f>
        <v>80.106921778277993</v>
      </c>
    </row>
    <row r="125" spans="19:32" x14ac:dyDescent="0.25">
      <c r="S125" s="101" t="s">
        <v>101</v>
      </c>
      <c r="T125" s="112"/>
      <c r="U125" s="112"/>
      <c r="V125" s="112">
        <v>1103</v>
      </c>
      <c r="W125" s="112">
        <v>1260</v>
      </c>
      <c r="X125" s="112">
        <v>1215</v>
      </c>
      <c r="Y125" s="112">
        <v>1239</v>
      </c>
      <c r="Z125" s="112">
        <v>1221</v>
      </c>
      <c r="AB125" s="109" t="str">
        <f>TEXT(Z125,"###,###")</f>
        <v>1,221</v>
      </c>
      <c r="AD125" s="127">
        <f>Z125/$Z$7*100</f>
        <v>34.355655599324706</v>
      </c>
    </row>
    <row r="127" spans="19:32" x14ac:dyDescent="0.25">
      <c r="S127" s="101" t="s">
        <v>102</v>
      </c>
      <c r="T127" s="112"/>
      <c r="U127" s="112"/>
      <c r="V127" s="112">
        <v>1708</v>
      </c>
      <c r="W127" s="112">
        <v>1828</v>
      </c>
      <c r="X127" s="112">
        <v>1810</v>
      </c>
      <c r="Y127" s="112">
        <v>1853</v>
      </c>
      <c r="Z127" s="112">
        <v>1882</v>
      </c>
      <c r="AB127" s="109" t="str">
        <f>TEXT(Z127,"###,###")</f>
        <v>1,882</v>
      </c>
      <c r="AD127" s="127">
        <f>Z127/$Z$7*100</f>
        <v>52.954417557681488</v>
      </c>
    </row>
    <row r="128" spans="19:32" x14ac:dyDescent="0.25">
      <c r="S128" s="101" t="s">
        <v>103</v>
      </c>
      <c r="T128" s="112"/>
      <c r="U128" s="112"/>
      <c r="V128" s="112">
        <v>1610</v>
      </c>
      <c r="W128" s="112">
        <v>1686</v>
      </c>
      <c r="X128" s="112">
        <v>1631</v>
      </c>
      <c r="Y128" s="112">
        <v>1655</v>
      </c>
      <c r="Z128" s="112">
        <v>1678</v>
      </c>
      <c r="AB128" s="109" t="str">
        <f>TEXT(Z128,"###,###")</f>
        <v>1,678</v>
      </c>
      <c r="AD128" s="127">
        <f>Z128/$Z$7*100</f>
        <v>47.214406302757453</v>
      </c>
    </row>
    <row r="130" spans="19:20" x14ac:dyDescent="0.25">
      <c r="S130" s="101" t="s">
        <v>278</v>
      </c>
      <c r="T130" s="127">
        <v>65.728756330894768</v>
      </c>
    </row>
    <row r="131" spans="19:20" x14ac:dyDescent="0.25">
      <c r="S131" s="101" t="s">
        <v>279</v>
      </c>
      <c r="T131" s="127">
        <v>19.977490151941474</v>
      </c>
    </row>
    <row r="132" spans="19:20" x14ac:dyDescent="0.25">
      <c r="S132" s="101" t="s">
        <v>280</v>
      </c>
      <c r="T132" s="127">
        <v>14.378165447383232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36FF608-B574-42FA-9E28-D7C50344B9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07A437B-D0ED-402C-90A7-23DEC6041D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10EF4FA-4ECF-4A12-9385-37D9156DB1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0772718-3CBC-4DED-A999-D5557105D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97"/>
  <sheetViews>
    <sheetView workbookViewId="0"/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Victoria</v>
      </c>
      <c r="B1" s="50"/>
      <c r="C1" s="50"/>
      <c r="D1" s="50"/>
      <c r="E1" s="50"/>
      <c r="F1" s="50"/>
      <c r="G1" s="51">
        <f>G3</f>
        <v>2</v>
      </c>
      <c r="H1" s="51"/>
      <c r="J1" s="145" t="s">
        <v>23</v>
      </c>
      <c r="K1" s="145"/>
      <c r="L1" s="145"/>
      <c r="M1" s="145"/>
      <c r="N1" s="145"/>
    </row>
    <row r="2" spans="1:14" ht="18.75" thickTop="1" thickBot="1" x14ac:dyDescent="0.35">
      <c r="A2" s="50"/>
      <c r="B2" s="52" t="s">
        <v>88</v>
      </c>
      <c r="C2" s="52" t="s">
        <v>190</v>
      </c>
      <c r="D2" s="52" t="s">
        <v>200</v>
      </c>
      <c r="E2" s="52" t="s">
        <v>277</v>
      </c>
      <c r="F2" s="52" t="s">
        <v>283</v>
      </c>
      <c r="G2" s="52" t="s">
        <v>285</v>
      </c>
      <c r="H2" s="52" t="s">
        <v>288</v>
      </c>
      <c r="J2" s="145" t="str">
        <f>$H$2</f>
        <v>2022-23</v>
      </c>
      <c r="K2" s="145"/>
      <c r="L2" s="145"/>
      <c r="M2" s="145"/>
      <c r="N2" s="145"/>
    </row>
    <row r="3" spans="1:14" ht="16.5" thickTop="1" thickBot="1" x14ac:dyDescent="0.3">
      <c r="C3" t="s">
        <v>273</v>
      </c>
      <c r="G3" s="4">
        <v>2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5219869</v>
      </c>
      <c r="E4" s="32">
        <v>5199718</v>
      </c>
      <c r="F4" s="32">
        <v>5274707</v>
      </c>
      <c r="G4" s="32">
        <v>5843757</v>
      </c>
      <c r="H4" s="32">
        <v>6084142</v>
      </c>
      <c r="J4" s="26" t="str">
        <f>TEXT(H4,"#,###,###")</f>
        <v>6,084,142</v>
      </c>
      <c r="L4" s="27">
        <f>H4/G4-1</f>
        <v>4.1135351795086539E-2</v>
      </c>
      <c r="N4" s="27">
        <f>H4/D4-1</f>
        <v>0.16557369543182032</v>
      </c>
    </row>
    <row r="5" spans="1:14" x14ac:dyDescent="0.25">
      <c r="A5" s="28" t="s">
        <v>4</v>
      </c>
      <c r="B5" s="32"/>
      <c r="C5" s="32"/>
      <c r="D5" s="32">
        <v>2664611</v>
      </c>
      <c r="E5" s="32">
        <v>2658101</v>
      </c>
      <c r="F5" s="32">
        <v>2678317</v>
      </c>
      <c r="G5" s="32">
        <v>2919074</v>
      </c>
      <c r="H5" s="32">
        <v>3026102</v>
      </c>
      <c r="J5" s="26" t="str">
        <f>TEXT(H5,"#,###,###")</f>
        <v>3,026,102</v>
      </c>
      <c r="L5" s="27">
        <f t="shared" ref="L5:L9" si="0">H5/G5-1</f>
        <v>3.6665051999366982E-2</v>
      </c>
      <c r="N5" s="27">
        <f t="shared" ref="N5:N8" si="1">H5/D5-1</f>
        <v>0.13566370475840572</v>
      </c>
    </row>
    <row r="6" spans="1:14" x14ac:dyDescent="0.25">
      <c r="A6" s="28" t="s">
        <v>5</v>
      </c>
      <c r="B6" s="32"/>
      <c r="C6" s="32"/>
      <c r="D6" s="32">
        <v>2555261</v>
      </c>
      <c r="E6" s="32">
        <v>2541621</v>
      </c>
      <c r="F6" s="32">
        <v>2593620</v>
      </c>
      <c r="G6" s="32">
        <v>2921723</v>
      </c>
      <c r="H6" s="32">
        <v>3055193</v>
      </c>
      <c r="J6" s="26" t="str">
        <f>TEXT(H6,"#,###,###")</f>
        <v>3,055,193</v>
      </c>
      <c r="L6" s="27">
        <f t="shared" si="0"/>
        <v>4.5681948630996061E-2</v>
      </c>
      <c r="N6" s="27">
        <f t="shared" si="1"/>
        <v>0.19564811578934593</v>
      </c>
    </row>
    <row r="7" spans="1:14" x14ac:dyDescent="0.25">
      <c r="A7" s="25" t="s">
        <v>6</v>
      </c>
      <c r="B7" s="32"/>
      <c r="C7" s="32"/>
      <c r="D7" s="32">
        <v>3639190</v>
      </c>
      <c r="E7" s="32">
        <v>3692487</v>
      </c>
      <c r="F7" s="32">
        <v>3674745</v>
      </c>
      <c r="G7" s="32">
        <v>3813581</v>
      </c>
      <c r="H7" s="32">
        <v>3971138</v>
      </c>
      <c r="J7" s="26" t="str">
        <f>TEXT(H7,"#,###,###")</f>
        <v>3,971,138</v>
      </c>
      <c r="L7" s="27">
        <f t="shared" si="0"/>
        <v>4.131471181548263E-2</v>
      </c>
      <c r="N7" s="27">
        <f t="shared" si="1"/>
        <v>9.1214803294139557E-2</v>
      </c>
    </row>
    <row r="8" spans="1:14" x14ac:dyDescent="0.25">
      <c r="A8" s="25" t="s">
        <v>28</v>
      </c>
      <c r="B8" s="32"/>
      <c r="C8" s="32"/>
      <c r="D8" s="32">
        <v>44152</v>
      </c>
      <c r="E8" s="32">
        <v>44744.79</v>
      </c>
      <c r="F8" s="32">
        <v>47208.84</v>
      </c>
      <c r="G8" s="32">
        <v>46858.11</v>
      </c>
      <c r="H8" s="32">
        <v>49493</v>
      </c>
      <c r="J8" s="26" t="str">
        <f>TEXT(H8,"$###,###")</f>
        <v>$49,493</v>
      </c>
      <c r="L8" s="27">
        <f t="shared" si="0"/>
        <v>5.6231247909913629E-2</v>
      </c>
      <c r="N8" s="27">
        <f t="shared" si="1"/>
        <v>0.12096847254937493</v>
      </c>
    </row>
    <row r="9" spans="1:14" x14ac:dyDescent="0.25">
      <c r="A9" s="25" t="s">
        <v>7</v>
      </c>
      <c r="B9" s="32"/>
      <c r="C9" s="32"/>
      <c r="D9" s="32">
        <v>223671673419</v>
      </c>
      <c r="E9" s="32">
        <v>234312749157</v>
      </c>
      <c r="F9" s="32">
        <v>245412532537</v>
      </c>
      <c r="G9" s="32">
        <v>265406939842</v>
      </c>
      <c r="H9" s="32">
        <v>289372511835</v>
      </c>
      <c r="J9" s="26" t="str">
        <f>TEXT(H9/1000000000,"$#,###.0")&amp;" bil"</f>
        <v>$289.4 bil</v>
      </c>
      <c r="L9" s="27">
        <f t="shared" si="0"/>
        <v>9.0297457961223682E-2</v>
      </c>
      <c r="N9" s="27">
        <f>H9/D9-1</f>
        <v>0.29373785876284764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4660359</v>
      </c>
      <c r="E11" s="32">
        <v>4630953</v>
      </c>
      <c r="F11" s="32">
        <v>4688195</v>
      </c>
      <c r="G11" s="32">
        <v>5242445</v>
      </c>
      <c r="H11" s="32">
        <v>5459575</v>
      </c>
    </row>
    <row r="12" spans="1:14" x14ac:dyDescent="0.25">
      <c r="A12" s="25" t="s">
        <v>30</v>
      </c>
      <c r="B12" s="32"/>
      <c r="C12" s="32"/>
      <c r="D12" s="32">
        <v>559518</v>
      </c>
      <c r="E12" s="32">
        <v>568770</v>
      </c>
      <c r="F12" s="32">
        <v>586512</v>
      </c>
      <c r="G12" s="32">
        <v>601311</v>
      </c>
      <c r="H12" s="32">
        <v>624575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59</v>
      </c>
      <c r="B15" s="38"/>
      <c r="C15" s="39"/>
      <c r="D15" s="39"/>
      <c r="E15" s="39"/>
      <c r="F15" s="39"/>
      <c r="G15" s="32">
        <v>93447</v>
      </c>
      <c r="H15" s="32">
        <v>99578</v>
      </c>
      <c r="J15" s="53">
        <f t="shared" ref="J15:J34" si="2">IF(H15="np",0,H15/$H$34)</f>
        <v>1.6366797186195534E-2</v>
      </c>
    </row>
    <row r="16" spans="1:14" x14ac:dyDescent="0.25">
      <c r="A16" s="38" t="s">
        <v>60</v>
      </c>
      <c r="B16" s="38"/>
      <c r="C16" s="39"/>
      <c r="D16" s="39"/>
      <c r="E16" s="39"/>
      <c r="F16" s="39"/>
      <c r="G16" s="32">
        <v>12221</v>
      </c>
      <c r="H16" s="32">
        <v>12934</v>
      </c>
      <c r="J16" s="53">
        <f t="shared" si="2"/>
        <v>2.1258526462296194E-3</v>
      </c>
    </row>
    <row r="17" spans="1:10" x14ac:dyDescent="0.25">
      <c r="A17" s="38" t="s">
        <v>61</v>
      </c>
      <c r="B17" s="38"/>
      <c r="C17" s="39"/>
      <c r="D17" s="39"/>
      <c r="E17" s="39"/>
      <c r="F17" s="39"/>
      <c r="G17" s="32">
        <v>327714</v>
      </c>
      <c r="H17" s="32">
        <v>334115</v>
      </c>
      <c r="J17" s="53">
        <f t="shared" si="2"/>
        <v>5.4915668539895567E-2</v>
      </c>
    </row>
    <row r="18" spans="1:10" x14ac:dyDescent="0.25">
      <c r="A18" s="38" t="s">
        <v>62</v>
      </c>
      <c r="B18" s="38"/>
      <c r="C18" s="39"/>
      <c r="D18" s="39"/>
      <c r="E18" s="39"/>
      <c r="F18" s="39"/>
      <c r="G18" s="32">
        <v>41080</v>
      </c>
      <c r="H18" s="32">
        <v>42855</v>
      </c>
      <c r="J18" s="53">
        <f t="shared" si="2"/>
        <v>7.0437154131877486E-3</v>
      </c>
    </row>
    <row r="19" spans="1:10" x14ac:dyDescent="0.25">
      <c r="A19" s="38" t="s">
        <v>63</v>
      </c>
      <c r="B19" s="38"/>
      <c r="C19" s="39"/>
      <c r="D19" s="39"/>
      <c r="E19" s="39"/>
      <c r="F19" s="39"/>
      <c r="G19" s="32">
        <v>393936</v>
      </c>
      <c r="H19" s="32">
        <v>405503</v>
      </c>
      <c r="J19" s="53">
        <f t="shared" si="2"/>
        <v>6.6649112850166184E-2</v>
      </c>
    </row>
    <row r="20" spans="1:10" x14ac:dyDescent="0.25">
      <c r="A20" s="38" t="s">
        <v>64</v>
      </c>
      <c r="B20" s="38"/>
      <c r="C20" s="39"/>
      <c r="D20" s="39"/>
      <c r="E20" s="39"/>
      <c r="F20" s="39"/>
      <c r="G20" s="32">
        <v>213218</v>
      </c>
      <c r="H20" s="32">
        <v>217371</v>
      </c>
      <c r="J20" s="53">
        <f t="shared" si="2"/>
        <v>3.5727440510559656E-2</v>
      </c>
    </row>
    <row r="21" spans="1:10" x14ac:dyDescent="0.25">
      <c r="A21" s="38" t="s">
        <v>65</v>
      </c>
      <c r="B21" s="38"/>
      <c r="C21" s="39"/>
      <c r="D21" s="39"/>
      <c r="E21" s="39"/>
      <c r="F21" s="39"/>
      <c r="G21" s="32">
        <v>564463</v>
      </c>
      <c r="H21" s="32">
        <v>577006</v>
      </c>
      <c r="J21" s="53">
        <f t="shared" si="2"/>
        <v>9.483761651386792E-2</v>
      </c>
    </row>
    <row r="22" spans="1:10" x14ac:dyDescent="0.25">
      <c r="A22" s="38" t="s">
        <v>66</v>
      </c>
      <c r="B22" s="38"/>
      <c r="C22" s="39"/>
      <c r="D22" s="39"/>
      <c r="E22" s="39"/>
      <c r="F22" s="39"/>
      <c r="G22" s="32">
        <v>473867</v>
      </c>
      <c r="H22" s="32">
        <v>527383</v>
      </c>
      <c r="J22" s="53">
        <f t="shared" si="2"/>
        <v>8.6681501942671671E-2</v>
      </c>
    </row>
    <row r="23" spans="1:10" x14ac:dyDescent="0.25">
      <c r="A23" s="38" t="s">
        <v>67</v>
      </c>
      <c r="B23" s="38"/>
      <c r="C23" s="39"/>
      <c r="D23" s="39"/>
      <c r="E23" s="39"/>
      <c r="F23" s="39"/>
      <c r="G23" s="32">
        <v>234984</v>
      </c>
      <c r="H23" s="32">
        <v>249896</v>
      </c>
      <c r="J23" s="53">
        <f t="shared" si="2"/>
        <v>4.1073300825900494E-2</v>
      </c>
    </row>
    <row r="24" spans="1:10" x14ac:dyDescent="0.25">
      <c r="A24" s="38" t="s">
        <v>68</v>
      </c>
      <c r="B24" s="38"/>
      <c r="C24" s="39"/>
      <c r="D24" s="39"/>
      <c r="E24" s="39"/>
      <c r="F24" s="39"/>
      <c r="G24" s="32">
        <v>92952</v>
      </c>
      <c r="H24" s="32">
        <v>106219</v>
      </c>
      <c r="J24" s="53">
        <f t="shared" si="2"/>
        <v>1.7458322423833612E-2</v>
      </c>
    </row>
    <row r="25" spans="1:10" x14ac:dyDescent="0.25">
      <c r="A25" s="38" t="s">
        <v>69</v>
      </c>
      <c r="B25" s="38"/>
      <c r="C25" s="39"/>
      <c r="D25" s="39"/>
      <c r="E25" s="39"/>
      <c r="F25" s="39"/>
      <c r="G25" s="32">
        <v>258055</v>
      </c>
      <c r="H25" s="32">
        <v>263157</v>
      </c>
      <c r="J25" s="53">
        <f t="shared" si="2"/>
        <v>4.325289970804453E-2</v>
      </c>
    </row>
    <row r="26" spans="1:10" x14ac:dyDescent="0.25">
      <c r="A26" s="38" t="s">
        <v>70</v>
      </c>
      <c r="B26" s="38"/>
      <c r="C26" s="39"/>
      <c r="D26" s="39"/>
      <c r="E26" s="39"/>
      <c r="F26" s="39"/>
      <c r="G26" s="32">
        <v>96260</v>
      </c>
      <c r="H26" s="32">
        <v>99654</v>
      </c>
      <c r="J26" s="53">
        <f t="shared" si="2"/>
        <v>1.6379288666102249E-2</v>
      </c>
    </row>
    <row r="27" spans="1:10" x14ac:dyDescent="0.25">
      <c r="A27" s="38" t="s">
        <v>71</v>
      </c>
      <c r="B27" s="38"/>
      <c r="C27" s="39"/>
      <c r="D27" s="39"/>
      <c r="E27" s="39"/>
      <c r="F27" s="39"/>
      <c r="G27" s="32">
        <v>489839</v>
      </c>
      <c r="H27" s="32">
        <v>497175</v>
      </c>
      <c r="J27" s="53">
        <f t="shared" si="2"/>
        <v>8.1716467402907916E-2</v>
      </c>
    </row>
    <row r="28" spans="1:10" x14ac:dyDescent="0.25">
      <c r="A28" s="38" t="s">
        <v>72</v>
      </c>
      <c r="B28" s="38"/>
      <c r="C28" s="39"/>
      <c r="D28" s="39"/>
      <c r="E28" s="39"/>
      <c r="F28" s="39"/>
      <c r="G28" s="32">
        <v>583767</v>
      </c>
      <c r="H28" s="32">
        <v>599982</v>
      </c>
      <c r="J28" s="53">
        <f t="shared" si="2"/>
        <v>9.8613988123561119E-2</v>
      </c>
    </row>
    <row r="29" spans="1:10" x14ac:dyDescent="0.25">
      <c r="A29" s="38" t="s">
        <v>73</v>
      </c>
      <c r="B29" s="38"/>
      <c r="C29" s="39"/>
      <c r="D29" s="39"/>
      <c r="E29" s="39"/>
      <c r="F29" s="39"/>
      <c r="G29" s="32">
        <v>287706</v>
      </c>
      <c r="H29" s="32">
        <v>286663</v>
      </c>
      <c r="J29" s="53">
        <f t="shared" si="2"/>
        <v>4.7116382953929288E-2</v>
      </c>
    </row>
    <row r="30" spans="1:10" x14ac:dyDescent="0.25">
      <c r="A30" s="38" t="s">
        <v>74</v>
      </c>
      <c r="B30" s="38"/>
      <c r="C30" s="39"/>
      <c r="D30" s="39"/>
      <c r="E30" s="39"/>
      <c r="F30" s="39"/>
      <c r="G30" s="32">
        <v>429374</v>
      </c>
      <c r="H30" s="32">
        <v>461691</v>
      </c>
      <c r="J30" s="53">
        <f t="shared" si="2"/>
        <v>7.5884261179093804E-2</v>
      </c>
    </row>
    <row r="31" spans="1:10" x14ac:dyDescent="0.25">
      <c r="A31" s="38" t="s">
        <v>75</v>
      </c>
      <c r="B31" s="38"/>
      <c r="C31" s="39"/>
      <c r="D31" s="39"/>
      <c r="E31" s="39"/>
      <c r="F31" s="39"/>
      <c r="G31" s="32">
        <v>766603</v>
      </c>
      <c r="H31" s="32">
        <v>817113</v>
      </c>
      <c r="J31" s="53">
        <f t="shared" si="2"/>
        <v>0.13430198185546799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137162</v>
      </c>
      <c r="H32" s="32">
        <v>148242</v>
      </c>
      <c r="J32" s="53">
        <f t="shared" si="2"/>
        <v>2.4365289004358377E-2</v>
      </c>
    </row>
    <row r="33" spans="1:14" x14ac:dyDescent="0.25">
      <c r="A33" s="38" t="s">
        <v>77</v>
      </c>
      <c r="B33" s="38"/>
      <c r="C33" s="39"/>
      <c r="D33" s="39"/>
      <c r="E33" s="39"/>
      <c r="F33" s="39"/>
      <c r="G33" s="32">
        <v>197807</v>
      </c>
      <c r="H33" s="32">
        <v>202435</v>
      </c>
      <c r="J33" s="53">
        <f t="shared" si="2"/>
        <v>3.3272535985734729E-2</v>
      </c>
    </row>
    <row r="34" spans="1:14" ht="15.75" thickBot="1" x14ac:dyDescent="0.3">
      <c r="A34" s="40" t="s">
        <v>78</v>
      </c>
      <c r="B34" s="40"/>
      <c r="C34" s="41"/>
      <c r="D34" s="41"/>
      <c r="E34" s="41"/>
      <c r="F34" s="41"/>
      <c r="G34" s="42">
        <v>5843755</v>
      </c>
      <c r="H34" s="42">
        <v>6084147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9"/>
      <c r="L36" s="90"/>
      <c r="N36" s="90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91"/>
      <c r="N37" s="91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91"/>
      <c r="N38" s="91"/>
    </row>
    <row r="39" spans="1:14" x14ac:dyDescent="0.25">
      <c r="A39" s="25" t="s">
        <v>11</v>
      </c>
      <c r="B39" s="25"/>
      <c r="G39" s="32"/>
      <c r="H39" s="32"/>
      <c r="J39" s="26"/>
      <c r="L39" s="92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8"/>
      <c r="K43" s="89"/>
      <c r="L43" s="89"/>
      <c r="M43" s="89"/>
      <c r="N43" s="89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2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2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2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2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2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2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2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2"/>
      <c r="N52" s="26"/>
    </row>
    <row r="54" spans="1:14" x14ac:dyDescent="0.25">
      <c r="J54" s="89"/>
      <c r="L54" s="90"/>
      <c r="N54" s="90"/>
    </row>
    <row r="55" spans="1:14" x14ac:dyDescent="0.25">
      <c r="A55" s="38" t="s">
        <v>86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87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  <row r="97" spans="1:1" x14ac:dyDescent="0.25">
      <c r="A97" t="s">
        <v>290</v>
      </c>
    </row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89C8-2BFC-4D1B-8A97-6A359F9AB83C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8.7109375" customWidth="1"/>
    <col min="4" max="4" width="7.42578125" bestFit="1" customWidth="1"/>
    <col min="5" max="5" width="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9" t="str">
        <f>'State data for spotlight'!$C$3&amp;" Jobs in Australia Spotlights by LGA"</f>
        <v>Victoria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190</v>
      </c>
      <c r="V2" s="103" t="s">
        <v>200</v>
      </c>
      <c r="W2" s="103" t="s">
        <v>277</v>
      </c>
      <c r="X2" s="103" t="s">
        <v>283</v>
      </c>
      <c r="Y2" s="103" t="s">
        <v>285</v>
      </c>
      <c r="Z2" s="103" t="s">
        <v>288</v>
      </c>
      <c r="AB2" s="140" t="str">
        <f>$Z$2</f>
        <v>2022-23</v>
      </c>
      <c r="AC2" s="140"/>
      <c r="AD2" s="140"/>
      <c r="AE2" s="140"/>
      <c r="AF2" s="140"/>
    </row>
    <row r="3" spans="1:32" ht="15" customHeight="1" x14ac:dyDescent="0.25">
      <c r="A3" s="60" t="s">
        <v>287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8.8 Benalla, Victoria,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10604</v>
      </c>
      <c r="W4" s="108">
        <v>10738</v>
      </c>
      <c r="X4" s="108">
        <v>11321</v>
      </c>
      <c r="Y4" s="108">
        <v>11816</v>
      </c>
      <c r="Z4" s="108">
        <v>11860</v>
      </c>
      <c r="AB4" s="109" t="str">
        <f>TEXT(Z4,"###,###")</f>
        <v>11,860</v>
      </c>
      <c r="AD4" s="110">
        <f>Z4/Y4-1</f>
        <v>3.7237643872713999E-3</v>
      </c>
      <c r="AF4" s="110">
        <f>Z4/V4-1</f>
        <v>0.11844586948321378</v>
      </c>
    </row>
    <row r="5" spans="1:32" ht="17.25" customHeight="1" x14ac:dyDescent="0.25">
      <c r="A5" s="61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5314</v>
      </c>
      <c r="W5" s="108">
        <v>5397</v>
      </c>
      <c r="X5" s="108">
        <v>5659</v>
      </c>
      <c r="Y5" s="108">
        <v>5805</v>
      </c>
      <c r="Z5" s="108">
        <v>5798</v>
      </c>
      <c r="AB5" s="109" t="str">
        <f>TEXT(Z5,"###,###")</f>
        <v>5,798</v>
      </c>
      <c r="AD5" s="110">
        <f t="shared" ref="AD5:AD9" si="0">Z5/Y5-1</f>
        <v>-1.2058570198104634E-3</v>
      </c>
      <c r="AF5" s="110">
        <f t="shared" ref="AF5:AF9" si="1">Z5/V5-1</f>
        <v>9.1080165600301077E-2</v>
      </c>
    </row>
    <row r="6" spans="1:32" ht="16.5" customHeight="1" x14ac:dyDescent="0.25">
      <c r="A6" s="62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5289</v>
      </c>
      <c r="W6" s="108">
        <v>5337</v>
      </c>
      <c r="X6" s="108">
        <v>5654</v>
      </c>
      <c r="Y6" s="108">
        <v>5994</v>
      </c>
      <c r="Z6" s="108">
        <v>6059</v>
      </c>
      <c r="AB6" s="109" t="str">
        <f>TEXT(Z6,"###,###")</f>
        <v>6,059</v>
      </c>
      <c r="AD6" s="110">
        <f t="shared" si="0"/>
        <v>1.08441775108441E-2</v>
      </c>
      <c r="AF6" s="110">
        <f t="shared" si="1"/>
        <v>0.14558517678200045</v>
      </c>
    </row>
    <row r="7" spans="1:32" ht="16.5" customHeight="1" thickBot="1" x14ac:dyDescent="0.3">
      <c r="A7" s="63" t="str">
        <f>"QUICK STATS for "&amp;Z2&amp;" *"</f>
        <v>QUICK STATS for 2022-23 *</v>
      </c>
      <c r="B7" s="24"/>
      <c r="C7" s="24"/>
      <c r="D7" s="62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7370</v>
      </c>
      <c r="W7" s="108">
        <v>7566</v>
      </c>
      <c r="X7" s="108">
        <v>7766</v>
      </c>
      <c r="Y7" s="108">
        <v>7919</v>
      </c>
      <c r="Z7" s="108">
        <v>7910</v>
      </c>
      <c r="AB7" s="109" t="str">
        <f>TEXT(Z7,"###,###")</f>
        <v>7,910</v>
      </c>
      <c r="AD7" s="110">
        <f t="shared" si="0"/>
        <v>-1.1365071347392286E-3</v>
      </c>
      <c r="AF7" s="110">
        <f t="shared" si="1"/>
        <v>7.3270013568521142E-2</v>
      </c>
    </row>
    <row r="8" spans="1:32" ht="17.25" customHeight="1" x14ac:dyDescent="0.25">
      <c r="A8" s="64" t="s">
        <v>12</v>
      </c>
      <c r="B8" s="65"/>
      <c r="C8" s="29"/>
      <c r="D8" s="66" t="str">
        <f>AB4</f>
        <v>11,860</v>
      </c>
      <c r="E8" s="67"/>
      <c r="F8" s="24"/>
      <c r="G8" s="64" t="s">
        <v>6</v>
      </c>
      <c r="H8" s="29"/>
      <c r="I8" s="65"/>
      <c r="J8" s="68"/>
      <c r="K8" s="65"/>
      <c r="L8" s="65"/>
      <c r="M8" s="69"/>
      <c r="N8" s="29"/>
      <c r="O8" s="70" t="str">
        <f>AB7</f>
        <v>7,910</v>
      </c>
      <c r="P8" s="67"/>
      <c r="S8" s="107" t="s">
        <v>82</v>
      </c>
      <c r="T8" s="108"/>
      <c r="U8" s="108"/>
      <c r="V8" s="108">
        <v>38676</v>
      </c>
      <c r="W8" s="108">
        <v>40510.47</v>
      </c>
      <c r="X8" s="108">
        <v>42250.78</v>
      </c>
      <c r="Y8" s="108">
        <v>43061</v>
      </c>
      <c r="Z8" s="108">
        <v>45442.5</v>
      </c>
      <c r="AB8" s="109" t="str">
        <f>TEXT(Z8,"$###,###")</f>
        <v>$45,443</v>
      </c>
      <c r="AD8" s="110">
        <f t="shared" si="0"/>
        <v>5.530526462460239E-2</v>
      </c>
      <c r="AF8" s="110">
        <f t="shared" si="1"/>
        <v>0.17495345950977348</v>
      </c>
    </row>
    <row r="9" spans="1:32" x14ac:dyDescent="0.25">
      <c r="A9" s="30" t="s">
        <v>14</v>
      </c>
      <c r="B9" s="71"/>
      <c r="C9" s="72"/>
      <c r="D9" s="73">
        <f>AD104</f>
        <v>74.038785834738619</v>
      </c>
      <c r="E9" s="74" t="s">
        <v>83</v>
      </c>
      <c r="F9" s="24"/>
      <c r="G9" s="75" t="s">
        <v>80</v>
      </c>
      <c r="H9" s="72"/>
      <c r="I9" s="71"/>
      <c r="J9" s="72"/>
      <c r="K9" s="71"/>
      <c r="L9" s="71"/>
      <c r="M9" s="76"/>
      <c r="N9" s="72"/>
      <c r="O9" s="73">
        <f>AD127</f>
        <v>51.011378002528438</v>
      </c>
      <c r="P9" s="74" t="s">
        <v>83</v>
      </c>
      <c r="S9" s="107" t="s">
        <v>7</v>
      </c>
      <c r="T9" s="108"/>
      <c r="U9" s="108"/>
      <c r="V9" s="108">
        <v>341672467</v>
      </c>
      <c r="W9" s="108">
        <v>369130832</v>
      </c>
      <c r="X9" s="108">
        <v>401648095</v>
      </c>
      <c r="Y9" s="108">
        <v>429432403</v>
      </c>
      <c r="Z9" s="108">
        <v>437034166</v>
      </c>
      <c r="AB9" s="109" t="str">
        <f>TEXT(Z9/1000000,"$#,###.0")&amp;" mil"</f>
        <v>$437.0 mil</v>
      </c>
      <c r="AD9" s="110">
        <f t="shared" si="0"/>
        <v>1.7701884969309134E-2</v>
      </c>
      <c r="AF9" s="110">
        <f t="shared" si="1"/>
        <v>0.27910267349695461</v>
      </c>
    </row>
    <row r="10" spans="1:32" x14ac:dyDescent="0.25">
      <c r="A10" s="30" t="s">
        <v>17</v>
      </c>
      <c r="B10" s="71"/>
      <c r="C10" s="72"/>
      <c r="D10" s="73">
        <f>AD105</f>
        <v>15.573355817875212</v>
      </c>
      <c r="E10" s="74" t="s">
        <v>83</v>
      </c>
      <c r="F10" s="24"/>
      <c r="G10" s="75" t="s">
        <v>81</v>
      </c>
      <c r="H10" s="72"/>
      <c r="I10" s="71"/>
      <c r="J10" s="72"/>
      <c r="K10" s="71"/>
      <c r="L10" s="71"/>
      <c r="M10" s="76"/>
      <c r="N10" s="72"/>
      <c r="O10" s="73">
        <f>AD128</f>
        <v>48.988621997471554</v>
      </c>
      <c r="P10" s="74" t="s">
        <v>83</v>
      </c>
      <c r="S10" s="107"/>
    </row>
    <row r="11" spans="1:32" x14ac:dyDescent="0.25">
      <c r="A11" s="31"/>
      <c r="B11" s="71"/>
      <c r="C11" s="72"/>
      <c r="D11" s="77"/>
      <c r="E11" s="74"/>
      <c r="F11" s="24"/>
      <c r="G11" s="78" t="s">
        <v>84</v>
      </c>
      <c r="H11" s="79"/>
      <c r="I11" s="80"/>
      <c r="J11" s="80"/>
      <c r="K11" s="80"/>
      <c r="L11" s="80"/>
      <c r="M11" s="71"/>
      <c r="N11" s="72"/>
      <c r="O11" s="73">
        <f>T130</f>
        <v>76.409608091024012</v>
      </c>
      <c r="P11" s="74" t="s">
        <v>83</v>
      </c>
      <c r="S11" s="107" t="s">
        <v>29</v>
      </c>
      <c r="T11" s="112"/>
      <c r="U11" s="112"/>
      <c r="V11" s="112">
        <v>8881</v>
      </c>
      <c r="W11" s="112">
        <v>8945</v>
      </c>
      <c r="X11" s="112">
        <v>9472</v>
      </c>
      <c r="Y11" s="112">
        <v>9958</v>
      </c>
      <c r="Z11" s="112">
        <v>9998</v>
      </c>
    </row>
    <row r="12" spans="1:32" x14ac:dyDescent="0.25">
      <c r="A12" s="31" t="s">
        <v>18</v>
      </c>
      <c r="B12" s="71"/>
      <c r="C12" s="72"/>
      <c r="D12" s="77"/>
      <c r="E12" s="74"/>
      <c r="F12" s="24"/>
      <c r="G12" s="78" t="s">
        <v>11</v>
      </c>
      <c r="H12" s="79"/>
      <c r="I12" s="80"/>
      <c r="J12" s="80"/>
      <c r="K12" s="80"/>
      <c r="L12" s="80"/>
      <c r="M12" s="71"/>
      <c r="N12" s="72"/>
      <c r="O12" s="73">
        <f>T131</f>
        <v>12.5031605562579</v>
      </c>
      <c r="P12" s="74" t="s">
        <v>83</v>
      </c>
      <c r="S12" s="107" t="s">
        <v>30</v>
      </c>
      <c r="T12" s="112"/>
      <c r="U12" s="112"/>
      <c r="V12" s="112">
        <v>1719</v>
      </c>
      <c r="W12" s="112">
        <v>1792</v>
      </c>
      <c r="X12" s="112">
        <v>1849</v>
      </c>
      <c r="Y12" s="112">
        <v>1861</v>
      </c>
      <c r="Z12" s="112">
        <v>1863</v>
      </c>
    </row>
    <row r="13" spans="1:32" ht="15" customHeight="1" x14ac:dyDescent="0.25">
      <c r="A13" s="30" t="s">
        <v>19</v>
      </c>
      <c r="B13" s="72"/>
      <c r="C13" s="72"/>
      <c r="D13" s="73">
        <f>AD108</f>
        <v>15.36256323777403</v>
      </c>
      <c r="E13" s="74" t="s">
        <v>83</v>
      </c>
      <c r="F13" s="24"/>
      <c r="G13" s="141" t="s">
        <v>281</v>
      </c>
      <c r="H13" s="142"/>
      <c r="I13" s="142"/>
      <c r="J13" s="142"/>
      <c r="K13" s="142"/>
      <c r="L13" s="142"/>
      <c r="M13" s="81"/>
      <c r="N13" s="72"/>
      <c r="O13" s="73">
        <f>T132</f>
        <v>11.011378002528446</v>
      </c>
      <c r="P13" s="74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2"/>
      <c r="C14" s="72"/>
      <c r="D14" s="73">
        <f>AD109</f>
        <v>16.104553119730188</v>
      </c>
      <c r="E14" s="74" t="s">
        <v>83</v>
      </c>
      <c r="F14" s="24"/>
      <c r="G14" s="78" t="s">
        <v>93</v>
      </c>
      <c r="H14" s="71"/>
      <c r="I14" s="71"/>
      <c r="J14" s="71"/>
      <c r="K14" s="77"/>
      <c r="L14" s="72"/>
      <c r="M14" s="71"/>
      <c r="N14" s="72"/>
      <c r="O14" s="77" t="str">
        <f>AB118</f>
        <v>45.1</v>
      </c>
      <c r="P14" s="74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2"/>
      <c r="C15" s="72"/>
      <c r="D15" s="73">
        <f>AD110</f>
        <v>25.025295109612138</v>
      </c>
      <c r="E15" s="74" t="s">
        <v>83</v>
      </c>
      <c r="F15" s="24"/>
      <c r="G15" s="33" t="s">
        <v>275</v>
      </c>
      <c r="H15" s="72"/>
      <c r="I15" s="72"/>
      <c r="J15" s="72"/>
      <c r="K15" s="82"/>
      <c r="L15" s="72"/>
      <c r="M15" s="72"/>
      <c r="N15" s="72"/>
      <c r="O15" s="73">
        <f>AB38</f>
        <v>18.334596916856206</v>
      </c>
      <c r="P15" s="74" t="s">
        <v>83</v>
      </c>
      <c r="S15" s="115" t="s">
        <v>59</v>
      </c>
      <c r="T15" s="115"/>
      <c r="U15" s="116"/>
      <c r="V15" s="116">
        <v>740</v>
      </c>
      <c r="W15" s="116">
        <v>718</v>
      </c>
      <c r="X15" s="116">
        <v>777</v>
      </c>
      <c r="Y15" s="112">
        <v>790</v>
      </c>
      <c r="Z15" s="112">
        <v>774</v>
      </c>
      <c r="AB15" s="117">
        <f t="shared" ref="AB15:AB34" si="2">IF(Z15="np",0,Z15/$Z$34)</f>
        <v>6.5272389947714629E-2</v>
      </c>
    </row>
    <row r="16" spans="1:32" ht="15" customHeight="1" thickBot="1" x14ac:dyDescent="0.3">
      <c r="A16" s="83" t="s">
        <v>22</v>
      </c>
      <c r="B16" s="35"/>
      <c r="C16" s="35"/>
      <c r="D16" s="84">
        <f>AD111</f>
        <v>33.145025295109612</v>
      </c>
      <c r="E16" s="85" t="s">
        <v>83</v>
      </c>
      <c r="F16" s="24"/>
      <c r="G16" s="86" t="s">
        <v>276</v>
      </c>
      <c r="H16" s="35"/>
      <c r="I16" s="35"/>
      <c r="J16" s="35"/>
      <c r="K16" s="36"/>
      <c r="L16" s="35"/>
      <c r="M16" s="35"/>
      <c r="N16" s="35"/>
      <c r="O16" s="84">
        <f>AB37</f>
        <v>81.665403083143801</v>
      </c>
      <c r="P16" s="37" t="s">
        <v>83</v>
      </c>
      <c r="S16" s="115" t="s">
        <v>60</v>
      </c>
      <c r="T16" s="115"/>
      <c r="U16" s="116"/>
      <c r="V16" s="116">
        <v>126</v>
      </c>
      <c r="W16" s="116">
        <v>244</v>
      </c>
      <c r="X16" s="116">
        <v>230</v>
      </c>
      <c r="Y16" s="112">
        <v>187</v>
      </c>
      <c r="Z16" s="112">
        <v>164</v>
      </c>
      <c r="AB16" s="117">
        <f t="shared" si="2"/>
        <v>1.3830325518637207E-2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1008</v>
      </c>
      <c r="W17" s="116">
        <v>933</v>
      </c>
      <c r="X17" s="116">
        <v>958</v>
      </c>
      <c r="Y17" s="112">
        <v>840</v>
      </c>
      <c r="Z17" s="112">
        <v>829</v>
      </c>
      <c r="AB17" s="117">
        <f t="shared" si="2"/>
        <v>6.9910608871647836E-2</v>
      </c>
    </row>
    <row r="18" spans="1:28" x14ac:dyDescent="0.25">
      <c r="A18" s="63" t="s">
        <v>8</v>
      </c>
      <c r="B18" s="63"/>
      <c r="C18" s="63"/>
      <c r="D18" s="63"/>
      <c r="E18" s="63"/>
      <c r="F18" s="63"/>
      <c r="G18" s="63" t="s">
        <v>284</v>
      </c>
      <c r="H18" s="63"/>
      <c r="I18" s="63"/>
      <c r="J18" s="63"/>
      <c r="K18" s="63"/>
      <c r="L18" s="63"/>
      <c r="M18" s="63"/>
      <c r="N18" s="63"/>
      <c r="O18" s="63"/>
      <c r="P18" s="63"/>
      <c r="S18" s="115" t="s">
        <v>62</v>
      </c>
      <c r="T18" s="115"/>
      <c r="U18" s="116"/>
      <c r="V18" s="116">
        <v>96</v>
      </c>
      <c r="W18" s="116">
        <v>100</v>
      </c>
      <c r="X18" s="116">
        <v>90</v>
      </c>
      <c r="Y18" s="112">
        <v>71</v>
      </c>
      <c r="Z18" s="112">
        <v>63</v>
      </c>
      <c r="AB18" s="117">
        <f t="shared" si="2"/>
        <v>5.3128689492325859E-3</v>
      </c>
    </row>
    <row r="19" spans="1:28" x14ac:dyDescent="0.25">
      <c r="A19" s="63" t="str">
        <f>$S$1&amp;" ("&amp;$V$2&amp;" to "&amp;$Z$2&amp;")"</f>
        <v>Benalla (2018-19 to 2022-23)</v>
      </c>
      <c r="B19" s="63"/>
      <c r="C19" s="63"/>
      <c r="D19" s="63"/>
      <c r="E19" s="63"/>
      <c r="F19" s="63"/>
      <c r="G19" s="63" t="str">
        <f>$S$1&amp;" ("&amp;$V$2&amp;" to "&amp;$Z$2&amp;")"</f>
        <v>Benalla (2018-19 to 2022-23)</v>
      </c>
      <c r="H19" s="63"/>
      <c r="I19" s="63"/>
      <c r="J19" s="63"/>
      <c r="K19" s="63"/>
      <c r="L19" s="63"/>
      <c r="M19" s="63"/>
      <c r="N19" s="63"/>
      <c r="O19" s="63"/>
      <c r="P19" s="63"/>
      <c r="S19" s="115" t="s">
        <v>63</v>
      </c>
      <c r="T19" s="115"/>
      <c r="U19" s="116"/>
      <c r="V19" s="116">
        <v>701</v>
      </c>
      <c r="W19" s="116">
        <v>808</v>
      </c>
      <c r="X19" s="116">
        <v>908</v>
      </c>
      <c r="Y19" s="112">
        <v>1019</v>
      </c>
      <c r="Z19" s="112">
        <v>1012</v>
      </c>
      <c r="AB19" s="117">
        <f t="shared" si="2"/>
        <v>8.534322820037106E-2</v>
      </c>
    </row>
    <row r="20" spans="1:28" x14ac:dyDescent="0.25">
      <c r="S20" s="115" t="s">
        <v>64</v>
      </c>
      <c r="T20" s="115"/>
      <c r="U20" s="116"/>
      <c r="V20" s="116">
        <v>236</v>
      </c>
      <c r="W20" s="116">
        <v>279</v>
      </c>
      <c r="X20" s="116">
        <v>282</v>
      </c>
      <c r="Y20" s="112">
        <v>329</v>
      </c>
      <c r="Z20" s="112">
        <v>349</v>
      </c>
      <c r="AB20" s="117">
        <f t="shared" si="2"/>
        <v>2.9431607353685274E-2</v>
      </c>
    </row>
    <row r="21" spans="1:28" x14ac:dyDescent="0.25">
      <c r="S21" s="115" t="s">
        <v>65</v>
      </c>
      <c r="T21" s="115"/>
      <c r="U21" s="116"/>
      <c r="V21" s="116">
        <v>860</v>
      </c>
      <c r="W21" s="116">
        <v>828</v>
      </c>
      <c r="X21" s="116">
        <v>940</v>
      </c>
      <c r="Y21" s="112">
        <v>1084</v>
      </c>
      <c r="Z21" s="112">
        <v>1057</v>
      </c>
      <c r="AB21" s="117">
        <f t="shared" si="2"/>
        <v>8.9138134592680052E-2</v>
      </c>
    </row>
    <row r="22" spans="1:28" x14ac:dyDescent="0.25">
      <c r="S22" s="115" t="s">
        <v>66</v>
      </c>
      <c r="T22" s="115"/>
      <c r="U22" s="116"/>
      <c r="V22" s="116">
        <v>673</v>
      </c>
      <c r="W22" s="116">
        <v>731</v>
      </c>
      <c r="X22" s="116">
        <v>767</v>
      </c>
      <c r="Y22" s="112">
        <v>887</v>
      </c>
      <c r="Z22" s="112">
        <v>914</v>
      </c>
      <c r="AB22" s="117">
        <f t="shared" si="2"/>
        <v>7.7078765390453705E-2</v>
      </c>
    </row>
    <row r="23" spans="1:28" x14ac:dyDescent="0.25">
      <c r="S23" s="115" t="s">
        <v>67</v>
      </c>
      <c r="T23" s="115"/>
      <c r="U23" s="116"/>
      <c r="V23" s="116">
        <v>428</v>
      </c>
      <c r="W23" s="116">
        <v>352</v>
      </c>
      <c r="X23" s="116">
        <v>397</v>
      </c>
      <c r="Y23" s="112">
        <v>423</v>
      </c>
      <c r="Z23" s="112">
        <v>440</v>
      </c>
      <c r="AB23" s="117">
        <f t="shared" si="2"/>
        <v>3.7105751391465679E-2</v>
      </c>
    </row>
    <row r="24" spans="1:28" x14ac:dyDescent="0.25">
      <c r="S24" s="115" t="s">
        <v>68</v>
      </c>
      <c r="T24" s="115"/>
      <c r="U24" s="116"/>
      <c r="V24" s="116">
        <v>45</v>
      </c>
      <c r="W24" s="116">
        <v>46</v>
      </c>
      <c r="X24" s="116">
        <v>43</v>
      </c>
      <c r="Y24" s="112">
        <v>49</v>
      </c>
      <c r="Z24" s="112">
        <v>57</v>
      </c>
      <c r="AB24" s="117">
        <f t="shared" si="2"/>
        <v>4.8068814302580538E-3</v>
      </c>
    </row>
    <row r="25" spans="1:28" x14ac:dyDescent="0.25">
      <c r="S25" s="115" t="s">
        <v>69</v>
      </c>
      <c r="T25" s="115"/>
      <c r="U25" s="116"/>
      <c r="V25" s="116">
        <v>266</v>
      </c>
      <c r="W25" s="116">
        <v>262</v>
      </c>
      <c r="X25" s="116">
        <v>288</v>
      </c>
      <c r="Y25" s="112">
        <v>289</v>
      </c>
      <c r="Z25" s="112">
        <v>297</v>
      </c>
      <c r="AB25" s="117">
        <f t="shared" si="2"/>
        <v>2.5046382189239332E-2</v>
      </c>
    </row>
    <row r="26" spans="1:28" x14ac:dyDescent="0.25">
      <c r="S26" s="115" t="s">
        <v>70</v>
      </c>
      <c r="T26" s="115"/>
      <c r="U26" s="116"/>
      <c r="V26" s="116">
        <v>149</v>
      </c>
      <c r="W26" s="116">
        <v>140</v>
      </c>
      <c r="X26" s="116">
        <v>138</v>
      </c>
      <c r="Y26" s="112">
        <v>142</v>
      </c>
      <c r="Z26" s="112">
        <v>163</v>
      </c>
      <c r="AB26" s="117">
        <f t="shared" si="2"/>
        <v>1.3745994265474785E-2</v>
      </c>
    </row>
    <row r="27" spans="1:28" x14ac:dyDescent="0.25">
      <c r="S27" s="115" t="s">
        <v>71</v>
      </c>
      <c r="T27" s="115"/>
      <c r="U27" s="116"/>
      <c r="V27" s="116">
        <v>368</v>
      </c>
      <c r="W27" s="116">
        <v>375</v>
      </c>
      <c r="X27" s="116">
        <v>413</v>
      </c>
      <c r="Y27" s="112">
        <v>459</v>
      </c>
      <c r="Z27" s="112">
        <v>484</v>
      </c>
      <c r="AB27" s="117">
        <f t="shared" si="2"/>
        <v>4.0816326530612242E-2</v>
      </c>
    </row>
    <row r="28" spans="1:28" x14ac:dyDescent="0.25">
      <c r="S28" s="115" t="s">
        <v>72</v>
      </c>
      <c r="T28" s="115"/>
      <c r="U28" s="116"/>
      <c r="V28" s="116">
        <v>673</v>
      </c>
      <c r="W28" s="116">
        <v>670</v>
      </c>
      <c r="X28" s="116">
        <v>807</v>
      </c>
      <c r="Y28" s="112">
        <v>797</v>
      </c>
      <c r="Z28" s="112">
        <v>749</v>
      </c>
      <c r="AB28" s="117">
        <f t="shared" si="2"/>
        <v>6.3164108618654069E-2</v>
      </c>
    </row>
    <row r="29" spans="1:28" x14ac:dyDescent="0.25">
      <c r="S29" s="115" t="s">
        <v>73</v>
      </c>
      <c r="T29" s="115"/>
      <c r="U29" s="116"/>
      <c r="V29" s="116">
        <v>910</v>
      </c>
      <c r="W29" s="116">
        <v>627</v>
      </c>
      <c r="X29" s="116">
        <v>620</v>
      </c>
      <c r="Y29" s="112">
        <v>694</v>
      </c>
      <c r="Z29" s="112">
        <v>681</v>
      </c>
      <c r="AB29" s="117">
        <f t="shared" si="2"/>
        <v>5.7429583403609374E-2</v>
      </c>
    </row>
    <row r="30" spans="1:28" x14ac:dyDescent="0.25">
      <c r="S30" s="115" t="s">
        <v>74</v>
      </c>
      <c r="T30" s="115"/>
      <c r="U30" s="116"/>
      <c r="V30" s="116">
        <v>547</v>
      </c>
      <c r="W30" s="116">
        <v>761</v>
      </c>
      <c r="X30" s="116">
        <v>731</v>
      </c>
      <c r="Y30" s="112">
        <v>732</v>
      </c>
      <c r="Z30" s="112">
        <v>769</v>
      </c>
      <c r="AB30" s="117">
        <f t="shared" si="2"/>
        <v>6.4850733681902514E-2</v>
      </c>
    </row>
    <row r="31" spans="1:28" x14ac:dyDescent="0.25">
      <c r="S31" s="115" t="s">
        <v>75</v>
      </c>
      <c r="T31" s="115"/>
      <c r="U31" s="116"/>
      <c r="V31" s="116">
        <v>1353</v>
      </c>
      <c r="W31" s="116">
        <v>1425</v>
      </c>
      <c r="X31" s="116">
        <v>1531</v>
      </c>
      <c r="Y31" s="112">
        <v>1631</v>
      </c>
      <c r="Z31" s="112">
        <v>1735</v>
      </c>
      <c r="AB31" s="117">
        <f t="shared" si="2"/>
        <v>0.14631472423680217</v>
      </c>
    </row>
    <row r="32" spans="1:28" ht="15.75" customHeight="1" x14ac:dyDescent="0.25">
      <c r="A32" s="63" t="str">
        <f>"Distribution of jobs per industry "&amp;"("&amp;Z2&amp;") *"</f>
        <v>Distribution of jobs per industry (2022-23) *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S32" s="115" t="s">
        <v>76</v>
      </c>
      <c r="T32" s="115"/>
      <c r="U32" s="116"/>
      <c r="V32" s="116">
        <v>203</v>
      </c>
      <c r="W32" s="116">
        <v>219</v>
      </c>
      <c r="X32" s="116">
        <v>206</v>
      </c>
      <c r="Y32" s="112">
        <v>220</v>
      </c>
      <c r="Z32" s="112">
        <v>231</v>
      </c>
      <c r="AB32" s="117">
        <f t="shared" si="2"/>
        <v>1.948051948051948E-2</v>
      </c>
    </row>
    <row r="33" spans="19:32" x14ac:dyDescent="0.25">
      <c r="S33" s="115" t="s">
        <v>77</v>
      </c>
      <c r="T33" s="115"/>
      <c r="U33" s="116"/>
      <c r="V33" s="116">
        <v>338</v>
      </c>
      <c r="W33" s="116">
        <v>348</v>
      </c>
      <c r="X33" s="116">
        <v>351</v>
      </c>
      <c r="Y33" s="112">
        <v>379</v>
      </c>
      <c r="Z33" s="112">
        <v>408</v>
      </c>
      <c r="AB33" s="117">
        <f t="shared" si="2"/>
        <v>3.4407151290268174E-2</v>
      </c>
    </row>
    <row r="34" spans="19:32" x14ac:dyDescent="0.25">
      <c r="S34" s="118" t="s">
        <v>53</v>
      </c>
      <c r="T34" s="118"/>
      <c r="U34" s="119"/>
      <c r="V34" s="119">
        <v>10607</v>
      </c>
      <c r="W34" s="119">
        <v>10737</v>
      </c>
      <c r="X34" s="119">
        <v>11321</v>
      </c>
      <c r="Y34" s="120">
        <v>11812</v>
      </c>
      <c r="Z34" s="120">
        <v>11858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6143</v>
      </c>
      <c r="W37" s="112">
        <v>6286</v>
      </c>
      <c r="X37" s="112">
        <v>6464</v>
      </c>
      <c r="Y37" s="112">
        <v>6524</v>
      </c>
      <c r="Z37" s="112">
        <v>6463</v>
      </c>
      <c r="AB37" s="132">
        <f>Z37/Z40*100</f>
        <v>81.665403083143801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1228</v>
      </c>
      <c r="W38" s="112">
        <v>1283</v>
      </c>
      <c r="X38" s="112">
        <v>1307</v>
      </c>
      <c r="Y38" s="112">
        <v>1393</v>
      </c>
      <c r="Z38" s="112">
        <v>1451</v>
      </c>
      <c r="AB38" s="132">
        <f>Z38/Z40*100</f>
        <v>18.334596916856206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7371</v>
      </c>
      <c r="W40" s="112">
        <v>7569</v>
      </c>
      <c r="X40" s="112">
        <v>7771</v>
      </c>
      <c r="Y40" s="112">
        <v>7917</v>
      </c>
      <c r="Z40" s="112">
        <v>7914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4</v>
      </c>
      <c r="X44" s="112">
        <v>4</v>
      </c>
      <c r="Y44" s="112">
        <v>8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112</v>
      </c>
      <c r="W45" s="112">
        <v>113</v>
      </c>
      <c r="X45" s="112">
        <v>134</v>
      </c>
      <c r="Y45" s="112">
        <v>167</v>
      </c>
      <c r="Z45" s="112">
        <v>180</v>
      </c>
    </row>
    <row r="46" spans="19:32" x14ac:dyDescent="0.25">
      <c r="S46" s="115" t="s">
        <v>38</v>
      </c>
      <c r="T46" s="115"/>
      <c r="U46" s="112"/>
      <c r="V46" s="112">
        <v>303</v>
      </c>
      <c r="W46" s="112">
        <v>281</v>
      </c>
      <c r="X46" s="112">
        <v>328</v>
      </c>
      <c r="Y46" s="112">
        <v>317</v>
      </c>
      <c r="Z46" s="112">
        <v>333</v>
      </c>
    </row>
    <row r="47" spans="19:32" x14ac:dyDescent="0.25">
      <c r="S47" s="115" t="s">
        <v>39</v>
      </c>
      <c r="T47" s="115"/>
      <c r="U47" s="112"/>
      <c r="V47" s="112">
        <v>454</v>
      </c>
      <c r="W47" s="112">
        <v>457</v>
      </c>
      <c r="X47" s="112">
        <v>455</v>
      </c>
      <c r="Y47" s="112">
        <v>444</v>
      </c>
      <c r="Z47" s="112">
        <v>444</v>
      </c>
    </row>
    <row r="48" spans="19:32" x14ac:dyDescent="0.25">
      <c r="S48" s="115" t="s">
        <v>40</v>
      </c>
      <c r="T48" s="115"/>
      <c r="U48" s="112"/>
      <c r="V48" s="112">
        <v>530</v>
      </c>
      <c r="W48" s="112">
        <v>566</v>
      </c>
      <c r="X48" s="112">
        <v>667</v>
      </c>
      <c r="Y48" s="112">
        <v>678</v>
      </c>
      <c r="Z48" s="112">
        <v>583</v>
      </c>
    </row>
    <row r="49" spans="1:26" ht="16.5" customHeight="1" x14ac:dyDescent="0.25"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S49" s="115" t="s">
        <v>41</v>
      </c>
      <c r="T49" s="115"/>
      <c r="U49" s="112"/>
      <c r="V49" s="112">
        <v>517</v>
      </c>
      <c r="W49" s="112">
        <v>588</v>
      </c>
      <c r="X49" s="112">
        <v>533</v>
      </c>
      <c r="Y49" s="112">
        <v>549</v>
      </c>
      <c r="Z49" s="112">
        <v>559</v>
      </c>
    </row>
    <row r="50" spans="1:26" ht="15" customHeight="1" x14ac:dyDescent="0.25">
      <c r="A50" s="63" t="str">
        <f>"Number of jobs by age and sex of job holders in "&amp;S1&amp;" ("&amp;Z2&amp;") *"</f>
        <v>Number of jobs by age and sex of job holders in Benalla (2022-23) *</v>
      </c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S50" s="115" t="s">
        <v>42</v>
      </c>
      <c r="T50" s="115"/>
      <c r="U50" s="112"/>
      <c r="V50" s="112">
        <v>350</v>
      </c>
      <c r="W50" s="112">
        <v>386</v>
      </c>
      <c r="X50" s="112">
        <v>495</v>
      </c>
      <c r="Y50" s="112">
        <v>519</v>
      </c>
      <c r="Z50" s="112">
        <v>580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384</v>
      </c>
      <c r="W51" s="112">
        <v>382</v>
      </c>
      <c r="X51" s="112">
        <v>378</v>
      </c>
      <c r="Y51" s="112">
        <v>404</v>
      </c>
      <c r="Z51" s="112">
        <v>435</v>
      </c>
    </row>
    <row r="52" spans="1:26" ht="15" customHeight="1" x14ac:dyDescent="0.25">
      <c r="S52" s="115" t="s">
        <v>44</v>
      </c>
      <c r="T52" s="115"/>
      <c r="U52" s="112"/>
      <c r="V52" s="112">
        <v>450</v>
      </c>
      <c r="W52" s="112">
        <v>448</v>
      </c>
      <c r="X52" s="112">
        <v>437</v>
      </c>
      <c r="Y52" s="112">
        <v>435</v>
      </c>
      <c r="Z52" s="112">
        <v>399</v>
      </c>
    </row>
    <row r="53" spans="1:26" ht="15" customHeight="1" x14ac:dyDescent="0.25">
      <c r="A53" s="93"/>
      <c r="B53" s="93"/>
      <c r="C53" s="93"/>
      <c r="D53" s="94"/>
      <c r="E53" s="5"/>
      <c r="S53" s="115" t="s">
        <v>45</v>
      </c>
      <c r="T53" s="115"/>
      <c r="U53" s="112"/>
      <c r="V53" s="112">
        <v>478</v>
      </c>
      <c r="W53" s="112">
        <v>465</v>
      </c>
      <c r="X53" s="112">
        <v>488</v>
      </c>
      <c r="Y53" s="112">
        <v>500</v>
      </c>
      <c r="Z53" s="112">
        <v>499</v>
      </c>
    </row>
    <row r="54" spans="1:26" ht="15" customHeight="1" x14ac:dyDescent="0.25">
      <c r="A54" s="93"/>
      <c r="B54" s="93"/>
      <c r="C54" s="93"/>
      <c r="D54" s="94"/>
      <c r="E54" s="5"/>
      <c r="S54" s="115" t="s">
        <v>46</v>
      </c>
      <c r="T54" s="115"/>
      <c r="U54" s="112"/>
      <c r="V54" s="112">
        <v>602</v>
      </c>
      <c r="W54" s="112">
        <v>529</v>
      </c>
      <c r="X54" s="112">
        <v>536</v>
      </c>
      <c r="Y54" s="112">
        <v>503</v>
      </c>
      <c r="Z54" s="112">
        <v>468</v>
      </c>
    </row>
    <row r="55" spans="1:26" ht="15" customHeight="1" x14ac:dyDescent="0.25">
      <c r="A55" s="93"/>
      <c r="B55" s="93"/>
      <c r="C55" s="93"/>
      <c r="D55" s="94"/>
      <c r="E55" s="5"/>
      <c r="S55" s="115" t="s">
        <v>47</v>
      </c>
      <c r="T55" s="115"/>
      <c r="U55" s="112"/>
      <c r="V55" s="112">
        <v>539</v>
      </c>
      <c r="W55" s="112">
        <v>548</v>
      </c>
      <c r="X55" s="112">
        <v>545</v>
      </c>
      <c r="Y55" s="112">
        <v>556</v>
      </c>
      <c r="Z55" s="112">
        <v>585</v>
      </c>
    </row>
    <row r="56" spans="1:26" ht="15" customHeight="1" x14ac:dyDescent="0.25">
      <c r="S56" s="115" t="s">
        <v>48</v>
      </c>
      <c r="T56" s="115"/>
      <c r="U56" s="112"/>
      <c r="V56" s="112">
        <v>327</v>
      </c>
      <c r="W56" s="112">
        <v>323</v>
      </c>
      <c r="X56" s="112">
        <v>363</v>
      </c>
      <c r="Y56" s="112">
        <v>402</v>
      </c>
      <c r="Z56" s="112">
        <v>387</v>
      </c>
    </row>
    <row r="57" spans="1:26" ht="15" customHeight="1" x14ac:dyDescent="0.25">
      <c r="A57" s="2"/>
      <c r="B57" s="93"/>
      <c r="C57" s="93"/>
      <c r="D57" s="93"/>
      <c r="E57" s="93"/>
      <c r="S57" s="115" t="s">
        <v>49</v>
      </c>
      <c r="T57" s="115"/>
      <c r="U57" s="112"/>
      <c r="V57" s="112">
        <v>150</v>
      </c>
      <c r="W57" s="112">
        <v>170</v>
      </c>
      <c r="X57" s="112">
        <v>175</v>
      </c>
      <c r="Y57" s="112">
        <v>193</v>
      </c>
      <c r="Z57" s="112">
        <v>198</v>
      </c>
    </row>
    <row r="58" spans="1:26" ht="15" customHeight="1" x14ac:dyDescent="0.25">
      <c r="A58" s="93"/>
      <c r="B58" s="93"/>
      <c r="C58" s="93"/>
      <c r="D58" s="93"/>
      <c r="E58" s="93"/>
      <c r="S58" s="115" t="s">
        <v>50</v>
      </c>
      <c r="T58" s="115"/>
      <c r="U58" s="112"/>
      <c r="V58" s="112">
        <v>62</v>
      </c>
      <c r="W58" s="112">
        <v>65</v>
      </c>
      <c r="X58" s="112">
        <v>67</v>
      </c>
      <c r="Y58" s="112">
        <v>76</v>
      </c>
      <c r="Z58" s="112">
        <v>82</v>
      </c>
    </row>
    <row r="59" spans="1:26" ht="15" customHeight="1" x14ac:dyDescent="0.25">
      <c r="A59" s="93"/>
      <c r="B59" s="93"/>
      <c r="C59" s="93"/>
      <c r="D59" s="95"/>
      <c r="E59" s="5"/>
      <c r="S59" s="115" t="s">
        <v>51</v>
      </c>
      <c r="T59" s="115"/>
      <c r="U59" s="112"/>
      <c r="V59" s="112">
        <v>28</v>
      </c>
      <c r="W59" s="112">
        <v>32</v>
      </c>
      <c r="X59" s="112">
        <v>33</v>
      </c>
      <c r="Y59" s="112">
        <v>36</v>
      </c>
      <c r="Z59" s="112">
        <v>48</v>
      </c>
    </row>
    <row r="60" spans="1:26" ht="15" customHeight="1" x14ac:dyDescent="0.25">
      <c r="A60" s="93"/>
      <c r="B60" s="93"/>
      <c r="C60" s="93"/>
      <c r="D60" s="95"/>
      <c r="E60" s="5"/>
      <c r="S60" s="115" t="s">
        <v>52</v>
      </c>
      <c r="T60" s="115"/>
      <c r="U60" s="112"/>
      <c r="V60" s="112">
        <v>21</v>
      </c>
      <c r="W60" s="112">
        <v>24</v>
      </c>
      <c r="X60" s="112">
        <v>21</v>
      </c>
      <c r="Y60" s="112">
        <v>20</v>
      </c>
      <c r="Z60" s="112">
        <v>18</v>
      </c>
    </row>
    <row r="61" spans="1:26" ht="15" customHeight="1" x14ac:dyDescent="0.25">
      <c r="A61" s="93"/>
      <c r="B61" s="93"/>
      <c r="C61" s="93"/>
      <c r="D61" s="95"/>
      <c r="E61" s="5"/>
      <c r="S61" s="118" t="s">
        <v>53</v>
      </c>
      <c r="T61" s="118"/>
      <c r="U61" s="112"/>
      <c r="V61" s="112">
        <v>5316</v>
      </c>
      <c r="W61" s="112">
        <v>5396</v>
      </c>
      <c r="X61" s="112">
        <v>5659</v>
      </c>
      <c r="Y61" s="112">
        <v>5807</v>
      </c>
      <c r="Z61" s="112">
        <v>5797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6</v>
      </c>
      <c r="Y63" s="112">
        <v>0</v>
      </c>
      <c r="Z63" s="112">
        <v>7</v>
      </c>
    </row>
    <row r="64" spans="1:26" ht="15.75" customHeight="1" x14ac:dyDescent="0.25"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S64" s="115" t="s">
        <v>37</v>
      </c>
      <c r="T64" s="115"/>
      <c r="U64" s="112"/>
      <c r="V64" s="112">
        <v>127</v>
      </c>
      <c r="W64" s="112">
        <v>125</v>
      </c>
      <c r="X64" s="112">
        <v>167</v>
      </c>
      <c r="Y64" s="112">
        <v>179</v>
      </c>
      <c r="Z64" s="112">
        <v>172</v>
      </c>
    </row>
    <row r="65" spans="1:26" ht="15.75" customHeight="1" x14ac:dyDescent="0.25">
      <c r="A65" s="63" t="str">
        <f>"Number of employed persons per occupation of main job by sex in "&amp;S1&amp;" ("&amp;Z2&amp;") *"</f>
        <v>Number of employed persons per occupation of main job by sex in Benalla (2022-23) *</v>
      </c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S65" s="115" t="s">
        <v>38</v>
      </c>
      <c r="T65" s="115"/>
      <c r="U65" s="112"/>
      <c r="V65" s="112">
        <v>334</v>
      </c>
      <c r="W65" s="112">
        <v>338</v>
      </c>
      <c r="X65" s="112">
        <v>326</v>
      </c>
      <c r="Y65" s="112">
        <v>384</v>
      </c>
      <c r="Z65" s="112">
        <v>341</v>
      </c>
    </row>
    <row r="66" spans="1:26" x14ac:dyDescent="0.25">
      <c r="S66" s="115" t="s">
        <v>39</v>
      </c>
      <c r="T66" s="115"/>
      <c r="U66" s="112"/>
      <c r="V66" s="112">
        <v>390</v>
      </c>
      <c r="W66" s="112">
        <v>415</v>
      </c>
      <c r="X66" s="112">
        <v>486</v>
      </c>
      <c r="Y66" s="112">
        <v>456</v>
      </c>
      <c r="Z66" s="112">
        <v>450</v>
      </c>
    </row>
    <row r="67" spans="1:26" x14ac:dyDescent="0.25">
      <c r="S67" s="115" t="s">
        <v>40</v>
      </c>
      <c r="T67" s="115"/>
      <c r="U67" s="112"/>
      <c r="V67" s="112">
        <v>480</v>
      </c>
      <c r="W67" s="112">
        <v>498</v>
      </c>
      <c r="X67" s="112">
        <v>525</v>
      </c>
      <c r="Y67" s="112">
        <v>559</v>
      </c>
      <c r="Z67" s="112">
        <v>530</v>
      </c>
    </row>
    <row r="68" spans="1:26" x14ac:dyDescent="0.25">
      <c r="S68" s="115" t="s">
        <v>41</v>
      </c>
      <c r="T68" s="115"/>
      <c r="U68" s="112"/>
      <c r="V68" s="112">
        <v>394</v>
      </c>
      <c r="W68" s="112">
        <v>462</v>
      </c>
      <c r="X68" s="112">
        <v>488</v>
      </c>
      <c r="Y68" s="112">
        <v>552</v>
      </c>
      <c r="Z68" s="112">
        <v>547</v>
      </c>
    </row>
    <row r="69" spans="1:26" x14ac:dyDescent="0.25">
      <c r="S69" s="115" t="s">
        <v>42</v>
      </c>
      <c r="T69" s="115"/>
      <c r="U69" s="112"/>
      <c r="V69" s="112">
        <v>414</v>
      </c>
      <c r="W69" s="112">
        <v>384</v>
      </c>
      <c r="X69" s="112">
        <v>464</v>
      </c>
      <c r="Y69" s="112">
        <v>532</v>
      </c>
      <c r="Z69" s="112">
        <v>555</v>
      </c>
    </row>
    <row r="70" spans="1:26" x14ac:dyDescent="0.25">
      <c r="S70" s="115" t="s">
        <v>43</v>
      </c>
      <c r="T70" s="115"/>
      <c r="U70" s="112"/>
      <c r="V70" s="112">
        <v>414</v>
      </c>
      <c r="W70" s="112">
        <v>411</v>
      </c>
      <c r="X70" s="112">
        <v>456</v>
      </c>
      <c r="Y70" s="112">
        <v>487</v>
      </c>
      <c r="Z70" s="112">
        <v>528</v>
      </c>
    </row>
    <row r="71" spans="1:26" x14ac:dyDescent="0.25">
      <c r="S71" s="115" t="s">
        <v>44</v>
      </c>
      <c r="T71" s="115"/>
      <c r="U71" s="112"/>
      <c r="V71" s="112">
        <v>519</v>
      </c>
      <c r="W71" s="112">
        <v>520</v>
      </c>
      <c r="X71" s="112">
        <v>483</v>
      </c>
      <c r="Y71" s="112">
        <v>461</v>
      </c>
      <c r="Z71" s="112">
        <v>490</v>
      </c>
    </row>
    <row r="72" spans="1:26" x14ac:dyDescent="0.25">
      <c r="S72" s="115" t="s">
        <v>45</v>
      </c>
      <c r="T72" s="115"/>
      <c r="U72" s="112"/>
      <c r="V72" s="112">
        <v>567</v>
      </c>
      <c r="W72" s="112">
        <v>559</v>
      </c>
      <c r="X72" s="112">
        <v>581</v>
      </c>
      <c r="Y72" s="112">
        <v>639</v>
      </c>
      <c r="Z72" s="112">
        <v>625</v>
      </c>
    </row>
    <row r="73" spans="1:26" x14ac:dyDescent="0.25">
      <c r="S73" s="115" t="s">
        <v>46</v>
      </c>
      <c r="T73" s="115"/>
      <c r="U73" s="112"/>
      <c r="V73" s="112">
        <v>674</v>
      </c>
      <c r="W73" s="112">
        <v>637</v>
      </c>
      <c r="X73" s="112">
        <v>625</v>
      </c>
      <c r="Y73" s="112">
        <v>641</v>
      </c>
      <c r="Z73" s="112">
        <v>637</v>
      </c>
    </row>
    <row r="74" spans="1:26" x14ac:dyDescent="0.25">
      <c r="S74" s="115" t="s">
        <v>47</v>
      </c>
      <c r="T74" s="115"/>
      <c r="U74" s="112"/>
      <c r="V74" s="112">
        <v>490</v>
      </c>
      <c r="W74" s="112">
        <v>485</v>
      </c>
      <c r="X74" s="112">
        <v>532</v>
      </c>
      <c r="Y74" s="112">
        <v>564</v>
      </c>
      <c r="Z74" s="112">
        <v>620</v>
      </c>
    </row>
    <row r="75" spans="1:26" x14ac:dyDescent="0.25">
      <c r="S75" s="115" t="s">
        <v>48</v>
      </c>
      <c r="T75" s="115"/>
      <c r="U75" s="112"/>
      <c r="V75" s="112">
        <v>283</v>
      </c>
      <c r="W75" s="112">
        <v>286</v>
      </c>
      <c r="X75" s="112">
        <v>303</v>
      </c>
      <c r="Y75" s="112">
        <v>317</v>
      </c>
      <c r="Z75" s="112">
        <v>321</v>
      </c>
    </row>
    <row r="76" spans="1:26" x14ac:dyDescent="0.25">
      <c r="S76" s="115" t="s">
        <v>49</v>
      </c>
      <c r="T76" s="115"/>
      <c r="U76" s="112"/>
      <c r="V76" s="112">
        <v>111</v>
      </c>
      <c r="W76" s="112">
        <v>117</v>
      </c>
      <c r="X76" s="112">
        <v>112</v>
      </c>
      <c r="Y76" s="112">
        <v>126</v>
      </c>
      <c r="Z76" s="112">
        <v>132</v>
      </c>
    </row>
    <row r="77" spans="1:26" x14ac:dyDescent="0.25">
      <c r="S77" s="115" t="s">
        <v>50</v>
      </c>
      <c r="T77" s="115"/>
      <c r="U77" s="112"/>
      <c r="V77" s="112">
        <v>43</v>
      </c>
      <c r="W77" s="112">
        <v>42</v>
      </c>
      <c r="X77" s="112">
        <v>48</v>
      </c>
      <c r="Y77" s="112">
        <v>50</v>
      </c>
      <c r="Z77" s="112">
        <v>54</v>
      </c>
    </row>
    <row r="78" spans="1:26" x14ac:dyDescent="0.25">
      <c r="S78" s="115" t="s">
        <v>51</v>
      </c>
      <c r="T78" s="115"/>
      <c r="U78" s="112"/>
      <c r="V78" s="112">
        <v>34</v>
      </c>
      <c r="W78" s="112">
        <v>31</v>
      </c>
      <c r="X78" s="112">
        <v>30</v>
      </c>
      <c r="Y78" s="112">
        <v>32</v>
      </c>
      <c r="Z78" s="112">
        <v>35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19</v>
      </c>
      <c r="X79" s="112">
        <v>22</v>
      </c>
      <c r="Y79" s="112">
        <v>20</v>
      </c>
      <c r="Z79" s="112">
        <v>22</v>
      </c>
    </row>
    <row r="80" spans="1:26" x14ac:dyDescent="0.25">
      <c r="S80" s="118" t="s">
        <v>53</v>
      </c>
      <c r="T80" s="118"/>
      <c r="U80" s="112"/>
      <c r="V80" s="112">
        <v>5287</v>
      </c>
      <c r="W80" s="112">
        <v>5341</v>
      </c>
      <c r="X80" s="112">
        <v>5654</v>
      </c>
      <c r="Y80" s="112">
        <v>6000</v>
      </c>
      <c r="Z80" s="112">
        <v>6055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3" t="str">
        <f>S1</f>
        <v>Benalla</v>
      </c>
      <c r="D83" s="143"/>
      <c r="E83" s="143"/>
      <c r="F83" s="143"/>
      <c r="G83" s="143"/>
      <c r="H83" s="47"/>
      <c r="I83" s="47"/>
      <c r="J83" s="144" t="str">
        <f>'State data for spotlight'!A1</f>
        <v>Victoria</v>
      </c>
      <c r="K83" s="144"/>
      <c r="L83" s="144"/>
      <c r="M83" s="144"/>
      <c r="N83" s="144"/>
      <c r="O83" s="144"/>
      <c r="S83" s="115" t="s">
        <v>56</v>
      </c>
      <c r="T83" s="115"/>
      <c r="U83" s="112"/>
      <c r="V83" s="112">
        <v>354</v>
      </c>
      <c r="W83" s="112">
        <v>368</v>
      </c>
      <c r="X83" s="112">
        <v>345</v>
      </c>
      <c r="Y83" s="112">
        <v>356</v>
      </c>
      <c r="Z83" s="112">
        <v>356</v>
      </c>
      <c r="AD83" s="117"/>
    </row>
    <row r="84" spans="1:30" ht="15" customHeight="1" x14ac:dyDescent="0.25">
      <c r="A84" s="46"/>
      <c r="B84" s="46"/>
      <c r="C84" s="48"/>
      <c r="D84" s="138" t="s">
        <v>0</v>
      </c>
      <c r="E84" s="138"/>
      <c r="F84" s="138" t="s">
        <v>197</v>
      </c>
      <c r="G84" s="138"/>
      <c r="H84" s="48"/>
      <c r="I84" s="48"/>
      <c r="J84" s="48"/>
      <c r="K84" s="48"/>
      <c r="L84" s="138" t="s">
        <v>0</v>
      </c>
      <c r="M84" s="138"/>
      <c r="N84" s="138" t="s">
        <v>197</v>
      </c>
      <c r="O84" s="138"/>
      <c r="S84" s="115" t="s">
        <v>57</v>
      </c>
      <c r="T84" s="115"/>
      <c r="U84" s="112"/>
      <c r="V84" s="112">
        <v>332</v>
      </c>
      <c r="W84" s="112">
        <v>335</v>
      </c>
      <c r="X84" s="112">
        <v>332</v>
      </c>
      <c r="Y84" s="112">
        <v>341</v>
      </c>
      <c r="Z84" s="112">
        <v>336</v>
      </c>
    </row>
    <row r="85" spans="1:30" ht="15" customHeight="1" x14ac:dyDescent="0.25">
      <c r="A85" s="46"/>
      <c r="B85" s="46"/>
      <c r="C85" s="58" t="s">
        <v>1</v>
      </c>
      <c r="D85" s="138" t="s">
        <v>2</v>
      </c>
      <c r="E85" s="138"/>
      <c r="F85" s="138" t="str">
        <f>"since "&amp;$V$2</f>
        <v>since 2018-19</v>
      </c>
      <c r="G85" s="138"/>
      <c r="H85" s="48"/>
      <c r="I85" s="48"/>
      <c r="J85" s="48"/>
      <c r="K85" s="58" t="s">
        <v>1</v>
      </c>
      <c r="L85" s="138" t="s">
        <v>2</v>
      </c>
      <c r="M85" s="138"/>
      <c r="N85" s="138" t="str">
        <f>"since "&amp;$V$2</f>
        <v>since 2018-19</v>
      </c>
      <c r="O85" s="138"/>
      <c r="S85" s="115" t="s">
        <v>191</v>
      </c>
      <c r="T85" s="115"/>
      <c r="U85" s="112"/>
      <c r="V85" s="112">
        <v>664</v>
      </c>
      <c r="W85" s="112">
        <v>683</v>
      </c>
      <c r="X85" s="112">
        <v>717</v>
      </c>
      <c r="Y85" s="112">
        <v>698</v>
      </c>
      <c r="Z85" s="112">
        <v>684</v>
      </c>
    </row>
    <row r="86" spans="1:30" ht="15" customHeight="1" x14ac:dyDescent="0.25">
      <c r="A86" s="49" t="s">
        <v>3</v>
      </c>
      <c r="B86" s="49"/>
      <c r="C86" s="57" t="str">
        <f t="shared" ref="C86:C91" si="3">AB4</f>
        <v>11,860</v>
      </c>
      <c r="D86" s="96">
        <f t="shared" ref="D86:D91" si="4">AD4</f>
        <v>3.7237643872713999E-3</v>
      </c>
      <c r="E86" s="97">
        <f t="shared" ref="E86:E91" si="5">AD4</f>
        <v>3.7237643872713999E-3</v>
      </c>
      <c r="F86" s="96">
        <f t="shared" ref="F86:F91" si="6">AF4</f>
        <v>0.11844586948321378</v>
      </c>
      <c r="G86" s="97">
        <f t="shared" ref="G86:G91" si="7">AF4</f>
        <v>0.11844586948321378</v>
      </c>
      <c r="H86" s="57"/>
      <c r="I86" s="57"/>
      <c r="J86" s="139" t="str">
        <f>'State data for spotlight'!J4</f>
        <v>6,084,142</v>
      </c>
      <c r="K86" s="139"/>
      <c r="L86" s="96">
        <f>'State data for spotlight'!L4</f>
        <v>4.1135351795086539E-2</v>
      </c>
      <c r="M86" s="97">
        <f>'State data for spotlight'!L4</f>
        <v>4.1135351795086539E-2</v>
      </c>
      <c r="N86" s="96">
        <f>'State data for spotlight'!N4</f>
        <v>0.16557369543182032</v>
      </c>
      <c r="O86" s="97">
        <f>'State data for spotlight'!N4</f>
        <v>0.16557369543182032</v>
      </c>
      <c r="S86" s="115" t="s">
        <v>192</v>
      </c>
      <c r="T86" s="115"/>
      <c r="U86" s="112"/>
      <c r="V86" s="112">
        <v>176</v>
      </c>
      <c r="W86" s="112">
        <v>173</v>
      </c>
      <c r="X86" s="112">
        <v>175</v>
      </c>
      <c r="Y86" s="112">
        <v>198</v>
      </c>
      <c r="Z86" s="112">
        <v>193</v>
      </c>
    </row>
    <row r="87" spans="1:30" ht="15" customHeight="1" x14ac:dyDescent="0.25">
      <c r="A87" s="98" t="s">
        <v>4</v>
      </c>
      <c r="B87" s="49"/>
      <c r="C87" s="57" t="str">
        <f t="shared" si="3"/>
        <v>5,798</v>
      </c>
      <c r="D87" s="96">
        <f t="shared" si="4"/>
        <v>-1.2058570198104634E-3</v>
      </c>
      <c r="E87" s="97">
        <f t="shared" si="5"/>
        <v>-1.2058570198104634E-3</v>
      </c>
      <c r="F87" s="96">
        <f t="shared" si="6"/>
        <v>9.1080165600301077E-2</v>
      </c>
      <c r="G87" s="97">
        <f t="shared" si="7"/>
        <v>9.1080165600301077E-2</v>
      </c>
      <c r="H87" s="57"/>
      <c r="I87" s="57"/>
      <c r="J87" s="139" t="str">
        <f>'State data for spotlight'!J5</f>
        <v>3,026,102</v>
      </c>
      <c r="K87" s="139"/>
      <c r="L87" s="96">
        <f>'State data for spotlight'!L5</f>
        <v>3.6665051999366982E-2</v>
      </c>
      <c r="M87" s="97">
        <f>'State data for spotlight'!L5</f>
        <v>3.6665051999366982E-2</v>
      </c>
      <c r="N87" s="96">
        <f>'State data for spotlight'!N5</f>
        <v>0.13566370475840572</v>
      </c>
      <c r="O87" s="97">
        <f>'State data for spotlight'!N5</f>
        <v>0.13566370475840572</v>
      </c>
      <c r="S87" s="115" t="s">
        <v>193</v>
      </c>
      <c r="T87" s="115"/>
      <c r="U87" s="112"/>
      <c r="V87" s="112">
        <v>107</v>
      </c>
      <c r="W87" s="112">
        <v>106</v>
      </c>
      <c r="X87" s="112">
        <v>113</v>
      </c>
      <c r="Y87" s="112">
        <v>122</v>
      </c>
      <c r="Z87" s="112">
        <v>119</v>
      </c>
    </row>
    <row r="88" spans="1:30" ht="15" customHeight="1" x14ac:dyDescent="0.25">
      <c r="A88" s="98" t="s">
        <v>5</v>
      </c>
      <c r="B88" s="49"/>
      <c r="C88" s="57" t="str">
        <f t="shared" si="3"/>
        <v>6,059</v>
      </c>
      <c r="D88" s="96">
        <f t="shared" si="4"/>
        <v>1.08441775108441E-2</v>
      </c>
      <c r="E88" s="97">
        <f t="shared" si="5"/>
        <v>1.08441775108441E-2</v>
      </c>
      <c r="F88" s="96">
        <f t="shared" si="6"/>
        <v>0.14558517678200045</v>
      </c>
      <c r="G88" s="97">
        <f t="shared" si="7"/>
        <v>0.14558517678200045</v>
      </c>
      <c r="H88" s="57"/>
      <c r="I88" s="57"/>
      <c r="J88" s="139" t="str">
        <f>'State data for spotlight'!J6</f>
        <v>3,055,193</v>
      </c>
      <c r="K88" s="139"/>
      <c r="L88" s="96">
        <f>'State data for spotlight'!L6</f>
        <v>4.5681948630996061E-2</v>
      </c>
      <c r="M88" s="97">
        <f>'State data for spotlight'!L6</f>
        <v>4.5681948630996061E-2</v>
      </c>
      <c r="N88" s="96">
        <f>'State data for spotlight'!N6</f>
        <v>0.19564811578934593</v>
      </c>
      <c r="O88" s="97">
        <f>'State data for spotlight'!N6</f>
        <v>0.19564811578934593</v>
      </c>
      <c r="S88" s="115" t="s">
        <v>194</v>
      </c>
      <c r="T88" s="115"/>
      <c r="U88" s="112"/>
      <c r="V88" s="112">
        <v>157</v>
      </c>
      <c r="W88" s="112">
        <v>175</v>
      </c>
      <c r="X88" s="112">
        <v>156</v>
      </c>
      <c r="Y88" s="112">
        <v>190</v>
      </c>
      <c r="Z88" s="112">
        <v>190</v>
      </c>
    </row>
    <row r="89" spans="1:30" ht="15" customHeight="1" x14ac:dyDescent="0.25">
      <c r="A89" s="49" t="s">
        <v>6</v>
      </c>
      <c r="B89" s="49"/>
      <c r="C89" s="57" t="str">
        <f t="shared" si="3"/>
        <v>7,910</v>
      </c>
      <c r="D89" s="96">
        <f t="shared" si="4"/>
        <v>-1.1365071347392286E-3</v>
      </c>
      <c r="E89" s="97">
        <f t="shared" si="5"/>
        <v>-1.1365071347392286E-3</v>
      </c>
      <c r="F89" s="96">
        <f t="shared" si="6"/>
        <v>7.3270013568521142E-2</v>
      </c>
      <c r="G89" s="97">
        <f t="shared" si="7"/>
        <v>7.3270013568521142E-2</v>
      </c>
      <c r="H89" s="57"/>
      <c r="I89" s="57"/>
      <c r="J89" s="139" t="str">
        <f>'State data for spotlight'!J7</f>
        <v>3,971,138</v>
      </c>
      <c r="K89" s="139"/>
      <c r="L89" s="96">
        <f>'State data for spotlight'!L7</f>
        <v>4.131471181548263E-2</v>
      </c>
      <c r="M89" s="97">
        <f>'State data for spotlight'!L7</f>
        <v>4.131471181548263E-2</v>
      </c>
      <c r="N89" s="96">
        <f>'State data for spotlight'!N7</f>
        <v>9.1214803294139557E-2</v>
      </c>
      <c r="O89" s="97">
        <f>'State data for spotlight'!N7</f>
        <v>9.1214803294139557E-2</v>
      </c>
      <c r="S89" s="115" t="s">
        <v>195</v>
      </c>
      <c r="T89" s="115"/>
      <c r="U89" s="112"/>
      <c r="V89" s="112">
        <v>448</v>
      </c>
      <c r="W89" s="112">
        <v>476</v>
      </c>
      <c r="X89" s="112">
        <v>480</v>
      </c>
      <c r="Y89" s="112">
        <v>448</v>
      </c>
      <c r="Z89" s="112">
        <v>485</v>
      </c>
    </row>
    <row r="90" spans="1:30" ht="15" customHeight="1" x14ac:dyDescent="0.25">
      <c r="A90" s="49" t="s">
        <v>95</v>
      </c>
      <c r="B90" s="49"/>
      <c r="C90" s="57" t="str">
        <f t="shared" si="3"/>
        <v>$45,443</v>
      </c>
      <c r="D90" s="96">
        <f t="shared" si="4"/>
        <v>5.530526462460239E-2</v>
      </c>
      <c r="E90" s="97">
        <f t="shared" si="5"/>
        <v>5.530526462460239E-2</v>
      </c>
      <c r="F90" s="96">
        <f t="shared" si="6"/>
        <v>0.17495345950977348</v>
      </c>
      <c r="G90" s="97">
        <f t="shared" si="7"/>
        <v>0.17495345950977348</v>
      </c>
      <c r="H90" s="57"/>
      <c r="I90" s="57"/>
      <c r="J90" s="57"/>
      <c r="K90" s="57" t="str">
        <f>'State data for spotlight'!J8</f>
        <v>$49,493</v>
      </c>
      <c r="L90" s="96">
        <f>'State data for spotlight'!L8</f>
        <v>5.6231247909913629E-2</v>
      </c>
      <c r="M90" s="97">
        <f>'State data for spotlight'!L8</f>
        <v>5.6231247909913629E-2</v>
      </c>
      <c r="N90" s="96">
        <f>'State data for spotlight'!N8</f>
        <v>0.12096847254937493</v>
      </c>
      <c r="O90" s="97">
        <f>'State data for spotlight'!N8</f>
        <v>0.12096847254937493</v>
      </c>
      <c r="S90" s="115" t="s">
        <v>58</v>
      </c>
      <c r="T90" s="115"/>
      <c r="U90" s="112"/>
      <c r="V90" s="112">
        <v>614</v>
      </c>
      <c r="W90" s="112">
        <v>645</v>
      </c>
      <c r="X90" s="112">
        <v>677</v>
      </c>
      <c r="Y90" s="112">
        <v>666</v>
      </c>
      <c r="Z90" s="112">
        <v>617</v>
      </c>
    </row>
    <row r="91" spans="1:30" ht="15" customHeight="1" x14ac:dyDescent="0.25">
      <c r="A91" s="49" t="s">
        <v>7</v>
      </c>
      <c r="B91" s="49"/>
      <c r="C91" s="57" t="str">
        <f t="shared" si="3"/>
        <v>$437.0 mil</v>
      </c>
      <c r="D91" s="96">
        <f t="shared" si="4"/>
        <v>1.7701884969309134E-2</v>
      </c>
      <c r="E91" s="97">
        <f t="shared" si="5"/>
        <v>1.7701884969309134E-2</v>
      </c>
      <c r="F91" s="96">
        <f t="shared" si="6"/>
        <v>0.27910267349695461</v>
      </c>
      <c r="G91" s="97">
        <f t="shared" si="7"/>
        <v>0.27910267349695461</v>
      </c>
      <c r="H91" s="57"/>
      <c r="I91" s="57"/>
      <c r="J91" s="57"/>
      <c r="K91" s="57" t="str">
        <f>'State data for spotlight'!J9</f>
        <v>$289.4 bil</v>
      </c>
      <c r="L91" s="96">
        <f>'State data for spotlight'!L9</f>
        <v>9.0297457961223682E-2</v>
      </c>
      <c r="M91" s="97">
        <f>'State data for spotlight'!L9</f>
        <v>9.0297457961223682E-2</v>
      </c>
      <c r="N91" s="96">
        <f>'State data for spotlight'!N9</f>
        <v>0.29373785876284764</v>
      </c>
      <c r="O91" s="97">
        <f>'State data for spotlight'!N9</f>
        <v>0.29373785876284764</v>
      </c>
      <c r="S91" s="118" t="s">
        <v>53</v>
      </c>
      <c r="T91" s="118"/>
      <c r="U91" s="112"/>
      <c r="V91" s="112">
        <v>3774</v>
      </c>
      <c r="W91" s="112">
        <v>3893</v>
      </c>
      <c r="X91" s="112">
        <v>3993</v>
      </c>
      <c r="Y91" s="112">
        <v>4054</v>
      </c>
      <c r="Z91" s="112">
        <v>4039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198</v>
      </c>
      <c r="S93" s="115" t="s">
        <v>56</v>
      </c>
      <c r="T93" s="115"/>
      <c r="U93" s="112"/>
      <c r="V93" s="112">
        <v>243</v>
      </c>
      <c r="W93" s="112">
        <v>249</v>
      </c>
      <c r="X93" s="112">
        <v>273</v>
      </c>
      <c r="Y93" s="112">
        <v>269</v>
      </c>
      <c r="Z93" s="112">
        <v>259</v>
      </c>
    </row>
    <row r="94" spans="1:30" ht="15" customHeight="1" x14ac:dyDescent="0.25">
      <c r="A94" s="135" t="s">
        <v>199</v>
      </c>
      <c r="S94" s="115" t="s">
        <v>57</v>
      </c>
      <c r="T94" s="115"/>
      <c r="U94" s="112"/>
      <c r="V94" s="112">
        <v>680</v>
      </c>
      <c r="W94" s="112">
        <v>695</v>
      </c>
      <c r="X94" s="112">
        <v>686</v>
      </c>
      <c r="Y94" s="112">
        <v>727</v>
      </c>
      <c r="Z94" s="112">
        <v>743</v>
      </c>
    </row>
    <row r="95" spans="1:30" ht="15" customHeight="1" x14ac:dyDescent="0.25">
      <c r="A95" s="133" t="s">
        <v>282</v>
      </c>
      <c r="S95" s="115" t="s">
        <v>191</v>
      </c>
      <c r="T95" s="115"/>
      <c r="U95" s="112"/>
      <c r="V95" s="112">
        <v>130</v>
      </c>
      <c r="W95" s="112">
        <v>131</v>
      </c>
      <c r="X95" s="112">
        <v>126</v>
      </c>
      <c r="Y95" s="112">
        <v>139</v>
      </c>
      <c r="Z95" s="112">
        <v>139</v>
      </c>
    </row>
    <row r="96" spans="1:30" ht="15" customHeight="1" x14ac:dyDescent="0.25">
      <c r="A96" s="134" t="s">
        <v>274</v>
      </c>
      <c r="S96" s="115" t="s">
        <v>192</v>
      </c>
      <c r="T96" s="115"/>
      <c r="U96" s="112"/>
      <c r="V96" s="112">
        <v>569</v>
      </c>
      <c r="W96" s="112">
        <v>619</v>
      </c>
      <c r="X96" s="112">
        <v>648</v>
      </c>
      <c r="Y96" s="112">
        <v>686</v>
      </c>
      <c r="Z96" s="112">
        <v>697</v>
      </c>
    </row>
    <row r="97" spans="1:32" ht="15" customHeight="1" x14ac:dyDescent="0.25">
      <c r="A97" s="133" t="s">
        <v>290</v>
      </c>
      <c r="S97" s="115" t="s">
        <v>193</v>
      </c>
      <c r="T97" s="115"/>
      <c r="U97" s="112"/>
      <c r="V97" s="112">
        <v>540</v>
      </c>
      <c r="W97" s="112">
        <v>542</v>
      </c>
      <c r="X97" s="112">
        <v>530</v>
      </c>
      <c r="Y97" s="112">
        <v>516</v>
      </c>
      <c r="Z97" s="112">
        <v>530</v>
      </c>
    </row>
    <row r="98" spans="1:32" ht="15" customHeight="1" x14ac:dyDescent="0.25">
      <c r="A98" s="133"/>
      <c r="S98" s="115" t="s">
        <v>194</v>
      </c>
      <c r="T98" s="115"/>
      <c r="U98" s="112"/>
      <c r="V98" s="112">
        <v>338</v>
      </c>
      <c r="W98" s="112">
        <v>351</v>
      </c>
      <c r="X98" s="112">
        <v>339</v>
      </c>
      <c r="Y98" s="112">
        <v>352</v>
      </c>
      <c r="Z98" s="112">
        <v>343</v>
      </c>
    </row>
    <row r="99" spans="1:32" ht="15" customHeight="1" x14ac:dyDescent="0.25">
      <c r="S99" s="115" t="s">
        <v>195</v>
      </c>
      <c r="T99" s="115"/>
      <c r="U99" s="112"/>
      <c r="V99" s="112">
        <v>47</v>
      </c>
      <c r="W99" s="112">
        <v>44</v>
      </c>
      <c r="X99" s="112">
        <v>37</v>
      </c>
      <c r="Y99" s="112">
        <v>51</v>
      </c>
      <c r="Z99" s="112">
        <v>65</v>
      </c>
    </row>
    <row r="100" spans="1:32" ht="15" customHeight="1" x14ac:dyDescent="0.25">
      <c r="S100" s="115" t="s">
        <v>58</v>
      </c>
      <c r="T100" s="115"/>
      <c r="U100" s="112"/>
      <c r="V100" s="112">
        <v>338</v>
      </c>
      <c r="W100" s="112">
        <v>331</v>
      </c>
      <c r="X100" s="112">
        <v>365</v>
      </c>
      <c r="Y100" s="112">
        <v>381</v>
      </c>
      <c r="Z100" s="112">
        <v>340</v>
      </c>
    </row>
    <row r="101" spans="1:32" x14ac:dyDescent="0.25">
      <c r="A101" s="18"/>
      <c r="S101" s="118" t="s">
        <v>53</v>
      </c>
      <c r="T101" s="118"/>
      <c r="U101" s="112"/>
      <c r="V101" s="112">
        <v>3598</v>
      </c>
      <c r="W101" s="112">
        <v>3673</v>
      </c>
      <c r="X101" s="112">
        <v>3771</v>
      </c>
      <c r="Y101" s="112">
        <v>3859</v>
      </c>
      <c r="Z101" s="112">
        <v>3870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200</v>
      </c>
      <c r="W103" s="106" t="s">
        <v>277</v>
      </c>
      <c r="X103" s="106" t="s">
        <v>283</v>
      </c>
      <c r="Y103" s="106" t="s">
        <v>285</v>
      </c>
      <c r="Z103" s="106" t="s">
        <v>288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7217</v>
      </c>
      <c r="W104" s="112">
        <v>7802</v>
      </c>
      <c r="X104" s="112">
        <v>8019</v>
      </c>
      <c r="Y104" s="112">
        <v>8627</v>
      </c>
      <c r="Z104" s="112">
        <v>8781</v>
      </c>
      <c r="AB104" s="109" t="str">
        <f>TEXT(Z104,"###,###")</f>
        <v>8,781</v>
      </c>
      <c r="AD104" s="130">
        <f>Z104/($Z$4)*100</f>
        <v>74.038785834738619</v>
      </c>
      <c r="AF104" s="109"/>
    </row>
    <row r="105" spans="1:32" x14ac:dyDescent="0.25">
      <c r="S105" s="115" t="s">
        <v>17</v>
      </c>
      <c r="T105" s="115"/>
      <c r="U105" s="112"/>
      <c r="V105" s="112">
        <v>2129</v>
      </c>
      <c r="W105" s="112">
        <v>2035</v>
      </c>
      <c r="X105" s="112">
        <v>1930</v>
      </c>
      <c r="Y105" s="112">
        <v>1834</v>
      </c>
      <c r="Z105" s="112">
        <v>1847</v>
      </c>
      <c r="AB105" s="109" t="str">
        <f>TEXT(Z105,"###,###")</f>
        <v>1,847</v>
      </c>
      <c r="AD105" s="130">
        <f>Z105/($Z$4)*100</f>
        <v>15.573355817875212</v>
      </c>
      <c r="AF105" s="109"/>
    </row>
    <row r="106" spans="1:32" x14ac:dyDescent="0.25">
      <c r="S106" s="118" t="s">
        <v>53</v>
      </c>
      <c r="T106" s="118"/>
      <c r="U106" s="120"/>
      <c r="V106" s="120">
        <v>9346</v>
      </c>
      <c r="W106" s="120">
        <v>9837</v>
      </c>
      <c r="X106" s="120">
        <v>9949</v>
      </c>
      <c r="Y106" s="120">
        <v>10461</v>
      </c>
      <c r="Z106" s="120">
        <v>10628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1838</v>
      </c>
      <c r="W108" s="112">
        <v>1747</v>
      </c>
      <c r="X108" s="112">
        <v>1858</v>
      </c>
      <c r="Y108" s="112">
        <v>1997</v>
      </c>
      <c r="Z108" s="112">
        <v>1822</v>
      </c>
      <c r="AB108" s="109" t="str">
        <f>TEXT(Z108,"###,###")</f>
        <v>1,822</v>
      </c>
      <c r="AD108" s="130">
        <f>Z108/($Z$4)*100</f>
        <v>15.36256323777403</v>
      </c>
      <c r="AF108" s="109"/>
    </row>
    <row r="109" spans="1:32" x14ac:dyDescent="0.25">
      <c r="S109" s="115" t="s">
        <v>20</v>
      </c>
      <c r="T109" s="115"/>
      <c r="U109" s="112"/>
      <c r="V109" s="112">
        <v>1558</v>
      </c>
      <c r="W109" s="112">
        <v>1437</v>
      </c>
      <c r="X109" s="112">
        <v>1681</v>
      </c>
      <c r="Y109" s="112">
        <v>1726</v>
      </c>
      <c r="Z109" s="112">
        <v>1910</v>
      </c>
      <c r="AB109" s="109" t="str">
        <f>TEXT(Z109,"###,###")</f>
        <v>1,910</v>
      </c>
      <c r="AD109" s="130">
        <f>Z109/($Z$4)*100</f>
        <v>16.104553119730188</v>
      </c>
      <c r="AF109" s="109"/>
    </row>
    <row r="110" spans="1:32" x14ac:dyDescent="0.25">
      <c r="S110" s="115" t="s">
        <v>21</v>
      </c>
      <c r="T110" s="115"/>
      <c r="U110" s="112"/>
      <c r="V110" s="112">
        <v>2274</v>
      </c>
      <c r="W110" s="112">
        <v>2567</v>
      </c>
      <c r="X110" s="112">
        <v>2558</v>
      </c>
      <c r="Y110" s="112">
        <v>2714</v>
      </c>
      <c r="Z110" s="112">
        <v>2968</v>
      </c>
      <c r="AB110" s="109" t="str">
        <f>TEXT(Z110,"###,###")</f>
        <v>2,968</v>
      </c>
      <c r="AD110" s="130">
        <f>Z110/($Z$4)*100</f>
        <v>25.025295109612138</v>
      </c>
      <c r="AF110" s="109"/>
    </row>
    <row r="111" spans="1:32" x14ac:dyDescent="0.25">
      <c r="S111" s="115" t="s">
        <v>22</v>
      </c>
      <c r="T111" s="115"/>
      <c r="U111" s="112"/>
      <c r="V111" s="112">
        <v>3577</v>
      </c>
      <c r="W111" s="112">
        <v>3623</v>
      </c>
      <c r="X111" s="112">
        <v>3852</v>
      </c>
      <c r="Y111" s="112">
        <v>4020</v>
      </c>
      <c r="Z111" s="112">
        <v>3931</v>
      </c>
      <c r="AB111" s="109" t="str">
        <f>TEXT(Z111,"###,###")</f>
        <v>3,931</v>
      </c>
      <c r="AD111" s="130">
        <f>Z111/($Z$4)*100</f>
        <v>33.145025295109612</v>
      </c>
      <c r="AF111" s="109"/>
    </row>
    <row r="112" spans="1:32" x14ac:dyDescent="0.25">
      <c r="S112" s="118" t="s">
        <v>53</v>
      </c>
      <c r="T112" s="118"/>
      <c r="U112" s="112"/>
      <c r="V112" s="112">
        <v>10605</v>
      </c>
      <c r="W112" s="112">
        <v>10735</v>
      </c>
      <c r="X112" s="112">
        <v>11321</v>
      </c>
      <c r="Y112" s="112">
        <v>11816</v>
      </c>
      <c r="Z112" s="112">
        <v>11861</v>
      </c>
    </row>
    <row r="113" spans="19:32" x14ac:dyDescent="0.25">
      <c r="AB113" s="125" t="s">
        <v>24</v>
      </c>
      <c r="AC113" s="106"/>
      <c r="AD113" s="106" t="s">
        <v>188</v>
      </c>
      <c r="AF113" s="106" t="s">
        <v>189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45.18</v>
      </c>
      <c r="W118" s="131">
        <v>45.24</v>
      </c>
      <c r="X118" s="131">
        <v>45.09</v>
      </c>
      <c r="Y118" s="131">
        <v>45.1</v>
      </c>
      <c r="Z118" s="131">
        <v>45.14</v>
      </c>
      <c r="AB118" s="109" t="str">
        <f>TEXT(Z118,"##.0")</f>
        <v>45.1</v>
      </c>
    </row>
    <row r="120" spans="19:32" x14ac:dyDescent="0.25">
      <c r="S120" s="101" t="s">
        <v>97</v>
      </c>
      <c r="T120" s="112"/>
      <c r="U120" s="112"/>
      <c r="V120" s="112">
        <v>5648</v>
      </c>
      <c r="W120" s="112">
        <v>5779</v>
      </c>
      <c r="X120" s="112">
        <v>5917</v>
      </c>
      <c r="Y120" s="112">
        <v>6065</v>
      </c>
      <c r="Z120" s="112">
        <v>6044</v>
      </c>
      <c r="AB120" s="109" t="str">
        <f>TEXT(Z120,"###,###")</f>
        <v>6,044</v>
      </c>
    </row>
    <row r="121" spans="19:32" x14ac:dyDescent="0.25">
      <c r="S121" s="101" t="s">
        <v>98</v>
      </c>
      <c r="T121" s="112"/>
      <c r="U121" s="112"/>
      <c r="V121" s="112">
        <v>942</v>
      </c>
      <c r="W121" s="112">
        <v>976</v>
      </c>
      <c r="X121" s="112">
        <v>1021</v>
      </c>
      <c r="Y121" s="112">
        <v>989</v>
      </c>
      <c r="Z121" s="112">
        <v>989</v>
      </c>
      <c r="AB121" s="109" t="str">
        <f>TEXT(Z121,"###,###")</f>
        <v>989</v>
      </c>
    </row>
    <row r="122" spans="19:32" x14ac:dyDescent="0.25">
      <c r="S122" s="101" t="s">
        <v>99</v>
      </c>
      <c r="T122" s="112"/>
      <c r="U122" s="112"/>
      <c r="V122" s="112">
        <v>784</v>
      </c>
      <c r="W122" s="112">
        <v>809</v>
      </c>
      <c r="X122" s="112">
        <v>833</v>
      </c>
      <c r="Y122" s="112">
        <v>870</v>
      </c>
      <c r="Z122" s="112">
        <v>871</v>
      </c>
      <c r="AB122" s="109" t="str">
        <f>TEXT(Z122,"###,###")</f>
        <v>871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6432</v>
      </c>
      <c r="W124" s="112">
        <v>6588</v>
      </c>
      <c r="X124" s="112">
        <v>6750</v>
      </c>
      <c r="Y124" s="112">
        <v>6935</v>
      </c>
      <c r="Z124" s="112">
        <v>6915</v>
      </c>
      <c r="AB124" s="109" t="str">
        <f>TEXT(Z124,"###,###")</f>
        <v>6,915</v>
      </c>
      <c r="AD124" s="127">
        <f>Z124/$Z$7*100</f>
        <v>87.420986093552472</v>
      </c>
    </row>
    <row r="125" spans="19:32" x14ac:dyDescent="0.25">
      <c r="S125" s="101" t="s">
        <v>101</v>
      </c>
      <c r="T125" s="112"/>
      <c r="U125" s="112"/>
      <c r="V125" s="112">
        <v>1726</v>
      </c>
      <c r="W125" s="112">
        <v>1785</v>
      </c>
      <c r="X125" s="112">
        <v>1854</v>
      </c>
      <c r="Y125" s="112">
        <v>1859</v>
      </c>
      <c r="Z125" s="112">
        <v>1860</v>
      </c>
      <c r="AB125" s="109" t="str">
        <f>TEXT(Z125,"###,###")</f>
        <v>1,860</v>
      </c>
      <c r="AD125" s="127">
        <f>Z125/$Z$7*100</f>
        <v>23.514538558786345</v>
      </c>
    </row>
    <row r="127" spans="19:32" x14ac:dyDescent="0.25">
      <c r="S127" s="101" t="s">
        <v>102</v>
      </c>
      <c r="T127" s="112"/>
      <c r="U127" s="112"/>
      <c r="V127" s="112">
        <v>3774</v>
      </c>
      <c r="W127" s="112">
        <v>3894</v>
      </c>
      <c r="X127" s="112">
        <v>3989</v>
      </c>
      <c r="Y127" s="112">
        <v>4049</v>
      </c>
      <c r="Z127" s="112">
        <v>4035</v>
      </c>
      <c r="AB127" s="109" t="str">
        <f>TEXT(Z127,"###,###")</f>
        <v>4,035</v>
      </c>
      <c r="AD127" s="127">
        <f>Z127/$Z$7*100</f>
        <v>51.011378002528438</v>
      </c>
    </row>
    <row r="128" spans="19:32" x14ac:dyDescent="0.25">
      <c r="S128" s="101" t="s">
        <v>103</v>
      </c>
      <c r="T128" s="112"/>
      <c r="U128" s="112"/>
      <c r="V128" s="112">
        <v>3597</v>
      </c>
      <c r="W128" s="112">
        <v>3675</v>
      </c>
      <c r="X128" s="112">
        <v>3769</v>
      </c>
      <c r="Y128" s="112">
        <v>3862</v>
      </c>
      <c r="Z128" s="112">
        <v>3875</v>
      </c>
      <c r="AB128" s="109" t="str">
        <f>TEXT(Z128,"###,###")</f>
        <v>3,875</v>
      </c>
      <c r="AD128" s="127">
        <f>Z128/$Z$7*100</f>
        <v>48.988621997471554</v>
      </c>
    </row>
    <row r="130" spans="19:20" x14ac:dyDescent="0.25">
      <c r="S130" s="101" t="s">
        <v>278</v>
      </c>
      <c r="T130" s="127">
        <v>76.409608091024012</v>
      </c>
    </row>
    <row r="131" spans="19:20" x14ac:dyDescent="0.25">
      <c r="S131" s="101" t="s">
        <v>279</v>
      </c>
      <c r="T131" s="127">
        <v>12.5031605562579</v>
      </c>
    </row>
    <row r="132" spans="19:20" x14ac:dyDescent="0.25">
      <c r="S132" s="101" t="s">
        <v>280</v>
      </c>
      <c r="T132" s="127">
        <v>11.011378002528446</v>
      </c>
    </row>
  </sheetData>
  <sheetProtection selectLockedCells="1"/>
  <mergeCells count="16">
    <mergeCell ref="J88:K88"/>
    <mergeCell ref="J89:K89"/>
    <mergeCell ref="D85:E85"/>
    <mergeCell ref="F85:G85"/>
    <mergeCell ref="L85:M85"/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8590412-5603-4C47-AAE0-3F7814BEBE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4DA34B2-6847-40EB-94CA-A943728863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ADDDB090-56AA-44A8-B0F1-31C4F7EEFD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1C04295-4E16-4068-8F36-86C3762E50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79</vt:i4>
      </vt:variant>
    </vt:vector>
  </HeadingPairs>
  <TitlesOfParts>
    <vt:vector size="160" baseType="lpstr">
      <vt:lpstr>Contents</vt:lpstr>
      <vt:lpstr>Table 8.1</vt:lpstr>
      <vt:lpstr>Table 8.2</vt:lpstr>
      <vt:lpstr>Table 8.3</vt:lpstr>
      <vt:lpstr>Table 8.4</vt:lpstr>
      <vt:lpstr>Table 8.5</vt:lpstr>
      <vt:lpstr>Table 8.6</vt:lpstr>
      <vt:lpstr>Table 8.7</vt:lpstr>
      <vt:lpstr>Table 8.8</vt:lpstr>
      <vt:lpstr>Table 8.9</vt:lpstr>
      <vt:lpstr>Table 8.10</vt:lpstr>
      <vt:lpstr>Table 8.11</vt:lpstr>
      <vt:lpstr>Table 8.12</vt:lpstr>
      <vt:lpstr>Table 8.13</vt:lpstr>
      <vt:lpstr>Table 8.14</vt:lpstr>
      <vt:lpstr>Table 8.15</vt:lpstr>
      <vt:lpstr>Table 8.16</vt:lpstr>
      <vt:lpstr>Table 8.17</vt:lpstr>
      <vt:lpstr>Table 8.18</vt:lpstr>
      <vt:lpstr>Table 8.19</vt:lpstr>
      <vt:lpstr>Table 8.20</vt:lpstr>
      <vt:lpstr>Table 8.21</vt:lpstr>
      <vt:lpstr>Table 8.22</vt:lpstr>
      <vt:lpstr>Table 8.23</vt:lpstr>
      <vt:lpstr>Table 8.24</vt:lpstr>
      <vt:lpstr>Table 8.25</vt:lpstr>
      <vt:lpstr>Table 8.26</vt:lpstr>
      <vt:lpstr>Table 8.27</vt:lpstr>
      <vt:lpstr>Table 8.28</vt:lpstr>
      <vt:lpstr>Table 8.29</vt:lpstr>
      <vt:lpstr>Table 8.30</vt:lpstr>
      <vt:lpstr>Table 8.31</vt:lpstr>
      <vt:lpstr>Table 8.32</vt:lpstr>
      <vt:lpstr>Table 8.33</vt:lpstr>
      <vt:lpstr>Table 8.34</vt:lpstr>
      <vt:lpstr>Table 8.35</vt:lpstr>
      <vt:lpstr>Table 8.36</vt:lpstr>
      <vt:lpstr>Table 8.37</vt:lpstr>
      <vt:lpstr>Table 8.38</vt:lpstr>
      <vt:lpstr>Table 8.39</vt:lpstr>
      <vt:lpstr>Table 8.40</vt:lpstr>
      <vt:lpstr>Table 8.41</vt:lpstr>
      <vt:lpstr>Table 8.42</vt:lpstr>
      <vt:lpstr>Table 8.43</vt:lpstr>
      <vt:lpstr>Table 8.44</vt:lpstr>
      <vt:lpstr>Table 8.45</vt:lpstr>
      <vt:lpstr>Table 8.46</vt:lpstr>
      <vt:lpstr>Table 8.47</vt:lpstr>
      <vt:lpstr>Table 8.48</vt:lpstr>
      <vt:lpstr>Table 8.49</vt:lpstr>
      <vt:lpstr>Table 8.50</vt:lpstr>
      <vt:lpstr>Table 8.51</vt:lpstr>
      <vt:lpstr>Table 8.52</vt:lpstr>
      <vt:lpstr>Table 8.53</vt:lpstr>
      <vt:lpstr>Table 8.54</vt:lpstr>
      <vt:lpstr>Table 8.55</vt:lpstr>
      <vt:lpstr>Table 8.56</vt:lpstr>
      <vt:lpstr>Table 8.57</vt:lpstr>
      <vt:lpstr>Table 8.58</vt:lpstr>
      <vt:lpstr>Table 8.59</vt:lpstr>
      <vt:lpstr>Table 8.60</vt:lpstr>
      <vt:lpstr>Table 8.61</vt:lpstr>
      <vt:lpstr>Table 8.62</vt:lpstr>
      <vt:lpstr>Table 8.63</vt:lpstr>
      <vt:lpstr>Table 8.64</vt:lpstr>
      <vt:lpstr>Table 8.65</vt:lpstr>
      <vt:lpstr>Table 8.66</vt:lpstr>
      <vt:lpstr>Table 8.67</vt:lpstr>
      <vt:lpstr>Table 8.68</vt:lpstr>
      <vt:lpstr>Table 8.69</vt:lpstr>
      <vt:lpstr>Table 8.70</vt:lpstr>
      <vt:lpstr>Table 8.71</vt:lpstr>
      <vt:lpstr>Table 8.72</vt:lpstr>
      <vt:lpstr>Table 8.73</vt:lpstr>
      <vt:lpstr>Table 8.74</vt:lpstr>
      <vt:lpstr>Table 8.75</vt:lpstr>
      <vt:lpstr>Table 8.76</vt:lpstr>
      <vt:lpstr>Table 8.77</vt:lpstr>
      <vt:lpstr>Table 8.78</vt:lpstr>
      <vt:lpstr>Table 8.79</vt:lpstr>
      <vt:lpstr>State data for spotlight</vt:lpstr>
      <vt:lpstr>'Table 8.1'!Print_Area</vt:lpstr>
      <vt:lpstr>'Table 8.10'!Print_Area</vt:lpstr>
      <vt:lpstr>'Table 8.11'!Print_Area</vt:lpstr>
      <vt:lpstr>'Table 8.12'!Print_Area</vt:lpstr>
      <vt:lpstr>'Table 8.13'!Print_Area</vt:lpstr>
      <vt:lpstr>'Table 8.14'!Print_Area</vt:lpstr>
      <vt:lpstr>'Table 8.15'!Print_Area</vt:lpstr>
      <vt:lpstr>'Table 8.16'!Print_Area</vt:lpstr>
      <vt:lpstr>'Table 8.17'!Print_Area</vt:lpstr>
      <vt:lpstr>'Table 8.18'!Print_Area</vt:lpstr>
      <vt:lpstr>'Table 8.19'!Print_Area</vt:lpstr>
      <vt:lpstr>'Table 8.2'!Print_Area</vt:lpstr>
      <vt:lpstr>'Table 8.20'!Print_Area</vt:lpstr>
      <vt:lpstr>'Table 8.21'!Print_Area</vt:lpstr>
      <vt:lpstr>'Table 8.22'!Print_Area</vt:lpstr>
      <vt:lpstr>'Table 8.23'!Print_Area</vt:lpstr>
      <vt:lpstr>'Table 8.24'!Print_Area</vt:lpstr>
      <vt:lpstr>'Table 8.25'!Print_Area</vt:lpstr>
      <vt:lpstr>'Table 8.26'!Print_Area</vt:lpstr>
      <vt:lpstr>'Table 8.27'!Print_Area</vt:lpstr>
      <vt:lpstr>'Table 8.28'!Print_Area</vt:lpstr>
      <vt:lpstr>'Table 8.29'!Print_Area</vt:lpstr>
      <vt:lpstr>'Table 8.3'!Print_Area</vt:lpstr>
      <vt:lpstr>'Table 8.30'!Print_Area</vt:lpstr>
      <vt:lpstr>'Table 8.31'!Print_Area</vt:lpstr>
      <vt:lpstr>'Table 8.32'!Print_Area</vt:lpstr>
      <vt:lpstr>'Table 8.33'!Print_Area</vt:lpstr>
      <vt:lpstr>'Table 8.34'!Print_Area</vt:lpstr>
      <vt:lpstr>'Table 8.35'!Print_Area</vt:lpstr>
      <vt:lpstr>'Table 8.36'!Print_Area</vt:lpstr>
      <vt:lpstr>'Table 8.37'!Print_Area</vt:lpstr>
      <vt:lpstr>'Table 8.38'!Print_Area</vt:lpstr>
      <vt:lpstr>'Table 8.39'!Print_Area</vt:lpstr>
      <vt:lpstr>'Table 8.4'!Print_Area</vt:lpstr>
      <vt:lpstr>'Table 8.40'!Print_Area</vt:lpstr>
      <vt:lpstr>'Table 8.41'!Print_Area</vt:lpstr>
      <vt:lpstr>'Table 8.42'!Print_Area</vt:lpstr>
      <vt:lpstr>'Table 8.43'!Print_Area</vt:lpstr>
      <vt:lpstr>'Table 8.44'!Print_Area</vt:lpstr>
      <vt:lpstr>'Table 8.45'!Print_Area</vt:lpstr>
      <vt:lpstr>'Table 8.46'!Print_Area</vt:lpstr>
      <vt:lpstr>'Table 8.47'!Print_Area</vt:lpstr>
      <vt:lpstr>'Table 8.48'!Print_Area</vt:lpstr>
      <vt:lpstr>'Table 8.49'!Print_Area</vt:lpstr>
      <vt:lpstr>'Table 8.5'!Print_Area</vt:lpstr>
      <vt:lpstr>'Table 8.50'!Print_Area</vt:lpstr>
      <vt:lpstr>'Table 8.51'!Print_Area</vt:lpstr>
      <vt:lpstr>'Table 8.52'!Print_Area</vt:lpstr>
      <vt:lpstr>'Table 8.53'!Print_Area</vt:lpstr>
      <vt:lpstr>'Table 8.54'!Print_Area</vt:lpstr>
      <vt:lpstr>'Table 8.55'!Print_Area</vt:lpstr>
      <vt:lpstr>'Table 8.56'!Print_Area</vt:lpstr>
      <vt:lpstr>'Table 8.57'!Print_Area</vt:lpstr>
      <vt:lpstr>'Table 8.58'!Print_Area</vt:lpstr>
      <vt:lpstr>'Table 8.59'!Print_Area</vt:lpstr>
      <vt:lpstr>'Table 8.6'!Print_Area</vt:lpstr>
      <vt:lpstr>'Table 8.60'!Print_Area</vt:lpstr>
      <vt:lpstr>'Table 8.61'!Print_Area</vt:lpstr>
      <vt:lpstr>'Table 8.62'!Print_Area</vt:lpstr>
      <vt:lpstr>'Table 8.63'!Print_Area</vt:lpstr>
      <vt:lpstr>'Table 8.64'!Print_Area</vt:lpstr>
      <vt:lpstr>'Table 8.65'!Print_Area</vt:lpstr>
      <vt:lpstr>'Table 8.66'!Print_Area</vt:lpstr>
      <vt:lpstr>'Table 8.67'!Print_Area</vt:lpstr>
      <vt:lpstr>'Table 8.68'!Print_Area</vt:lpstr>
      <vt:lpstr>'Table 8.69'!Print_Area</vt:lpstr>
      <vt:lpstr>'Table 8.7'!Print_Area</vt:lpstr>
      <vt:lpstr>'Table 8.70'!Print_Area</vt:lpstr>
      <vt:lpstr>'Table 8.71'!Print_Area</vt:lpstr>
      <vt:lpstr>'Table 8.72'!Print_Area</vt:lpstr>
      <vt:lpstr>'Table 8.73'!Print_Area</vt:lpstr>
      <vt:lpstr>'Table 8.74'!Print_Area</vt:lpstr>
      <vt:lpstr>'Table 8.75'!Print_Area</vt:lpstr>
      <vt:lpstr>'Table 8.76'!Print_Area</vt:lpstr>
      <vt:lpstr>'Table 8.77'!Print_Area</vt:lpstr>
      <vt:lpstr>'Table 8.78'!Print_Area</vt:lpstr>
      <vt:lpstr>'Table 8.79'!Print_Area</vt:lpstr>
      <vt:lpstr>'Table 8.8'!Print_Area</vt:lpstr>
      <vt:lpstr>'Table 8.9'!Print_Area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2021-10-22T04:38:55Z</cp:lastPrinted>
  <dcterms:created xsi:type="dcterms:W3CDTF">2019-07-02T01:38:47Z</dcterms:created>
  <dcterms:modified xsi:type="dcterms:W3CDTF">2025-11-12T04:54:10Z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