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9.xml" ContentType="application/vnd.openxmlformats-officedocument.drawingml.chartshapes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0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3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5.xml" ContentType="application/vnd.openxmlformats-officedocument.drawingml.chartshape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7.xml" ContentType="application/vnd.openxmlformats-officedocument.drawingml.chartshapes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1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19.xml" ContentType="application/vnd.openxmlformats-officedocument.drawingml.chartshapes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20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1.xml" ContentType="application/vnd.openxmlformats-officedocument.drawingml.chartshape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2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3.xml" ContentType="application/vnd.openxmlformats-officedocument.drawingml.chartshapes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4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25.xml" ContentType="application/vnd.openxmlformats-officedocument.drawingml.chartshapes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26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drawings/drawing27.xml" ContentType="application/vnd.openxmlformats-officedocument.drawingml.chartshapes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28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drawings/drawing29.xml" ContentType="application/vnd.openxmlformats-officedocument.drawingml.chartshapes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30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drawings/drawing31.xml" ContentType="application/vnd.openxmlformats-officedocument.drawingml.chartshapes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32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drawings/drawing33.xml" ContentType="application/vnd.openxmlformats-officedocument.drawingml.chartshapes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34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drawings/drawing35.xml" ContentType="application/vnd.openxmlformats-officedocument.drawingml.chartshapes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drawings/drawing36.xml" ContentType="application/vnd.openxmlformats-officedocument.drawing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drawings/drawing37.xml" ContentType="application/vnd.openxmlformats-officedocument.drawingml.chartshapes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drawings/drawing38.xml" ContentType="application/vnd.openxmlformats-officedocument.drawing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drawings/drawing39.xml" ContentType="application/vnd.openxmlformats-officedocument.drawingml.chartshapes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drawings/drawing40.xml" ContentType="application/vnd.openxmlformats-officedocument.drawing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drawings/drawing41.xml" ContentType="application/vnd.openxmlformats-officedocument.drawingml.chartshapes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drawings/drawing42.xml" ContentType="application/vnd.openxmlformats-officedocument.drawing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drawings/drawing43.xml" ContentType="application/vnd.openxmlformats-officedocument.drawingml.chartshapes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drawings/drawing44.xml" ContentType="application/vnd.openxmlformats-officedocument.drawing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drawings/drawing45.xml" ContentType="application/vnd.openxmlformats-officedocument.drawingml.chartshapes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drawings/drawing46.xml" ContentType="application/vnd.openxmlformats-officedocument.drawing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drawings/drawing47.xml" ContentType="application/vnd.openxmlformats-officedocument.drawingml.chartshapes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drawings/drawing48.xml" ContentType="application/vnd.openxmlformats-officedocument.drawing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drawings/drawing49.xml" ContentType="application/vnd.openxmlformats-officedocument.drawingml.chartshapes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drawings/drawing50.xml" ContentType="application/vnd.openxmlformats-officedocument.drawing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drawings/drawing51.xml" ContentType="application/vnd.openxmlformats-officedocument.drawingml.chartshapes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drawings/drawing52.xml" ContentType="application/vnd.openxmlformats-officedocument.drawing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drawings/drawing53.xml" ContentType="application/vnd.openxmlformats-officedocument.drawingml.chartshapes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drawings/drawing54.xml" ContentType="application/vnd.openxmlformats-officedocument.drawing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drawings/drawing55.xml" ContentType="application/vnd.openxmlformats-officedocument.drawingml.chartshapes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drawings/drawing56.xml" ContentType="application/vnd.openxmlformats-officedocument.drawing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drawings/drawing57.xml" ContentType="application/vnd.openxmlformats-officedocument.drawingml.chartshapes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drawings/drawing58.xml" ContentType="application/vnd.openxmlformats-officedocument.drawing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drawings/drawing59.xml" ContentType="application/vnd.openxmlformats-officedocument.drawingml.chartshapes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S:\LEED\2018 LEED Project\Output\2025 JIA Publication\Output tables\Final\Datacubes\"/>
    </mc:Choice>
  </mc:AlternateContent>
  <xr:revisionPtr revIDLastSave="0" documentId="13_ncr:1_{3C867E39-0899-4EA2-B8AC-430A0A0997E9}" xr6:coauthVersionLast="47" xr6:coauthVersionMax="47" xr10:uidLastSave="{00000000-0000-0000-0000-000000000000}"/>
  <bookViews>
    <workbookView xWindow="-38520" yWindow="-3720" windowWidth="38640" windowHeight="21120" tabRatio="841" xr2:uid="{00000000-000D-0000-FFFF-FFFF00000000}"/>
  </bookViews>
  <sheets>
    <sheet name="Contents" sheetId="169" r:id="rId1"/>
    <sheet name="Table 12.1" sheetId="180" r:id="rId2"/>
    <sheet name="Table 12.2" sheetId="181" r:id="rId3"/>
    <sheet name="Table 12.3" sheetId="182" r:id="rId4"/>
    <sheet name="Table 12.4" sheetId="183" r:id="rId5"/>
    <sheet name="Table 12.5" sheetId="184" r:id="rId6"/>
    <sheet name="Table 12.6" sheetId="185" r:id="rId7"/>
    <sheet name="Table 12.7" sheetId="186" r:id="rId8"/>
    <sheet name="Table 12.8" sheetId="187" r:id="rId9"/>
    <sheet name="Table 12.9" sheetId="188" r:id="rId10"/>
    <sheet name="Table 12.10" sheetId="189" r:id="rId11"/>
    <sheet name="Table 12.11" sheetId="190" r:id="rId12"/>
    <sheet name="Table 12.12" sheetId="191" r:id="rId13"/>
    <sheet name="Table 12.13" sheetId="192" r:id="rId14"/>
    <sheet name="Table 12.14" sheetId="193" r:id="rId15"/>
    <sheet name="Table 12.15" sheetId="194" r:id="rId16"/>
    <sheet name="Table 12.16" sheetId="195" r:id="rId17"/>
    <sheet name="Table 12.17" sheetId="196" r:id="rId18"/>
    <sheet name="Table 12.18" sheetId="197" r:id="rId19"/>
    <sheet name="Table 12.19" sheetId="198" r:id="rId20"/>
    <sheet name="Table 12.20" sheetId="199" r:id="rId21"/>
    <sheet name="Table 12.21" sheetId="200" r:id="rId22"/>
    <sheet name="Table 12.22" sheetId="201" r:id="rId23"/>
    <sheet name="Table 12.23" sheetId="202" r:id="rId24"/>
    <sheet name="Table 12.24" sheetId="203" r:id="rId25"/>
    <sheet name="Table 12.25" sheetId="204" r:id="rId26"/>
    <sheet name="Table 12.26" sheetId="205" r:id="rId27"/>
    <sheet name="Table 12.27" sheetId="206" r:id="rId28"/>
    <sheet name="Table 12.28" sheetId="207" r:id="rId29"/>
    <sheet name="Table 12.29" sheetId="208" r:id="rId30"/>
    <sheet name="State data for spotlight" sheetId="179" state="hidden" r:id="rId31"/>
  </sheets>
  <definedNames>
    <definedName name="_AMO_UniqueIdentifier" hidden="1">"'2995e12c-7f92-4103-a2d1-a1d598d57c6f'"</definedName>
    <definedName name="_xlnm.Print_Area" localSheetId="1">'Table 12.1'!$A$1:$P$99</definedName>
    <definedName name="_xlnm.Print_Area" localSheetId="10">'Table 12.10'!$A$1:$P$99</definedName>
    <definedName name="_xlnm.Print_Area" localSheetId="11">'Table 12.11'!$A$1:$P$99</definedName>
    <definedName name="_xlnm.Print_Area" localSheetId="12">'Table 12.12'!$A$1:$P$99</definedName>
    <definedName name="_xlnm.Print_Area" localSheetId="13">'Table 12.13'!$A$1:$P$99</definedName>
    <definedName name="_xlnm.Print_Area" localSheetId="14">'Table 12.14'!$A$1:$P$99</definedName>
    <definedName name="_xlnm.Print_Area" localSheetId="15">'Table 12.15'!$A$1:$P$99</definedName>
    <definedName name="_xlnm.Print_Area" localSheetId="16">'Table 12.16'!$A$1:$P$99</definedName>
    <definedName name="_xlnm.Print_Area" localSheetId="17">'Table 12.17'!$A$1:$P$99</definedName>
    <definedName name="_xlnm.Print_Area" localSheetId="18">'Table 12.18'!$A$1:$P$99</definedName>
    <definedName name="_xlnm.Print_Area" localSheetId="19">'Table 12.19'!$A$1:$P$99</definedName>
    <definedName name="_xlnm.Print_Area" localSheetId="2">'Table 12.2'!$A$1:$P$99</definedName>
    <definedName name="_xlnm.Print_Area" localSheetId="20">'Table 12.20'!$A$1:$P$99</definedName>
    <definedName name="_xlnm.Print_Area" localSheetId="21">'Table 12.21'!$A$1:$P$99</definedName>
    <definedName name="_xlnm.Print_Area" localSheetId="22">'Table 12.22'!$A$1:$P$99</definedName>
    <definedName name="_xlnm.Print_Area" localSheetId="23">'Table 12.23'!$A$1:$P$99</definedName>
    <definedName name="_xlnm.Print_Area" localSheetId="24">'Table 12.24'!$A$1:$P$99</definedName>
    <definedName name="_xlnm.Print_Area" localSheetId="25">'Table 12.25'!$A$1:$P$99</definedName>
    <definedName name="_xlnm.Print_Area" localSheetId="26">'Table 12.26'!$A$1:$P$99</definedName>
    <definedName name="_xlnm.Print_Area" localSheetId="27">'Table 12.27'!$A$1:$P$99</definedName>
    <definedName name="_xlnm.Print_Area" localSheetId="28">'Table 12.28'!$A$1:$P$99</definedName>
    <definedName name="_xlnm.Print_Area" localSheetId="29">'Table 12.29'!$A$1:$P$99</definedName>
    <definedName name="_xlnm.Print_Area" localSheetId="3">'Table 12.3'!$A$1:$P$99</definedName>
    <definedName name="_xlnm.Print_Area" localSheetId="4">'Table 12.4'!$A$1:$P$99</definedName>
    <definedName name="_xlnm.Print_Area" localSheetId="5">'Table 12.5'!$A$1:$P$99</definedName>
    <definedName name="_xlnm.Print_Area" localSheetId="6">'Table 12.6'!$A$1:$P$99</definedName>
    <definedName name="_xlnm.Print_Area" localSheetId="7">'Table 12.7'!$A$1:$P$99</definedName>
    <definedName name="_xlnm.Print_Area" localSheetId="8">'Table 12.8'!$A$1:$P$99</definedName>
    <definedName name="_xlnm.Print_Area" localSheetId="9">'Table 12.9'!$A$1:$P$99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69" l="1"/>
  <c r="A32" i="181"/>
  <c r="A32" i="182"/>
  <c r="A32" i="183"/>
  <c r="A32" i="184"/>
  <c r="A32" i="185"/>
  <c r="A32" i="186"/>
  <c r="A32" i="187"/>
  <c r="A32" i="188"/>
  <c r="A32" i="189"/>
  <c r="A32" i="190"/>
  <c r="A32" i="191"/>
  <c r="A32" i="192"/>
  <c r="A32" i="193"/>
  <c r="A32" i="194"/>
  <c r="A32" i="195"/>
  <c r="A32" i="196"/>
  <c r="A32" i="197"/>
  <c r="A32" i="198"/>
  <c r="A32" i="199"/>
  <c r="A32" i="200"/>
  <c r="A32" i="201"/>
  <c r="A32" i="202"/>
  <c r="A32" i="203"/>
  <c r="A32" i="204"/>
  <c r="A32" i="205"/>
  <c r="A32" i="206"/>
  <c r="A32" i="207"/>
  <c r="A32" i="208"/>
  <c r="A32" i="179"/>
  <c r="A32" i="180"/>
  <c r="O13" i="208"/>
  <c r="O12" i="208"/>
  <c r="O11" i="208"/>
  <c r="O13" i="207"/>
  <c r="O12" i="207"/>
  <c r="O11" i="207"/>
  <c r="O13" i="206"/>
  <c r="O12" i="206"/>
  <c r="O11" i="206"/>
  <c r="O13" i="205"/>
  <c r="O12" i="205"/>
  <c r="O11" i="205"/>
  <c r="O13" i="204"/>
  <c r="O12" i="204"/>
  <c r="O11" i="204"/>
  <c r="O13" i="203"/>
  <c r="O12" i="203"/>
  <c r="O11" i="203"/>
  <c r="O13" i="202"/>
  <c r="O12" i="202"/>
  <c r="O11" i="202"/>
  <c r="O13" i="201"/>
  <c r="O12" i="201"/>
  <c r="O11" i="201"/>
  <c r="O13" i="200"/>
  <c r="O12" i="200"/>
  <c r="O11" i="200"/>
  <c r="O13" i="199"/>
  <c r="O12" i="199"/>
  <c r="O11" i="199"/>
  <c r="O13" i="198"/>
  <c r="O12" i="198"/>
  <c r="O11" i="198"/>
  <c r="O13" i="197"/>
  <c r="O12" i="197"/>
  <c r="O11" i="197"/>
  <c r="O13" i="196"/>
  <c r="O12" i="196"/>
  <c r="O11" i="196"/>
  <c r="O13" i="195"/>
  <c r="O12" i="195"/>
  <c r="O11" i="195"/>
  <c r="O13" i="194"/>
  <c r="O12" i="194"/>
  <c r="O11" i="194"/>
  <c r="O13" i="193"/>
  <c r="O12" i="193"/>
  <c r="O11" i="193"/>
  <c r="O13" i="192"/>
  <c r="O12" i="192"/>
  <c r="O11" i="192"/>
  <c r="O13" i="191"/>
  <c r="O12" i="191"/>
  <c r="O11" i="191"/>
  <c r="O13" i="190"/>
  <c r="O12" i="190"/>
  <c r="O11" i="190"/>
  <c r="O13" i="189"/>
  <c r="O12" i="189"/>
  <c r="O11" i="189"/>
  <c r="O13" i="188"/>
  <c r="O12" i="188"/>
  <c r="O11" i="188"/>
  <c r="O13" i="187"/>
  <c r="O12" i="187"/>
  <c r="O11" i="187"/>
  <c r="O13" i="186"/>
  <c r="O12" i="186"/>
  <c r="O11" i="186"/>
  <c r="O13" i="185"/>
  <c r="O12" i="185"/>
  <c r="O11" i="185"/>
  <c r="O13" i="184"/>
  <c r="O12" i="184"/>
  <c r="O11" i="184"/>
  <c r="O13" i="183"/>
  <c r="O12" i="183"/>
  <c r="O11" i="183"/>
  <c r="O13" i="182"/>
  <c r="O12" i="182"/>
  <c r="O11" i="182"/>
  <c r="O13" i="181"/>
  <c r="O12" i="181"/>
  <c r="O11" i="181"/>
  <c r="O13" i="180"/>
  <c r="O12" i="180"/>
  <c r="O11" i="180"/>
  <c r="AB38" i="181"/>
  <c r="O15" i="181" s="1"/>
  <c r="AB37" i="181"/>
  <c r="O16" i="181" s="1"/>
  <c r="AB38" i="182"/>
  <c r="O15" i="182"/>
  <c r="AB37" i="182"/>
  <c r="O16" i="182" s="1"/>
  <c r="AB38" i="183"/>
  <c r="O15" i="183" s="1"/>
  <c r="AB37" i="183"/>
  <c r="O16" i="183" s="1"/>
  <c r="AB38" i="184"/>
  <c r="O15" i="184" s="1"/>
  <c r="AB37" i="184"/>
  <c r="AB38" i="185"/>
  <c r="O15" i="185" s="1"/>
  <c r="AB37" i="185"/>
  <c r="O16" i="185" s="1"/>
  <c r="AB38" i="186"/>
  <c r="O15" i="186" s="1"/>
  <c r="AB37" i="186"/>
  <c r="O16" i="186" s="1"/>
  <c r="AB38" i="187"/>
  <c r="O15" i="187" s="1"/>
  <c r="AB37" i="187"/>
  <c r="AB38" i="188"/>
  <c r="O15" i="188" s="1"/>
  <c r="AB37" i="188"/>
  <c r="O16" i="188" s="1"/>
  <c r="AB38" i="189"/>
  <c r="O15" i="189" s="1"/>
  <c r="AB37" i="189"/>
  <c r="O16" i="189" s="1"/>
  <c r="AB38" i="190"/>
  <c r="AB37" i="190"/>
  <c r="O16" i="190" s="1"/>
  <c r="AB38" i="191"/>
  <c r="O15" i="191" s="1"/>
  <c r="AB37" i="191"/>
  <c r="O16" i="191" s="1"/>
  <c r="AB38" i="192"/>
  <c r="O15" i="192" s="1"/>
  <c r="AB37" i="192"/>
  <c r="O16" i="192" s="1"/>
  <c r="AB38" i="193"/>
  <c r="O15" i="193" s="1"/>
  <c r="AB37" i="193"/>
  <c r="O16" i="193" s="1"/>
  <c r="AB38" i="194"/>
  <c r="O15" i="194" s="1"/>
  <c r="AB37" i="194"/>
  <c r="O16" i="194" s="1"/>
  <c r="AB38" i="195"/>
  <c r="O15" i="195" s="1"/>
  <c r="AB37" i="195"/>
  <c r="O16" i="195" s="1"/>
  <c r="AB38" i="196"/>
  <c r="AB37" i="196"/>
  <c r="O16" i="196" s="1"/>
  <c r="AB38" i="197"/>
  <c r="O15" i="197" s="1"/>
  <c r="AB37" i="197"/>
  <c r="O16" i="197" s="1"/>
  <c r="AB38" i="198"/>
  <c r="O15" i="198"/>
  <c r="AB37" i="198"/>
  <c r="O16" i="198" s="1"/>
  <c r="AB38" i="199"/>
  <c r="O15" i="199"/>
  <c r="AB37" i="199"/>
  <c r="O16" i="199" s="1"/>
  <c r="AB38" i="200"/>
  <c r="O15" i="200"/>
  <c r="AB37" i="200"/>
  <c r="O16" i="200"/>
  <c r="AB38" i="201"/>
  <c r="O15" i="201" s="1"/>
  <c r="AB37" i="201"/>
  <c r="O16" i="201" s="1"/>
  <c r="AB38" i="202"/>
  <c r="O15" i="202" s="1"/>
  <c r="AB37" i="202"/>
  <c r="O16" i="202" s="1"/>
  <c r="AB38" i="203"/>
  <c r="O15" i="203" s="1"/>
  <c r="AB37" i="203"/>
  <c r="O16" i="203" s="1"/>
  <c r="AB38" i="204"/>
  <c r="O15" i="204" s="1"/>
  <c r="AB37" i="204"/>
  <c r="O16" i="204" s="1"/>
  <c r="AB38" i="205"/>
  <c r="O15" i="205" s="1"/>
  <c r="AB37" i="205"/>
  <c r="O16" i="205" s="1"/>
  <c r="AB38" i="206"/>
  <c r="O15" i="206" s="1"/>
  <c r="AB37" i="206"/>
  <c r="O16" i="206" s="1"/>
  <c r="AB38" i="207"/>
  <c r="O15" i="207" s="1"/>
  <c r="AB37" i="207"/>
  <c r="O16" i="207"/>
  <c r="AB38" i="208"/>
  <c r="O15" i="208" s="1"/>
  <c r="AB37" i="208"/>
  <c r="O16" i="208" s="1"/>
  <c r="AB38" i="180"/>
  <c r="O15" i="180" s="1"/>
  <c r="AB37" i="180"/>
  <c r="O16" i="180" s="1"/>
  <c r="O16" i="184"/>
  <c r="O16" i="187"/>
  <c r="O15" i="190"/>
  <c r="O15" i="196"/>
  <c r="AD128" i="208"/>
  <c r="O10" i="208" s="1"/>
  <c r="AB128" i="208"/>
  <c r="AD127" i="208"/>
  <c r="AB127" i="208"/>
  <c r="AD125" i="208"/>
  <c r="AB125" i="208"/>
  <c r="AD124" i="208"/>
  <c r="AB124" i="208"/>
  <c r="AB122" i="208"/>
  <c r="AB121" i="208"/>
  <c r="AB120" i="208"/>
  <c r="AB118" i="208"/>
  <c r="O14" i="208" s="1"/>
  <c r="AD111" i="208"/>
  <c r="D16" i="208" s="1"/>
  <c r="AB111" i="208"/>
  <c r="AD110" i="208"/>
  <c r="AB110" i="208"/>
  <c r="AD109" i="208"/>
  <c r="AB109" i="208"/>
  <c r="AD108" i="208"/>
  <c r="D13" i="208" s="1"/>
  <c r="AB108" i="208"/>
  <c r="AD105" i="208"/>
  <c r="AB105" i="208"/>
  <c r="AD104" i="208"/>
  <c r="AB104" i="208"/>
  <c r="N9" i="179"/>
  <c r="N91" i="208" s="1"/>
  <c r="L9" i="179"/>
  <c r="L91" i="208" s="1"/>
  <c r="J9" i="179"/>
  <c r="K91" i="208" s="1"/>
  <c r="AF9" i="208"/>
  <c r="F91" i="208" s="1"/>
  <c r="AD9" i="208"/>
  <c r="E91" i="208" s="1"/>
  <c r="AB9" i="208"/>
  <c r="C91" i="208" s="1"/>
  <c r="N8" i="179"/>
  <c r="O90" i="208" s="1"/>
  <c r="L8" i="179"/>
  <c r="M90" i="208"/>
  <c r="J8" i="179"/>
  <c r="K90" i="207" s="1"/>
  <c r="AF8" i="208"/>
  <c r="F90" i="208" s="1"/>
  <c r="AD8" i="208"/>
  <c r="E90" i="208" s="1"/>
  <c r="AB8" i="208"/>
  <c r="C90" i="208" s="1"/>
  <c r="N7" i="179"/>
  <c r="N89" i="208" s="1"/>
  <c r="L7" i="179"/>
  <c r="M89" i="208" s="1"/>
  <c r="J7" i="179"/>
  <c r="J89" i="205" s="1"/>
  <c r="AF7" i="208"/>
  <c r="F89" i="208" s="1"/>
  <c r="G89" i="208"/>
  <c r="AD7" i="208"/>
  <c r="E89" i="208" s="1"/>
  <c r="AB7" i="208"/>
  <c r="C89" i="208" s="1"/>
  <c r="N6" i="179"/>
  <c r="O88" i="207" s="1"/>
  <c r="N88" i="208"/>
  <c r="L6" i="179"/>
  <c r="M88" i="208" s="1"/>
  <c r="J6" i="179"/>
  <c r="J88" i="208" s="1"/>
  <c r="AF6" i="208"/>
  <c r="F88" i="208" s="1"/>
  <c r="AD6" i="208"/>
  <c r="D88" i="208" s="1"/>
  <c r="AB6" i="208"/>
  <c r="C88" i="208" s="1"/>
  <c r="N5" i="179"/>
  <c r="O87" i="208" s="1"/>
  <c r="L5" i="179"/>
  <c r="L87" i="208"/>
  <c r="J5" i="179"/>
  <c r="J87" i="206" s="1"/>
  <c r="AF5" i="208"/>
  <c r="F87" i="208" s="1"/>
  <c r="AD5" i="208"/>
  <c r="E87" i="208" s="1"/>
  <c r="AB5" i="208"/>
  <c r="C87" i="208" s="1"/>
  <c r="N4" i="179"/>
  <c r="N86" i="208" s="1"/>
  <c r="N86" i="207"/>
  <c r="L4" i="179"/>
  <c r="M86" i="208" s="1"/>
  <c r="J4" i="179"/>
  <c r="J86" i="208" s="1"/>
  <c r="AF4" i="208"/>
  <c r="G86" i="208" s="1"/>
  <c r="AD4" i="208"/>
  <c r="E86" i="208" s="1"/>
  <c r="AB4" i="208"/>
  <c r="C86" i="208" s="1"/>
  <c r="N85" i="208"/>
  <c r="F85" i="208"/>
  <c r="A1" i="179"/>
  <c r="J83" i="206" s="1"/>
  <c r="C83" i="208"/>
  <c r="A65" i="208"/>
  <c r="AB34" i="208"/>
  <c r="AB33" i="208"/>
  <c r="AB32" i="208"/>
  <c r="AB31" i="208"/>
  <c r="AB30" i="208"/>
  <c r="AB29" i="208"/>
  <c r="AB28" i="208"/>
  <c r="AB27" i="208"/>
  <c r="AB26" i="208"/>
  <c r="AB25" i="208"/>
  <c r="AB24" i="208"/>
  <c r="AB23" i="208"/>
  <c r="AB22" i="208"/>
  <c r="AB21" i="208"/>
  <c r="AB20" i="208"/>
  <c r="AB19" i="208"/>
  <c r="AB18" i="208"/>
  <c r="G19" i="208"/>
  <c r="AB17" i="208"/>
  <c r="AB16" i="208"/>
  <c r="AB15" i="208"/>
  <c r="D15" i="208"/>
  <c r="D14" i="208"/>
  <c r="D10" i="208"/>
  <c r="O9" i="208"/>
  <c r="D9" i="208"/>
  <c r="A7" i="208"/>
  <c r="A4" i="208"/>
  <c r="AB2" i="208"/>
  <c r="A2" i="208"/>
  <c r="AD128" i="207"/>
  <c r="O10" i="207" s="1"/>
  <c r="AB128" i="207"/>
  <c r="AD127" i="207"/>
  <c r="AB127" i="207"/>
  <c r="AD125" i="207"/>
  <c r="AB125" i="207"/>
  <c r="AD124" i="207"/>
  <c r="AB124" i="207"/>
  <c r="AB122" i="207"/>
  <c r="AB121" i="207"/>
  <c r="AB120" i="207"/>
  <c r="AB118" i="207"/>
  <c r="O14" i="207" s="1"/>
  <c r="AD111" i="207"/>
  <c r="D16" i="207" s="1"/>
  <c r="AB111" i="207"/>
  <c r="AD110" i="207"/>
  <c r="D15" i="207" s="1"/>
  <c r="AB110" i="207"/>
  <c r="AD109" i="207"/>
  <c r="D14" i="207" s="1"/>
  <c r="AB109" i="207"/>
  <c r="AD108" i="207"/>
  <c r="D13" i="207" s="1"/>
  <c r="AB108" i="207"/>
  <c r="AD105" i="207"/>
  <c r="D10" i="207" s="1"/>
  <c r="AB105" i="207"/>
  <c r="AD104" i="207"/>
  <c r="AB104" i="207"/>
  <c r="M91" i="207"/>
  <c r="L91" i="207"/>
  <c r="AF9" i="207"/>
  <c r="F91" i="207" s="1"/>
  <c r="AD9" i="207"/>
  <c r="D91" i="207" s="1"/>
  <c r="AB9" i="207"/>
  <c r="C91" i="207" s="1"/>
  <c r="AF8" i="207"/>
  <c r="G90" i="207" s="1"/>
  <c r="AD8" i="207"/>
  <c r="E90" i="207" s="1"/>
  <c r="AB8" i="207"/>
  <c r="C90" i="207" s="1"/>
  <c r="O89" i="207"/>
  <c r="N89" i="207"/>
  <c r="M89" i="207"/>
  <c r="AF7" i="207"/>
  <c r="F89" i="207" s="1"/>
  <c r="AD7" i="207"/>
  <c r="E89" i="207" s="1"/>
  <c r="AB7" i="207"/>
  <c r="C89" i="207" s="1"/>
  <c r="N88" i="207"/>
  <c r="L88" i="207"/>
  <c r="AF6" i="207"/>
  <c r="F88" i="207" s="1"/>
  <c r="G88" i="207"/>
  <c r="AD6" i="207"/>
  <c r="D88" i="207" s="1"/>
  <c r="AB6" i="207"/>
  <c r="C88" i="207" s="1"/>
  <c r="J87" i="207"/>
  <c r="AF5" i="207"/>
  <c r="G87" i="207" s="1"/>
  <c r="AD5" i="207"/>
  <c r="E87" i="207" s="1"/>
  <c r="AB5" i="207"/>
  <c r="C87" i="207" s="1"/>
  <c r="AF4" i="207"/>
  <c r="G86" i="207" s="1"/>
  <c r="AD4" i="207"/>
  <c r="D86" i="207" s="1"/>
  <c r="AB4" i="207"/>
  <c r="C86" i="207" s="1"/>
  <c r="N85" i="207"/>
  <c r="F85" i="207"/>
  <c r="C83" i="207"/>
  <c r="A65" i="207"/>
  <c r="AB34" i="207"/>
  <c r="AB33" i="207"/>
  <c r="AB32" i="207"/>
  <c r="AB31" i="207"/>
  <c r="AB30" i="207"/>
  <c r="AB29" i="207"/>
  <c r="AB28" i="207"/>
  <c r="AB27" i="207"/>
  <c r="AB26" i="207"/>
  <c r="AB25" i="207"/>
  <c r="AB24" i="207"/>
  <c r="AB23" i="207"/>
  <c r="AB22" i="207"/>
  <c r="AB21" i="207"/>
  <c r="AB20" i="207"/>
  <c r="AB19" i="207"/>
  <c r="AB18" i="207"/>
  <c r="G19" i="207"/>
  <c r="AB17" i="207"/>
  <c r="AB16" i="207"/>
  <c r="AB15" i="207"/>
  <c r="O9" i="207"/>
  <c r="D9" i="207"/>
  <c r="A7" i="207"/>
  <c r="A4" i="207"/>
  <c r="AB2" i="207"/>
  <c r="A2" i="207"/>
  <c r="AD128" i="206"/>
  <c r="AB128" i="206"/>
  <c r="AD127" i="206"/>
  <c r="AB127" i="206"/>
  <c r="AD125" i="206"/>
  <c r="AB125" i="206"/>
  <c r="AD124" i="206"/>
  <c r="AB124" i="206"/>
  <c r="AB122" i="206"/>
  <c r="AB121" i="206"/>
  <c r="AB120" i="206"/>
  <c r="AB118" i="206"/>
  <c r="O14" i="206" s="1"/>
  <c r="AD111" i="206"/>
  <c r="D16" i="206" s="1"/>
  <c r="AB111" i="206"/>
  <c r="AD110" i="206"/>
  <c r="D15" i="206" s="1"/>
  <c r="AB110" i="206"/>
  <c r="AD109" i="206"/>
  <c r="AB109" i="206"/>
  <c r="AD108" i="206"/>
  <c r="D13" i="206" s="1"/>
  <c r="AB108" i="206"/>
  <c r="AD105" i="206"/>
  <c r="AB105" i="206"/>
  <c r="AD104" i="206"/>
  <c r="AB104" i="206"/>
  <c r="M91" i="206"/>
  <c r="L91" i="206"/>
  <c r="AF9" i="206"/>
  <c r="G91" i="206"/>
  <c r="AD9" i="206"/>
  <c r="E91" i="206" s="1"/>
  <c r="AB9" i="206"/>
  <c r="C91" i="206" s="1"/>
  <c r="O90" i="206"/>
  <c r="M90" i="206"/>
  <c r="K90" i="206"/>
  <c r="AF8" i="206"/>
  <c r="F90" i="206" s="1"/>
  <c r="AD8" i="206"/>
  <c r="E90" i="206" s="1"/>
  <c r="D90" i="206"/>
  <c r="AB8" i="206"/>
  <c r="C90" i="206" s="1"/>
  <c r="N89" i="206"/>
  <c r="AF7" i="206"/>
  <c r="G89" i="206" s="1"/>
  <c r="AD7" i="206"/>
  <c r="E89" i="206" s="1"/>
  <c r="AB7" i="206"/>
  <c r="C89" i="206" s="1"/>
  <c r="O88" i="206"/>
  <c r="M88" i="206"/>
  <c r="AF6" i="206"/>
  <c r="F88" i="206" s="1"/>
  <c r="AD6" i="206"/>
  <c r="E88" i="206" s="1"/>
  <c r="AB6" i="206"/>
  <c r="C88" i="206" s="1"/>
  <c r="O87" i="206"/>
  <c r="M87" i="206"/>
  <c r="AF5" i="206"/>
  <c r="F87" i="206" s="1"/>
  <c r="AD5" i="206"/>
  <c r="E87" i="206" s="1"/>
  <c r="AB5" i="206"/>
  <c r="C87" i="206" s="1"/>
  <c r="L86" i="206"/>
  <c r="AF4" i="206"/>
  <c r="G86" i="206" s="1"/>
  <c r="AD4" i="206"/>
  <c r="E86" i="206"/>
  <c r="AB4" i="206"/>
  <c r="C86" i="206" s="1"/>
  <c r="N85" i="206"/>
  <c r="F85" i="206"/>
  <c r="C83" i="206"/>
  <c r="A65" i="206"/>
  <c r="AB34" i="206"/>
  <c r="AB33" i="206"/>
  <c r="AB32" i="206"/>
  <c r="AB31" i="206"/>
  <c r="AB30" i="206"/>
  <c r="AB29" i="206"/>
  <c r="AB28" i="206"/>
  <c r="AB27" i="206"/>
  <c r="AB26" i="206"/>
  <c r="AB25" i="206"/>
  <c r="AB24" i="206"/>
  <c r="AB23" i="206"/>
  <c r="AB22" i="206"/>
  <c r="AB21" i="206"/>
  <c r="AB20" i="206"/>
  <c r="AB19" i="206"/>
  <c r="AB18" i="206"/>
  <c r="G19" i="206"/>
  <c r="A19" i="206"/>
  <c r="AB17" i="206"/>
  <c r="AB16" i="206"/>
  <c r="AB15" i="206"/>
  <c r="D14" i="206"/>
  <c r="O10" i="206"/>
  <c r="D10" i="206"/>
  <c r="O9" i="206"/>
  <c r="D9" i="206"/>
  <c r="O8" i="206"/>
  <c r="A7" i="206"/>
  <c r="A4" i="206"/>
  <c r="AB2" i="206"/>
  <c r="A2" i="206"/>
  <c r="AD128" i="205"/>
  <c r="O10" i="205"/>
  <c r="AB128" i="205"/>
  <c r="AD127" i="205"/>
  <c r="O9" i="205" s="1"/>
  <c r="AB127" i="205"/>
  <c r="AD125" i="205"/>
  <c r="AB125" i="205"/>
  <c r="AD124" i="205"/>
  <c r="AB124" i="205"/>
  <c r="AB122" i="205"/>
  <c r="AB121" i="205"/>
  <c r="AB120" i="205"/>
  <c r="AB118" i="205"/>
  <c r="AD111" i="205"/>
  <c r="D16" i="205"/>
  <c r="AB111" i="205"/>
  <c r="AD110" i="205"/>
  <c r="AB110" i="205"/>
  <c r="AD109" i="205"/>
  <c r="AB109" i="205"/>
  <c r="AD108" i="205"/>
  <c r="D13" i="205" s="1"/>
  <c r="AB108" i="205"/>
  <c r="AD105" i="205"/>
  <c r="D10" i="205" s="1"/>
  <c r="AB105" i="205"/>
  <c r="AD104" i="205"/>
  <c r="D9" i="205" s="1"/>
  <c r="AB104" i="205"/>
  <c r="M91" i="205"/>
  <c r="L91" i="205"/>
  <c r="AF9" i="205"/>
  <c r="G91" i="205" s="1"/>
  <c r="F91" i="205"/>
  <c r="AD9" i="205"/>
  <c r="E91" i="205" s="1"/>
  <c r="AB9" i="205"/>
  <c r="C91" i="205" s="1"/>
  <c r="O90" i="205"/>
  <c r="N90" i="205"/>
  <c r="M90" i="205"/>
  <c r="K90" i="205"/>
  <c r="AF8" i="205"/>
  <c r="F90" i="205" s="1"/>
  <c r="AD8" i="205"/>
  <c r="D90" i="205" s="1"/>
  <c r="AB8" i="205"/>
  <c r="C90" i="205" s="1"/>
  <c r="O89" i="205"/>
  <c r="N89" i="205"/>
  <c r="AF7" i="205"/>
  <c r="G89" i="205" s="1"/>
  <c r="AD7" i="205"/>
  <c r="E89" i="205" s="1"/>
  <c r="AB7" i="205"/>
  <c r="C89" i="205" s="1"/>
  <c r="O88" i="205"/>
  <c r="N88" i="205"/>
  <c r="J88" i="205"/>
  <c r="AF6" i="205"/>
  <c r="G88" i="205" s="1"/>
  <c r="AD6" i="205"/>
  <c r="D88" i="205" s="1"/>
  <c r="AB6" i="205"/>
  <c r="C88" i="205" s="1"/>
  <c r="M87" i="205"/>
  <c r="J87" i="205"/>
  <c r="AF5" i="205"/>
  <c r="G87" i="205" s="1"/>
  <c r="AD5" i="205"/>
  <c r="E87" i="205" s="1"/>
  <c r="AB5" i="205"/>
  <c r="C87" i="205"/>
  <c r="M86" i="205"/>
  <c r="L86" i="205"/>
  <c r="AF4" i="205"/>
  <c r="G86" i="205" s="1"/>
  <c r="AD4" i="205"/>
  <c r="D86" i="205" s="1"/>
  <c r="AB4" i="205"/>
  <c r="C86" i="205" s="1"/>
  <c r="N85" i="205"/>
  <c r="F85" i="205"/>
  <c r="J83" i="205"/>
  <c r="C83" i="205"/>
  <c r="A65" i="205"/>
  <c r="AB34" i="205"/>
  <c r="AB33" i="205"/>
  <c r="AB32" i="205"/>
  <c r="AB31" i="205"/>
  <c r="AB30" i="205"/>
  <c r="AB29" i="205"/>
  <c r="AB28" i="205"/>
  <c r="AB27" i="205"/>
  <c r="AB26" i="205"/>
  <c r="AB25" i="205"/>
  <c r="AB24" i="205"/>
  <c r="AB23" i="205"/>
  <c r="AB22" i="205"/>
  <c r="AB21" i="205"/>
  <c r="AB20" i="205"/>
  <c r="AB19" i="205"/>
  <c r="AB18" i="205"/>
  <c r="G19" i="205"/>
  <c r="AB17" i="205"/>
  <c r="AB16" i="205"/>
  <c r="AB15" i="205"/>
  <c r="D15" i="205"/>
  <c r="O14" i="205"/>
  <c r="D14" i="205"/>
  <c r="O8" i="205"/>
  <c r="A7" i="205"/>
  <c r="A4" i="205"/>
  <c r="AB2" i="205"/>
  <c r="A2" i="205"/>
  <c r="AD128" i="204"/>
  <c r="AB128" i="204"/>
  <c r="AD127" i="204"/>
  <c r="AB127" i="204"/>
  <c r="AD125" i="204"/>
  <c r="AB125" i="204"/>
  <c r="AD124" i="204"/>
  <c r="AB124" i="204"/>
  <c r="AB122" i="204"/>
  <c r="AB121" i="204"/>
  <c r="AB120" i="204"/>
  <c r="AB118" i="204"/>
  <c r="O14" i="204" s="1"/>
  <c r="AD111" i="204"/>
  <c r="AB111" i="204"/>
  <c r="AD110" i="204"/>
  <c r="AB110" i="204"/>
  <c r="AD109" i="204"/>
  <c r="D14" i="204" s="1"/>
  <c r="AB109" i="204"/>
  <c r="AD108" i="204"/>
  <c r="AB108" i="204"/>
  <c r="AD105" i="204"/>
  <c r="AB105" i="204"/>
  <c r="AD104" i="204"/>
  <c r="AB104" i="204"/>
  <c r="M91" i="204"/>
  <c r="L91" i="204"/>
  <c r="AF9" i="204"/>
  <c r="G91" i="204"/>
  <c r="AD9" i="204"/>
  <c r="E91" i="204"/>
  <c r="AB9" i="204"/>
  <c r="C91" i="204" s="1"/>
  <c r="O90" i="204"/>
  <c r="N90" i="204"/>
  <c r="L90" i="204"/>
  <c r="K90" i="204"/>
  <c r="AF8" i="204"/>
  <c r="G90" i="204" s="1"/>
  <c r="AD8" i="204"/>
  <c r="E90" i="204" s="1"/>
  <c r="AB8" i="204"/>
  <c r="C90" i="204" s="1"/>
  <c r="O89" i="204"/>
  <c r="N89" i="204"/>
  <c r="J89" i="204"/>
  <c r="AF7" i="204"/>
  <c r="G89" i="204" s="1"/>
  <c r="AD7" i="204"/>
  <c r="E89" i="204" s="1"/>
  <c r="AB7" i="204"/>
  <c r="C89" i="204" s="1"/>
  <c r="O88" i="204"/>
  <c r="N88" i="204"/>
  <c r="L88" i="204"/>
  <c r="AF6" i="204"/>
  <c r="G88" i="204"/>
  <c r="AD6" i="204"/>
  <c r="E88" i="204" s="1"/>
  <c r="AB6" i="204"/>
  <c r="C88" i="204" s="1"/>
  <c r="L87" i="204"/>
  <c r="J87" i="204"/>
  <c r="AF5" i="204"/>
  <c r="G87" i="204" s="1"/>
  <c r="AD5" i="204"/>
  <c r="E87" i="204" s="1"/>
  <c r="AB5" i="204"/>
  <c r="C87" i="204" s="1"/>
  <c r="N86" i="204"/>
  <c r="M86" i="204"/>
  <c r="L86" i="204"/>
  <c r="AF4" i="204"/>
  <c r="G86" i="204" s="1"/>
  <c r="AD4" i="204"/>
  <c r="E86" i="204" s="1"/>
  <c r="AB4" i="204"/>
  <c r="D8" i="204" s="1"/>
  <c r="N85" i="204"/>
  <c r="F85" i="204"/>
  <c r="C83" i="204"/>
  <c r="A65" i="204"/>
  <c r="AB34" i="204"/>
  <c r="AB33" i="204"/>
  <c r="AB32" i="204"/>
  <c r="AB31" i="204"/>
  <c r="AB30" i="204"/>
  <c r="AB29" i="204"/>
  <c r="AB28" i="204"/>
  <c r="AB27" i="204"/>
  <c r="AB26" i="204"/>
  <c r="AB25" i="204"/>
  <c r="AB24" i="204"/>
  <c r="AB23" i="204"/>
  <c r="AB22" i="204"/>
  <c r="AB21" i="204"/>
  <c r="AB20" i="204"/>
  <c r="AB19" i="204"/>
  <c r="AB18" i="204"/>
  <c r="G19" i="204"/>
  <c r="AB17" i="204"/>
  <c r="AB16" i="204"/>
  <c r="AB15" i="204"/>
  <c r="D16" i="204"/>
  <c r="D15" i="204"/>
  <c r="D13" i="204"/>
  <c r="O10" i="204"/>
  <c r="D10" i="204"/>
  <c r="O9" i="204"/>
  <c r="D9" i="204"/>
  <c r="A7" i="204"/>
  <c r="A4" i="204"/>
  <c r="AB2" i="204"/>
  <c r="A2" i="204"/>
  <c r="AD128" i="203"/>
  <c r="O10" i="203" s="1"/>
  <c r="AB128" i="203"/>
  <c r="AD127" i="203"/>
  <c r="O9" i="203" s="1"/>
  <c r="AB127" i="203"/>
  <c r="AD125" i="203"/>
  <c r="AB125" i="203"/>
  <c r="AD124" i="203"/>
  <c r="AB124" i="203"/>
  <c r="AB122" i="203"/>
  <c r="AB121" i="203"/>
  <c r="AB120" i="203"/>
  <c r="AB118" i="203"/>
  <c r="O14" i="203" s="1"/>
  <c r="AD111" i="203"/>
  <c r="AB111" i="203"/>
  <c r="AD110" i="203"/>
  <c r="D15" i="203" s="1"/>
  <c r="AB110" i="203"/>
  <c r="AD109" i="203"/>
  <c r="D14" i="203" s="1"/>
  <c r="AB109" i="203"/>
  <c r="AD108" i="203"/>
  <c r="D13" i="203"/>
  <c r="AB108" i="203"/>
  <c r="AD105" i="203"/>
  <c r="AB105" i="203"/>
  <c r="AD104" i="203"/>
  <c r="D9" i="203" s="1"/>
  <c r="AB104" i="203"/>
  <c r="M91" i="203"/>
  <c r="L91" i="203"/>
  <c r="AF9" i="203"/>
  <c r="F91" i="203" s="1"/>
  <c r="G91" i="203"/>
  <c r="AD9" i="203"/>
  <c r="D91" i="203" s="1"/>
  <c r="AB9" i="203"/>
  <c r="C91" i="203"/>
  <c r="O90" i="203"/>
  <c r="N90" i="203"/>
  <c r="L90" i="203"/>
  <c r="K90" i="203"/>
  <c r="AF8" i="203"/>
  <c r="F90" i="203"/>
  <c r="AD8" i="203"/>
  <c r="D90" i="203" s="1"/>
  <c r="E90" i="203"/>
  <c r="AB8" i="203"/>
  <c r="C90" i="203" s="1"/>
  <c r="O89" i="203"/>
  <c r="N89" i="203"/>
  <c r="J89" i="203"/>
  <c r="AF7" i="203"/>
  <c r="G89" i="203" s="1"/>
  <c r="AD7" i="203"/>
  <c r="E89" i="203" s="1"/>
  <c r="AB7" i="203"/>
  <c r="O8" i="203" s="1"/>
  <c r="O88" i="203"/>
  <c r="N88" i="203"/>
  <c r="M88" i="203"/>
  <c r="J88" i="203"/>
  <c r="AF6" i="203"/>
  <c r="G88" i="203" s="1"/>
  <c r="AD6" i="203"/>
  <c r="E88" i="203" s="1"/>
  <c r="AB6" i="203"/>
  <c r="C88" i="203" s="1"/>
  <c r="J87" i="203"/>
  <c r="AF5" i="203"/>
  <c r="G87" i="203" s="1"/>
  <c r="AD5" i="203"/>
  <c r="D87" i="203" s="1"/>
  <c r="AB5" i="203"/>
  <c r="C87" i="203" s="1"/>
  <c r="O86" i="203"/>
  <c r="N86" i="203"/>
  <c r="M86" i="203"/>
  <c r="L86" i="203"/>
  <c r="AF4" i="203"/>
  <c r="G86" i="203" s="1"/>
  <c r="AD4" i="203"/>
  <c r="E86" i="203" s="1"/>
  <c r="AB4" i="203"/>
  <c r="C86" i="203"/>
  <c r="N85" i="203"/>
  <c r="F85" i="203"/>
  <c r="J83" i="203"/>
  <c r="C83" i="203"/>
  <c r="A65" i="203"/>
  <c r="AB34" i="203"/>
  <c r="AB33" i="203"/>
  <c r="AB32" i="203"/>
  <c r="AB31" i="203"/>
  <c r="AB30" i="203"/>
  <c r="AB29" i="203"/>
  <c r="AB28" i="203"/>
  <c r="AB27" i="203"/>
  <c r="AB26" i="203"/>
  <c r="AB25" i="203"/>
  <c r="AB24" i="203"/>
  <c r="AB23" i="203"/>
  <c r="AB22" i="203"/>
  <c r="AB21" i="203"/>
  <c r="AB20" i="203"/>
  <c r="AB19" i="203"/>
  <c r="AB18" i="203"/>
  <c r="G19" i="203"/>
  <c r="AB17" i="203"/>
  <c r="AB16" i="203"/>
  <c r="AB15" i="203"/>
  <c r="D16" i="203"/>
  <c r="D10" i="203"/>
  <c r="D8" i="203"/>
  <c r="A7" i="203"/>
  <c r="A4" i="203"/>
  <c r="AB2" i="203"/>
  <c r="A2" i="203"/>
  <c r="AD128" i="202"/>
  <c r="AB128" i="202"/>
  <c r="AD127" i="202"/>
  <c r="AB127" i="202"/>
  <c r="AD125" i="202"/>
  <c r="AB125" i="202"/>
  <c r="AD124" i="202"/>
  <c r="AB124" i="202"/>
  <c r="AB122" i="202"/>
  <c r="AB121" i="202"/>
  <c r="AB120" i="202"/>
  <c r="AB118" i="202"/>
  <c r="O14" i="202" s="1"/>
  <c r="AD111" i="202"/>
  <c r="D16" i="202" s="1"/>
  <c r="AB111" i="202"/>
  <c r="AD110" i="202"/>
  <c r="AB110" i="202"/>
  <c r="AD109" i="202"/>
  <c r="AB109" i="202"/>
  <c r="AD108" i="202"/>
  <c r="D13" i="202" s="1"/>
  <c r="AB108" i="202"/>
  <c r="AD105" i="202"/>
  <c r="AB105" i="202"/>
  <c r="AD104" i="202"/>
  <c r="AB104" i="202"/>
  <c r="M91" i="202"/>
  <c r="L91" i="202"/>
  <c r="AF9" i="202"/>
  <c r="G91" i="202"/>
  <c r="AD9" i="202"/>
  <c r="D91" i="202"/>
  <c r="AB9" i="202"/>
  <c r="C91" i="202" s="1"/>
  <c r="O90" i="202"/>
  <c r="N90" i="202"/>
  <c r="K90" i="202"/>
  <c r="AF8" i="202"/>
  <c r="G90" i="202" s="1"/>
  <c r="F90" i="202"/>
  <c r="AD8" i="202"/>
  <c r="E90" i="202" s="1"/>
  <c r="AB8" i="202"/>
  <c r="C90" i="202" s="1"/>
  <c r="O89" i="202"/>
  <c r="N89" i="202"/>
  <c r="J89" i="202"/>
  <c r="AF7" i="202"/>
  <c r="G89" i="202" s="1"/>
  <c r="AD7" i="202"/>
  <c r="E89" i="202" s="1"/>
  <c r="AB7" i="202"/>
  <c r="C89" i="202" s="1"/>
  <c r="O88" i="202"/>
  <c r="N88" i="202"/>
  <c r="J88" i="202"/>
  <c r="AF6" i="202"/>
  <c r="F88" i="202" s="1"/>
  <c r="AD6" i="202"/>
  <c r="E88" i="202" s="1"/>
  <c r="AB6" i="202"/>
  <c r="C88" i="202" s="1"/>
  <c r="J87" i="202"/>
  <c r="AF5" i="202"/>
  <c r="G87" i="202" s="1"/>
  <c r="AD5" i="202"/>
  <c r="E87" i="202" s="1"/>
  <c r="AB5" i="202"/>
  <c r="C87" i="202" s="1"/>
  <c r="O86" i="202"/>
  <c r="N86" i="202"/>
  <c r="M86" i="202"/>
  <c r="L86" i="202"/>
  <c r="AF4" i="202"/>
  <c r="G86" i="202" s="1"/>
  <c r="AD4" i="202"/>
  <c r="E86" i="202" s="1"/>
  <c r="AB4" i="202"/>
  <c r="C86" i="202" s="1"/>
  <c r="N85" i="202"/>
  <c r="F85" i="202"/>
  <c r="J83" i="202"/>
  <c r="C83" i="202"/>
  <c r="A65" i="202"/>
  <c r="AB34" i="202"/>
  <c r="AB33" i="202"/>
  <c r="AB32" i="202"/>
  <c r="AB31" i="202"/>
  <c r="AB30" i="202"/>
  <c r="AB29" i="202"/>
  <c r="AB28" i="202"/>
  <c r="AB27" i="202"/>
  <c r="AB26" i="202"/>
  <c r="AB25" i="202"/>
  <c r="AB24" i="202"/>
  <c r="AB23" i="202"/>
  <c r="AB22" i="202"/>
  <c r="AB21" i="202"/>
  <c r="AB20" i="202"/>
  <c r="AB19" i="202"/>
  <c r="AB18" i="202"/>
  <c r="G19" i="202"/>
  <c r="AB17" i="202"/>
  <c r="AB16" i="202"/>
  <c r="AB15" i="202"/>
  <c r="D15" i="202"/>
  <c r="D14" i="202"/>
  <c r="O10" i="202"/>
  <c r="D10" i="202"/>
  <c r="O9" i="202"/>
  <c r="D9" i="202"/>
  <c r="A7" i="202"/>
  <c r="A4" i="202"/>
  <c r="AB2" i="202"/>
  <c r="A2" i="202"/>
  <c r="AD128" i="201"/>
  <c r="O10" i="201" s="1"/>
  <c r="AB128" i="201"/>
  <c r="AD127" i="201"/>
  <c r="O9" i="201" s="1"/>
  <c r="AB127" i="201"/>
  <c r="AD125" i="201"/>
  <c r="AB125" i="201"/>
  <c r="AD124" i="201"/>
  <c r="AB124" i="201"/>
  <c r="AB122" i="201"/>
  <c r="AB121" i="201"/>
  <c r="AB120" i="201"/>
  <c r="AB118" i="201"/>
  <c r="AD111" i="201"/>
  <c r="D16" i="201"/>
  <c r="AB111" i="201"/>
  <c r="AD110" i="201"/>
  <c r="AB110" i="201"/>
  <c r="AD109" i="201"/>
  <c r="AB109" i="201"/>
  <c r="AD108" i="201"/>
  <c r="AB108" i="201"/>
  <c r="AD105" i="201"/>
  <c r="D10" i="201" s="1"/>
  <c r="AB105" i="201"/>
  <c r="AD104" i="201"/>
  <c r="AB104" i="201"/>
  <c r="M91" i="201"/>
  <c r="L91" i="201"/>
  <c r="AF9" i="201"/>
  <c r="G91" i="201" s="1"/>
  <c r="AD9" i="201"/>
  <c r="D91" i="201" s="1"/>
  <c r="AB9" i="201"/>
  <c r="C91" i="201" s="1"/>
  <c r="O90" i="201"/>
  <c r="N90" i="201"/>
  <c r="L90" i="201"/>
  <c r="K90" i="201"/>
  <c r="AF8" i="201"/>
  <c r="F90" i="201" s="1"/>
  <c r="AD8" i="201"/>
  <c r="E90" i="201" s="1"/>
  <c r="AB8" i="201"/>
  <c r="C90" i="201" s="1"/>
  <c r="O89" i="201"/>
  <c r="N89" i="201"/>
  <c r="J89" i="201"/>
  <c r="AF7" i="201"/>
  <c r="G89" i="201" s="1"/>
  <c r="AD7" i="201"/>
  <c r="E89" i="201" s="1"/>
  <c r="AB7" i="201"/>
  <c r="C89" i="201" s="1"/>
  <c r="O88" i="201"/>
  <c r="N88" i="201"/>
  <c r="L88" i="201"/>
  <c r="J88" i="201"/>
  <c r="AF6" i="201"/>
  <c r="G88" i="201" s="1"/>
  <c r="AD6" i="201"/>
  <c r="E88" i="201" s="1"/>
  <c r="AB6" i="201"/>
  <c r="C88" i="201" s="1"/>
  <c r="L87" i="201"/>
  <c r="J87" i="201"/>
  <c r="AF5" i="201"/>
  <c r="G87" i="201"/>
  <c r="AD5" i="201"/>
  <c r="E87" i="201" s="1"/>
  <c r="AB5" i="201"/>
  <c r="C87" i="201" s="1"/>
  <c r="O86" i="201"/>
  <c r="N86" i="201"/>
  <c r="M86" i="201"/>
  <c r="L86" i="201"/>
  <c r="AF4" i="201"/>
  <c r="F86" i="201" s="1"/>
  <c r="AD4" i="201"/>
  <c r="E86" i="201" s="1"/>
  <c r="AB4" i="201"/>
  <c r="C86" i="201" s="1"/>
  <c r="N85" i="201"/>
  <c r="F85" i="201"/>
  <c r="J83" i="201"/>
  <c r="C83" i="201"/>
  <c r="A65" i="201"/>
  <c r="AB34" i="201"/>
  <c r="AB33" i="201"/>
  <c r="AB32" i="201"/>
  <c r="AB31" i="201"/>
  <c r="AB30" i="201"/>
  <c r="AB29" i="201"/>
  <c r="AB28" i="201"/>
  <c r="AB27" i="201"/>
  <c r="AB26" i="201"/>
  <c r="AB25" i="201"/>
  <c r="AB24" i="201"/>
  <c r="AB23" i="201"/>
  <c r="AB22" i="201"/>
  <c r="AB21" i="201"/>
  <c r="AB20" i="201"/>
  <c r="AB19" i="201"/>
  <c r="AB18" i="201"/>
  <c r="G19" i="201"/>
  <c r="AB17" i="201"/>
  <c r="AB16" i="201"/>
  <c r="AB15" i="201"/>
  <c r="D15" i="201"/>
  <c r="O14" i="201"/>
  <c r="D14" i="201"/>
  <c r="D13" i="201"/>
  <c r="D9" i="201"/>
  <c r="A7" i="201"/>
  <c r="A4" i="201"/>
  <c r="AB2" i="201"/>
  <c r="A2" i="201"/>
  <c r="AD128" i="200"/>
  <c r="AB128" i="200"/>
  <c r="AD127" i="200"/>
  <c r="O9" i="200" s="1"/>
  <c r="AB127" i="200"/>
  <c r="AD125" i="200"/>
  <c r="AB125" i="200"/>
  <c r="AD124" i="200"/>
  <c r="AB124" i="200"/>
  <c r="AB122" i="200"/>
  <c r="AB121" i="200"/>
  <c r="AB120" i="200"/>
  <c r="AB118" i="200"/>
  <c r="O14" i="200" s="1"/>
  <c r="AD111" i="200"/>
  <c r="D16" i="200" s="1"/>
  <c r="AB111" i="200"/>
  <c r="AD110" i="200"/>
  <c r="D15" i="200" s="1"/>
  <c r="AB110" i="200"/>
  <c r="AD109" i="200"/>
  <c r="AB109" i="200"/>
  <c r="AD108" i="200"/>
  <c r="D13" i="200"/>
  <c r="AB108" i="200"/>
  <c r="AD105" i="200"/>
  <c r="AB105" i="200"/>
  <c r="AD104" i="200"/>
  <c r="D9" i="200" s="1"/>
  <c r="AB104" i="200"/>
  <c r="M91" i="200"/>
  <c r="L91" i="200"/>
  <c r="AF9" i="200"/>
  <c r="G91" i="200" s="1"/>
  <c r="AD9" i="200"/>
  <c r="E91" i="200"/>
  <c r="AB9" i="200"/>
  <c r="C91" i="200" s="1"/>
  <c r="O90" i="200"/>
  <c r="N90" i="200"/>
  <c r="K90" i="200"/>
  <c r="AF8" i="200"/>
  <c r="G90" i="200" s="1"/>
  <c r="F90" i="200"/>
  <c r="AD8" i="200"/>
  <c r="E90" i="200" s="1"/>
  <c r="AB8" i="200"/>
  <c r="C90" i="200" s="1"/>
  <c r="O89" i="200"/>
  <c r="N89" i="200"/>
  <c r="L89" i="200"/>
  <c r="J89" i="200"/>
  <c r="AF7" i="200"/>
  <c r="G89" i="200" s="1"/>
  <c r="AD7" i="200"/>
  <c r="D89" i="200" s="1"/>
  <c r="AB7" i="200"/>
  <c r="C89" i="200" s="1"/>
  <c r="O88" i="200"/>
  <c r="N88" i="200"/>
  <c r="J88" i="200"/>
  <c r="AF6" i="200"/>
  <c r="G88" i="200" s="1"/>
  <c r="AD6" i="200"/>
  <c r="E88" i="200" s="1"/>
  <c r="AB6" i="200"/>
  <c r="C88" i="200"/>
  <c r="L87" i="200"/>
  <c r="J87" i="200"/>
  <c r="AF5" i="200"/>
  <c r="F87" i="200" s="1"/>
  <c r="AD5" i="200"/>
  <c r="D87" i="200" s="1"/>
  <c r="AB5" i="200"/>
  <c r="C87" i="200" s="1"/>
  <c r="O86" i="200"/>
  <c r="N86" i="200"/>
  <c r="M86" i="200"/>
  <c r="L86" i="200"/>
  <c r="AF4" i="200"/>
  <c r="G86" i="200" s="1"/>
  <c r="AD4" i="200"/>
  <c r="E86" i="200" s="1"/>
  <c r="D86" i="200"/>
  <c r="AB4" i="200"/>
  <c r="C86" i="200" s="1"/>
  <c r="N85" i="200"/>
  <c r="F85" i="200"/>
  <c r="J83" i="200"/>
  <c r="C83" i="200"/>
  <c r="A65" i="200"/>
  <c r="AB34" i="200"/>
  <c r="AB33" i="200"/>
  <c r="AB32" i="200"/>
  <c r="AB31" i="200"/>
  <c r="AB30" i="200"/>
  <c r="AB29" i="200"/>
  <c r="AB28" i="200"/>
  <c r="AB27" i="200"/>
  <c r="AB26" i="200"/>
  <c r="AB25" i="200"/>
  <c r="AB24" i="200"/>
  <c r="AB23" i="200"/>
  <c r="AB22" i="200"/>
  <c r="AB21" i="200"/>
  <c r="AB20" i="200"/>
  <c r="AB19" i="200"/>
  <c r="AB18" i="200"/>
  <c r="G19" i="200"/>
  <c r="AB17" i="200"/>
  <c r="AB16" i="200"/>
  <c r="AB15" i="200"/>
  <c r="D14" i="200"/>
  <c r="O10" i="200"/>
  <c r="D10" i="200"/>
  <c r="D8" i="200"/>
  <c r="A7" i="200"/>
  <c r="A4" i="200"/>
  <c r="AB2" i="200"/>
  <c r="A2" i="200"/>
  <c r="AD128" i="199"/>
  <c r="AB128" i="199"/>
  <c r="AD127" i="199"/>
  <c r="O9" i="199" s="1"/>
  <c r="AB127" i="199"/>
  <c r="AD125" i="199"/>
  <c r="AB125" i="199"/>
  <c r="AD124" i="199"/>
  <c r="AB124" i="199"/>
  <c r="AB122" i="199"/>
  <c r="AB121" i="199"/>
  <c r="AB120" i="199"/>
  <c r="AB118" i="199"/>
  <c r="AD111" i="199"/>
  <c r="AB111" i="199"/>
  <c r="AD110" i="199"/>
  <c r="AB110" i="199"/>
  <c r="AD109" i="199"/>
  <c r="D14" i="199" s="1"/>
  <c r="AB109" i="199"/>
  <c r="AD108" i="199"/>
  <c r="D13" i="199"/>
  <c r="AB108" i="199"/>
  <c r="AD105" i="199"/>
  <c r="D10" i="199" s="1"/>
  <c r="AB105" i="199"/>
  <c r="AD104" i="199"/>
  <c r="D9" i="199" s="1"/>
  <c r="AB104" i="199"/>
  <c r="M91" i="199"/>
  <c r="L91" i="199"/>
  <c r="K91" i="199"/>
  <c r="AF9" i="199"/>
  <c r="F91" i="199" s="1"/>
  <c r="AD9" i="199"/>
  <c r="E91" i="199" s="1"/>
  <c r="AB9" i="199"/>
  <c r="C91" i="199" s="1"/>
  <c r="O90" i="199"/>
  <c r="N90" i="199"/>
  <c r="L90" i="199"/>
  <c r="K90" i="199"/>
  <c r="AF8" i="199"/>
  <c r="G90" i="199" s="1"/>
  <c r="AD8" i="199"/>
  <c r="E90" i="199" s="1"/>
  <c r="AB8" i="199"/>
  <c r="C90" i="199" s="1"/>
  <c r="O89" i="199"/>
  <c r="N89" i="199"/>
  <c r="J89" i="199"/>
  <c r="AF7" i="199"/>
  <c r="G89" i="199"/>
  <c r="AD7" i="199"/>
  <c r="E89" i="199" s="1"/>
  <c r="AB7" i="199"/>
  <c r="C89" i="199" s="1"/>
  <c r="O88" i="199"/>
  <c r="N88" i="199"/>
  <c r="J88" i="199"/>
  <c r="AF6" i="199"/>
  <c r="G88" i="199" s="1"/>
  <c r="AD6" i="199"/>
  <c r="E88" i="199" s="1"/>
  <c r="AB6" i="199"/>
  <c r="C88" i="199" s="1"/>
  <c r="M87" i="199"/>
  <c r="J87" i="199"/>
  <c r="AF5" i="199"/>
  <c r="F87" i="199" s="1"/>
  <c r="G87" i="199"/>
  <c r="AD5" i="199"/>
  <c r="E87" i="199" s="1"/>
  <c r="AB5" i="199"/>
  <c r="C87" i="199" s="1"/>
  <c r="O86" i="199"/>
  <c r="N86" i="199"/>
  <c r="M86" i="199"/>
  <c r="L86" i="199"/>
  <c r="AF4" i="199"/>
  <c r="G86" i="199" s="1"/>
  <c r="AD4" i="199"/>
  <c r="E86" i="199" s="1"/>
  <c r="AB4" i="199"/>
  <c r="D8" i="199" s="1"/>
  <c r="N85" i="199"/>
  <c r="F85" i="199"/>
  <c r="J83" i="199"/>
  <c r="C83" i="199"/>
  <c r="A65" i="199"/>
  <c r="AB34" i="199"/>
  <c r="AB33" i="199"/>
  <c r="AB32" i="199"/>
  <c r="AB31" i="199"/>
  <c r="AB30" i="199"/>
  <c r="AB29" i="199"/>
  <c r="AB28" i="199"/>
  <c r="AB27" i="199"/>
  <c r="AB26" i="199"/>
  <c r="AB25" i="199"/>
  <c r="AB24" i="199"/>
  <c r="AB23" i="199"/>
  <c r="AB22" i="199"/>
  <c r="AB21" i="199"/>
  <c r="AB20" i="199"/>
  <c r="AB19" i="199"/>
  <c r="AB18" i="199"/>
  <c r="G19" i="199"/>
  <c r="AB17" i="199"/>
  <c r="AB16" i="199"/>
  <c r="AB15" i="199"/>
  <c r="D16" i="199"/>
  <c r="D15" i="199"/>
  <c r="O14" i="199"/>
  <c r="O10" i="199"/>
  <c r="A7" i="199"/>
  <c r="A4" i="199"/>
  <c r="AB2" i="199"/>
  <c r="A2" i="199"/>
  <c r="AD128" i="198"/>
  <c r="O10" i="198" s="1"/>
  <c r="AB128" i="198"/>
  <c r="AD127" i="198"/>
  <c r="AB127" i="198"/>
  <c r="AD125" i="198"/>
  <c r="AB125" i="198"/>
  <c r="AD124" i="198"/>
  <c r="AB124" i="198"/>
  <c r="AB122" i="198"/>
  <c r="AB121" i="198"/>
  <c r="AB120" i="198"/>
  <c r="AB118" i="198"/>
  <c r="AD111" i="198"/>
  <c r="D16" i="198" s="1"/>
  <c r="AB111" i="198"/>
  <c r="AD110" i="198"/>
  <c r="AB110" i="198"/>
  <c r="AD109" i="198"/>
  <c r="D14" i="198" s="1"/>
  <c r="AB109" i="198"/>
  <c r="AD108" i="198"/>
  <c r="D13" i="198" s="1"/>
  <c r="AB108" i="198"/>
  <c r="AD105" i="198"/>
  <c r="AB105" i="198"/>
  <c r="AD104" i="198"/>
  <c r="AB104" i="198"/>
  <c r="M91" i="198"/>
  <c r="L91" i="198"/>
  <c r="AF9" i="198"/>
  <c r="G91" i="198"/>
  <c r="AD9" i="198"/>
  <c r="E91" i="198" s="1"/>
  <c r="AB9" i="198"/>
  <c r="C91" i="198" s="1"/>
  <c r="O90" i="198"/>
  <c r="N90" i="198"/>
  <c r="L90" i="198"/>
  <c r="K90" i="198"/>
  <c r="AF8" i="198"/>
  <c r="F90" i="198" s="1"/>
  <c r="AD8" i="198"/>
  <c r="E90" i="198" s="1"/>
  <c r="AB8" i="198"/>
  <c r="C90" i="198" s="1"/>
  <c r="O89" i="198"/>
  <c r="N89" i="198"/>
  <c r="J89" i="198"/>
  <c r="AF7" i="198"/>
  <c r="G89" i="198" s="1"/>
  <c r="AD7" i="198"/>
  <c r="D89" i="198" s="1"/>
  <c r="AB7" i="198"/>
  <c r="C89" i="198" s="1"/>
  <c r="O88" i="198"/>
  <c r="N88" i="198"/>
  <c r="L88" i="198"/>
  <c r="J88" i="198"/>
  <c r="AF6" i="198"/>
  <c r="G88" i="198" s="1"/>
  <c r="AD6" i="198"/>
  <c r="E88" i="198" s="1"/>
  <c r="AB6" i="198"/>
  <c r="C88" i="198" s="1"/>
  <c r="M87" i="198"/>
  <c r="J87" i="198"/>
  <c r="AF5" i="198"/>
  <c r="G87" i="198" s="1"/>
  <c r="F87" i="198"/>
  <c r="AD5" i="198"/>
  <c r="E87" i="198" s="1"/>
  <c r="D87" i="198"/>
  <c r="AB5" i="198"/>
  <c r="C87" i="198" s="1"/>
  <c r="O86" i="198"/>
  <c r="N86" i="198"/>
  <c r="M86" i="198"/>
  <c r="L86" i="198"/>
  <c r="AF4" i="198"/>
  <c r="G86" i="198" s="1"/>
  <c r="AD4" i="198"/>
  <c r="E86" i="198" s="1"/>
  <c r="AB4" i="198"/>
  <c r="C86" i="198" s="1"/>
  <c r="N85" i="198"/>
  <c r="F85" i="198"/>
  <c r="J83" i="198"/>
  <c r="C83" i="198"/>
  <c r="A65" i="198"/>
  <c r="A50" i="198"/>
  <c r="AB34" i="198"/>
  <c r="AB33" i="198"/>
  <c r="AB32" i="198"/>
  <c r="AB31" i="198"/>
  <c r="AB30" i="198"/>
  <c r="AB29" i="198"/>
  <c r="AB28" i="198"/>
  <c r="AB27" i="198"/>
  <c r="AB26" i="198"/>
  <c r="AB25" i="198"/>
  <c r="AB24" i="198"/>
  <c r="AB23" i="198"/>
  <c r="AB22" i="198"/>
  <c r="AB21" i="198"/>
  <c r="AB20" i="198"/>
  <c r="AB19" i="198"/>
  <c r="AB18" i="198"/>
  <c r="G19" i="198"/>
  <c r="A19" i="198"/>
  <c r="AB17" i="198"/>
  <c r="AB16" i="198"/>
  <c r="AB15" i="198"/>
  <c r="D15" i="198"/>
  <c r="O14" i="198"/>
  <c r="D10" i="198"/>
  <c r="O9" i="198"/>
  <c r="D9" i="198"/>
  <c r="A7" i="198"/>
  <c r="A4" i="198"/>
  <c r="AB2" i="198"/>
  <c r="A2" i="198"/>
  <c r="AD128" i="197"/>
  <c r="AB128" i="197"/>
  <c r="AD127" i="197"/>
  <c r="O9" i="197" s="1"/>
  <c r="AB127" i="197"/>
  <c r="AD125" i="197"/>
  <c r="AB125" i="197"/>
  <c r="AD124" i="197"/>
  <c r="AB124" i="197"/>
  <c r="AB122" i="197"/>
  <c r="AB121" i="197"/>
  <c r="AB120" i="197"/>
  <c r="AB118" i="197"/>
  <c r="O14" i="197" s="1"/>
  <c r="AD111" i="197"/>
  <c r="AB111" i="197"/>
  <c r="AD110" i="197"/>
  <c r="D15" i="197" s="1"/>
  <c r="AB110" i="197"/>
  <c r="AD109" i="197"/>
  <c r="D14" i="197" s="1"/>
  <c r="AB109" i="197"/>
  <c r="AD108" i="197"/>
  <c r="AB108" i="197"/>
  <c r="AD105" i="197"/>
  <c r="D10" i="197" s="1"/>
  <c r="AB105" i="197"/>
  <c r="AD104" i="197"/>
  <c r="D9" i="197" s="1"/>
  <c r="AB104" i="197"/>
  <c r="M91" i="197"/>
  <c r="L91" i="197"/>
  <c r="AF9" i="197"/>
  <c r="G91" i="197" s="1"/>
  <c r="AD9" i="197"/>
  <c r="D91" i="197" s="1"/>
  <c r="E91" i="197"/>
  <c r="AB9" i="197"/>
  <c r="C91" i="197" s="1"/>
  <c r="O90" i="197"/>
  <c r="N90" i="197"/>
  <c r="K90" i="197"/>
  <c r="AF8" i="197"/>
  <c r="F90" i="197" s="1"/>
  <c r="AD8" i="197"/>
  <c r="E90" i="197" s="1"/>
  <c r="AB8" i="197"/>
  <c r="C90" i="197" s="1"/>
  <c r="O89" i="197"/>
  <c r="N89" i="197"/>
  <c r="J89" i="197"/>
  <c r="AF7" i="197"/>
  <c r="G89" i="197" s="1"/>
  <c r="AD7" i="197"/>
  <c r="E89" i="197" s="1"/>
  <c r="AB7" i="197"/>
  <c r="C89" i="197" s="1"/>
  <c r="O88" i="197"/>
  <c r="N88" i="197"/>
  <c r="J88" i="197"/>
  <c r="AF6" i="197"/>
  <c r="G88" i="197" s="1"/>
  <c r="AD6" i="197"/>
  <c r="D88" i="197" s="1"/>
  <c r="E88" i="197"/>
  <c r="AB6" i="197"/>
  <c r="C88" i="197" s="1"/>
  <c r="J87" i="197"/>
  <c r="AF5" i="197"/>
  <c r="F87" i="197" s="1"/>
  <c r="AD5" i="197"/>
  <c r="E87" i="197" s="1"/>
  <c r="AB5" i="197"/>
  <c r="C87" i="197" s="1"/>
  <c r="O86" i="197"/>
  <c r="N86" i="197"/>
  <c r="M86" i="197"/>
  <c r="L86" i="197"/>
  <c r="AF4" i="197"/>
  <c r="G86" i="197" s="1"/>
  <c r="AD4" i="197"/>
  <c r="E86" i="197" s="1"/>
  <c r="AB4" i="197"/>
  <c r="D8" i="197" s="1"/>
  <c r="N85" i="197"/>
  <c r="F85" i="197"/>
  <c r="J83" i="197"/>
  <c r="C83" i="197"/>
  <c r="A65" i="197"/>
  <c r="AB34" i="197"/>
  <c r="AB33" i="197"/>
  <c r="AB32" i="197"/>
  <c r="AB31" i="197"/>
  <c r="AB30" i="197"/>
  <c r="AB29" i="197"/>
  <c r="AB28" i="197"/>
  <c r="AB27" i="197"/>
  <c r="AB26" i="197"/>
  <c r="AB25" i="197"/>
  <c r="AB24" i="197"/>
  <c r="AB23" i="197"/>
  <c r="AB22" i="197"/>
  <c r="AB21" i="197"/>
  <c r="AB20" i="197"/>
  <c r="AB19" i="197"/>
  <c r="AB18" i="197"/>
  <c r="G19" i="197"/>
  <c r="AB17" i="197"/>
  <c r="AB16" i="197"/>
  <c r="AB15" i="197"/>
  <c r="D16" i="197"/>
  <c r="D13" i="197"/>
  <c r="O10" i="197"/>
  <c r="A7" i="197"/>
  <c r="A4" i="197"/>
  <c r="AB2" i="197"/>
  <c r="A2" i="197"/>
  <c r="AD128" i="196"/>
  <c r="AB128" i="196"/>
  <c r="AD127" i="196"/>
  <c r="O9" i="196" s="1"/>
  <c r="AB127" i="196"/>
  <c r="AD125" i="196"/>
  <c r="AB125" i="196"/>
  <c r="AD124" i="196"/>
  <c r="AB124" i="196"/>
  <c r="AB122" i="196"/>
  <c r="AB121" i="196"/>
  <c r="AB120" i="196"/>
  <c r="AB118" i="196"/>
  <c r="AD111" i="196"/>
  <c r="AB111" i="196"/>
  <c r="AD110" i="196"/>
  <c r="D15" i="196"/>
  <c r="AB110" i="196"/>
  <c r="AD109" i="196"/>
  <c r="AB109" i="196"/>
  <c r="AD108" i="196"/>
  <c r="D13" i="196" s="1"/>
  <c r="AB108" i="196"/>
  <c r="AD105" i="196"/>
  <c r="AB105" i="196"/>
  <c r="AD104" i="196"/>
  <c r="AB104" i="196"/>
  <c r="M91" i="196"/>
  <c r="L91" i="196"/>
  <c r="AF9" i="196"/>
  <c r="F91" i="196" s="1"/>
  <c r="AD9" i="196"/>
  <c r="D91" i="196"/>
  <c r="AB9" i="196"/>
  <c r="C91" i="196" s="1"/>
  <c r="O90" i="196"/>
  <c r="N90" i="196"/>
  <c r="M90" i="196"/>
  <c r="K90" i="196"/>
  <c r="AF8" i="196"/>
  <c r="F90" i="196" s="1"/>
  <c r="AD8" i="196"/>
  <c r="D90" i="196" s="1"/>
  <c r="AB8" i="196"/>
  <c r="C90" i="196" s="1"/>
  <c r="O89" i="196"/>
  <c r="N89" i="196"/>
  <c r="J89" i="196"/>
  <c r="AF7" i="196"/>
  <c r="F89" i="196" s="1"/>
  <c r="AD7" i="196"/>
  <c r="E89" i="196" s="1"/>
  <c r="AB7" i="196"/>
  <c r="C89" i="196" s="1"/>
  <c r="O88" i="196"/>
  <c r="N88" i="196"/>
  <c r="M88" i="196"/>
  <c r="J88" i="196"/>
  <c r="AF6" i="196"/>
  <c r="G88" i="196" s="1"/>
  <c r="AD6" i="196"/>
  <c r="D88" i="196" s="1"/>
  <c r="AB6" i="196"/>
  <c r="C88" i="196" s="1"/>
  <c r="J87" i="196"/>
  <c r="AF5" i="196"/>
  <c r="F87" i="196" s="1"/>
  <c r="AD5" i="196"/>
  <c r="E87" i="196" s="1"/>
  <c r="AB5" i="196"/>
  <c r="C87" i="196" s="1"/>
  <c r="O86" i="196"/>
  <c r="N86" i="196"/>
  <c r="M86" i="196"/>
  <c r="L86" i="196"/>
  <c r="AF4" i="196"/>
  <c r="G86" i="196" s="1"/>
  <c r="AD4" i="196"/>
  <c r="D86" i="196" s="1"/>
  <c r="AB4" i="196"/>
  <c r="C86" i="196" s="1"/>
  <c r="N85" i="196"/>
  <c r="F85" i="196"/>
  <c r="J83" i="196"/>
  <c r="C83" i="196"/>
  <c r="A65" i="196"/>
  <c r="AB34" i="196"/>
  <c r="AB33" i="196"/>
  <c r="AB32" i="196"/>
  <c r="AB31" i="196"/>
  <c r="AB30" i="196"/>
  <c r="AB29" i="196"/>
  <c r="AB28" i="196"/>
  <c r="AB27" i="196"/>
  <c r="AB26" i="196"/>
  <c r="AB25" i="196"/>
  <c r="AB24" i="196"/>
  <c r="AB23" i="196"/>
  <c r="AB22" i="196"/>
  <c r="AB21" i="196"/>
  <c r="AB20" i="196"/>
  <c r="AB19" i="196"/>
  <c r="AB18" i="196"/>
  <c r="G19" i="196"/>
  <c r="AB17" i="196"/>
  <c r="AB16" i="196"/>
  <c r="AB15" i="196"/>
  <c r="D16" i="196"/>
  <c r="O14" i="196"/>
  <c r="D14" i="196"/>
  <c r="O10" i="196"/>
  <c r="D10" i="196"/>
  <c r="D9" i="196"/>
  <c r="A7" i="196"/>
  <c r="A4" i="196"/>
  <c r="AB2" i="196"/>
  <c r="A2" i="196"/>
  <c r="AD128" i="195"/>
  <c r="O10" i="195" s="1"/>
  <c r="AB128" i="195"/>
  <c r="AD127" i="195"/>
  <c r="O9" i="195"/>
  <c r="AB127" i="195"/>
  <c r="AD125" i="195"/>
  <c r="AB125" i="195"/>
  <c r="AD124" i="195"/>
  <c r="AB124" i="195"/>
  <c r="AB122" i="195"/>
  <c r="AB121" i="195"/>
  <c r="AB120" i="195"/>
  <c r="AB118" i="195"/>
  <c r="O14" i="195" s="1"/>
  <c r="AD111" i="195"/>
  <c r="D16" i="195" s="1"/>
  <c r="AB111" i="195"/>
  <c r="AD110" i="195"/>
  <c r="D15" i="195"/>
  <c r="AB110" i="195"/>
  <c r="AD109" i="195"/>
  <c r="D14" i="195" s="1"/>
  <c r="AB109" i="195"/>
  <c r="AD108" i="195"/>
  <c r="AB108" i="195"/>
  <c r="AD105" i="195"/>
  <c r="D10" i="195" s="1"/>
  <c r="AB105" i="195"/>
  <c r="AD104" i="195"/>
  <c r="D9" i="195" s="1"/>
  <c r="AB104" i="195"/>
  <c r="M91" i="195"/>
  <c r="L91" i="195"/>
  <c r="AF9" i="195"/>
  <c r="F91" i="195" s="1"/>
  <c r="AD9" i="195"/>
  <c r="D91" i="195" s="1"/>
  <c r="AB9" i="195"/>
  <c r="C91" i="195" s="1"/>
  <c r="O90" i="195"/>
  <c r="N90" i="195"/>
  <c r="K90" i="195"/>
  <c r="AF8" i="195"/>
  <c r="G90" i="195" s="1"/>
  <c r="AD8" i="195"/>
  <c r="D90" i="195" s="1"/>
  <c r="AB8" i="195"/>
  <c r="C90" i="195" s="1"/>
  <c r="O89" i="195"/>
  <c r="N89" i="195"/>
  <c r="J89" i="195"/>
  <c r="AF7" i="195"/>
  <c r="G89" i="195" s="1"/>
  <c r="AD7" i="195"/>
  <c r="D89" i="195" s="1"/>
  <c r="AB7" i="195"/>
  <c r="C89" i="195" s="1"/>
  <c r="O88" i="195"/>
  <c r="N88" i="195"/>
  <c r="M88" i="195"/>
  <c r="J88" i="195"/>
  <c r="AF6" i="195"/>
  <c r="F88" i="195" s="1"/>
  <c r="AD6" i="195"/>
  <c r="E88" i="195" s="1"/>
  <c r="AB6" i="195"/>
  <c r="C88" i="195" s="1"/>
  <c r="L87" i="195"/>
  <c r="J87" i="195"/>
  <c r="AF5" i="195"/>
  <c r="G87" i="195" s="1"/>
  <c r="AD5" i="195"/>
  <c r="D87" i="195" s="1"/>
  <c r="AB5" i="195"/>
  <c r="C87" i="195" s="1"/>
  <c r="O86" i="195"/>
  <c r="N86" i="195"/>
  <c r="M86" i="195"/>
  <c r="L86" i="195"/>
  <c r="AF4" i="195"/>
  <c r="G86" i="195" s="1"/>
  <c r="AD4" i="195"/>
  <c r="E86" i="195"/>
  <c r="AB4" i="195"/>
  <c r="C86" i="195" s="1"/>
  <c r="N85" i="195"/>
  <c r="F85" i="195"/>
  <c r="J83" i="195"/>
  <c r="C83" i="195"/>
  <c r="A65" i="195"/>
  <c r="AB34" i="195"/>
  <c r="AB33" i="195"/>
  <c r="AB32" i="195"/>
  <c r="AB31" i="195"/>
  <c r="AB30" i="195"/>
  <c r="AB29" i="195"/>
  <c r="AB28" i="195"/>
  <c r="AB27" i="195"/>
  <c r="AB26" i="195"/>
  <c r="AB25" i="195"/>
  <c r="AB24" i="195"/>
  <c r="AB23" i="195"/>
  <c r="AB22" i="195"/>
  <c r="AB21" i="195"/>
  <c r="AB20" i="195"/>
  <c r="AB19" i="195"/>
  <c r="AB18" i="195"/>
  <c r="G19" i="195"/>
  <c r="AB17" i="195"/>
  <c r="AB16" i="195"/>
  <c r="AB15" i="195"/>
  <c r="D13" i="195"/>
  <c r="A7" i="195"/>
  <c r="A4" i="195"/>
  <c r="AB2" i="195"/>
  <c r="A2" i="195"/>
  <c r="AD128" i="194"/>
  <c r="AB128" i="194"/>
  <c r="AD127" i="194"/>
  <c r="O9" i="194"/>
  <c r="AB127" i="194"/>
  <c r="AD125" i="194"/>
  <c r="AB125" i="194"/>
  <c r="AD124" i="194"/>
  <c r="AB124" i="194"/>
  <c r="AB122" i="194"/>
  <c r="AB121" i="194"/>
  <c r="AB120" i="194"/>
  <c r="AB118" i="194"/>
  <c r="AD111" i="194"/>
  <c r="D16" i="194" s="1"/>
  <c r="AB111" i="194"/>
  <c r="AD110" i="194"/>
  <c r="D15" i="194" s="1"/>
  <c r="AB110" i="194"/>
  <c r="AD109" i="194"/>
  <c r="D14" i="194"/>
  <c r="AB109" i="194"/>
  <c r="AD108" i="194"/>
  <c r="D13" i="194" s="1"/>
  <c r="AB108" i="194"/>
  <c r="AD105" i="194"/>
  <c r="AB105" i="194"/>
  <c r="AD104" i="194"/>
  <c r="D9" i="194" s="1"/>
  <c r="AB104" i="194"/>
  <c r="M91" i="194"/>
  <c r="L91" i="194"/>
  <c r="K91" i="194"/>
  <c r="AF9" i="194"/>
  <c r="G91" i="194" s="1"/>
  <c r="AD9" i="194"/>
  <c r="D91" i="194" s="1"/>
  <c r="AB9" i="194"/>
  <c r="C91" i="194" s="1"/>
  <c r="O90" i="194"/>
  <c r="N90" i="194"/>
  <c r="K90" i="194"/>
  <c r="AF8" i="194"/>
  <c r="G90" i="194" s="1"/>
  <c r="AD8" i="194"/>
  <c r="E90" i="194" s="1"/>
  <c r="AB8" i="194"/>
  <c r="C90" i="194" s="1"/>
  <c r="O89" i="194"/>
  <c r="N89" i="194"/>
  <c r="J89" i="194"/>
  <c r="AF7" i="194"/>
  <c r="G89" i="194"/>
  <c r="AD7" i="194"/>
  <c r="E89" i="194" s="1"/>
  <c r="AB7" i="194"/>
  <c r="O8" i="194" s="1"/>
  <c r="O88" i="194"/>
  <c r="N88" i="194"/>
  <c r="M88" i="194"/>
  <c r="J88" i="194"/>
  <c r="AF6" i="194"/>
  <c r="F88" i="194" s="1"/>
  <c r="AD6" i="194"/>
  <c r="E88" i="194" s="1"/>
  <c r="AB6" i="194"/>
  <c r="C88" i="194" s="1"/>
  <c r="M87" i="194"/>
  <c r="J87" i="194"/>
  <c r="AF5" i="194"/>
  <c r="G87" i="194" s="1"/>
  <c r="AD5" i="194"/>
  <c r="E87" i="194" s="1"/>
  <c r="AB5" i="194"/>
  <c r="C87" i="194" s="1"/>
  <c r="O86" i="194"/>
  <c r="N86" i="194"/>
  <c r="M86" i="194"/>
  <c r="L86" i="194"/>
  <c r="AF4" i="194"/>
  <c r="G86" i="194" s="1"/>
  <c r="AD4" i="194"/>
  <c r="E86" i="194" s="1"/>
  <c r="D86" i="194"/>
  <c r="AB4" i="194"/>
  <c r="C86" i="194" s="1"/>
  <c r="N85" i="194"/>
  <c r="F85" i="194"/>
  <c r="J83" i="194"/>
  <c r="C83" i="194"/>
  <c r="A65" i="194"/>
  <c r="AB34" i="194"/>
  <c r="AB33" i="194"/>
  <c r="AB32" i="194"/>
  <c r="AB31" i="194"/>
  <c r="AB30" i="194"/>
  <c r="AB29" i="194"/>
  <c r="AB28" i="194"/>
  <c r="AB27" i="194"/>
  <c r="AB26" i="194"/>
  <c r="AB25" i="194"/>
  <c r="AB24" i="194"/>
  <c r="AB23" i="194"/>
  <c r="AB22" i="194"/>
  <c r="AB21" i="194"/>
  <c r="AB20" i="194"/>
  <c r="AB19" i="194"/>
  <c r="AB18" i="194"/>
  <c r="G19" i="194"/>
  <c r="AB17" i="194"/>
  <c r="AB16" i="194"/>
  <c r="AB15" i="194"/>
  <c r="O14" i="194"/>
  <c r="O10" i="194"/>
  <c r="D10" i="194"/>
  <c r="A7" i="194"/>
  <c r="A4" i="194"/>
  <c r="AB2" i="194"/>
  <c r="A2" i="194"/>
  <c r="AD128" i="193"/>
  <c r="AB128" i="193"/>
  <c r="AD127" i="193"/>
  <c r="O9" i="193" s="1"/>
  <c r="AB127" i="193"/>
  <c r="AD125" i="193"/>
  <c r="AB125" i="193"/>
  <c r="AD124" i="193"/>
  <c r="AB124" i="193"/>
  <c r="AB122" i="193"/>
  <c r="AB121" i="193"/>
  <c r="AB120" i="193"/>
  <c r="AB118" i="193"/>
  <c r="O14" i="193" s="1"/>
  <c r="AD111" i="193"/>
  <c r="D16" i="193" s="1"/>
  <c r="AB111" i="193"/>
  <c r="AD110" i="193"/>
  <c r="D15" i="193" s="1"/>
  <c r="AB110" i="193"/>
  <c r="AD109" i="193"/>
  <c r="AB109" i="193"/>
  <c r="AD108" i="193"/>
  <c r="AB108" i="193"/>
  <c r="AD105" i="193"/>
  <c r="D10" i="193" s="1"/>
  <c r="AB105" i="193"/>
  <c r="AD104" i="193"/>
  <c r="AB104" i="193"/>
  <c r="M91" i="193"/>
  <c r="L91" i="193"/>
  <c r="AF9" i="193"/>
  <c r="F91" i="193" s="1"/>
  <c r="G91" i="193"/>
  <c r="AD9" i="193"/>
  <c r="E91" i="193" s="1"/>
  <c r="D91" i="193"/>
  <c r="AB9" i="193"/>
  <c r="C91" i="193" s="1"/>
  <c r="O90" i="193"/>
  <c r="N90" i="193"/>
  <c r="L90" i="193"/>
  <c r="K90" i="193"/>
  <c r="AF8" i="193"/>
  <c r="G90" i="193" s="1"/>
  <c r="AD8" i="193"/>
  <c r="D90" i="193" s="1"/>
  <c r="AB8" i="193"/>
  <c r="C90" i="193"/>
  <c r="O89" i="193"/>
  <c r="N89" i="193"/>
  <c r="L89" i="193"/>
  <c r="J89" i="193"/>
  <c r="AF7" i="193"/>
  <c r="F89" i="193" s="1"/>
  <c r="G89" i="193"/>
  <c r="AD7" i="193"/>
  <c r="D89" i="193" s="1"/>
  <c r="AB7" i="193"/>
  <c r="O8" i="193" s="1"/>
  <c r="O88" i="193"/>
  <c r="N88" i="193"/>
  <c r="J88" i="193"/>
  <c r="AF6" i="193"/>
  <c r="G88" i="193" s="1"/>
  <c r="AD6" i="193"/>
  <c r="D88" i="193" s="1"/>
  <c r="AB6" i="193"/>
  <c r="C88" i="193" s="1"/>
  <c r="M87" i="193"/>
  <c r="J87" i="193"/>
  <c r="AF5" i="193"/>
  <c r="G87" i="193" s="1"/>
  <c r="AD5" i="193"/>
  <c r="E87" i="193"/>
  <c r="AB5" i="193"/>
  <c r="C87" i="193" s="1"/>
  <c r="O86" i="193"/>
  <c r="N86" i="193"/>
  <c r="M86" i="193"/>
  <c r="L86" i="193"/>
  <c r="AF4" i="193"/>
  <c r="G86" i="193" s="1"/>
  <c r="AD4" i="193"/>
  <c r="E86" i="193" s="1"/>
  <c r="AB4" i="193"/>
  <c r="C86" i="193" s="1"/>
  <c r="N85" i="193"/>
  <c r="F85" i="193"/>
  <c r="J83" i="193"/>
  <c r="C83" i="193"/>
  <c r="A65" i="193"/>
  <c r="AB34" i="193"/>
  <c r="AB33" i="193"/>
  <c r="AB32" i="193"/>
  <c r="AB31" i="193"/>
  <c r="AB30" i="193"/>
  <c r="AB29" i="193"/>
  <c r="AB28" i="193"/>
  <c r="AB27" i="193"/>
  <c r="AB26" i="193"/>
  <c r="AB25" i="193"/>
  <c r="AB24" i="193"/>
  <c r="AB23" i="193"/>
  <c r="AB22" i="193"/>
  <c r="AB21" i="193"/>
  <c r="AB20" i="193"/>
  <c r="AB19" i="193"/>
  <c r="AB18" i="193"/>
  <c r="G19" i="193"/>
  <c r="AB17" i="193"/>
  <c r="AB16" i="193"/>
  <c r="AB15" i="193"/>
  <c r="D14" i="193"/>
  <c r="D13" i="193"/>
  <c r="O10" i="193"/>
  <c r="D9" i="193"/>
  <c r="A7" i="193"/>
  <c r="A4" i="193"/>
  <c r="AB2" i="193"/>
  <c r="A2" i="193"/>
  <c r="AD128" i="192"/>
  <c r="O10" i="192" s="1"/>
  <c r="AB128" i="192"/>
  <c r="AD127" i="192"/>
  <c r="O9" i="192" s="1"/>
  <c r="AB127" i="192"/>
  <c r="AD125" i="192"/>
  <c r="AB125" i="192"/>
  <c r="AD124" i="192"/>
  <c r="AB124" i="192"/>
  <c r="AB122" i="192"/>
  <c r="AB121" i="192"/>
  <c r="AB120" i="192"/>
  <c r="AB118" i="192"/>
  <c r="O14" i="192" s="1"/>
  <c r="AD111" i="192"/>
  <c r="AB111" i="192"/>
  <c r="AD110" i="192"/>
  <c r="D15" i="192" s="1"/>
  <c r="AB110" i="192"/>
  <c r="AD109" i="192"/>
  <c r="D14" i="192" s="1"/>
  <c r="AB109" i="192"/>
  <c r="AD108" i="192"/>
  <c r="D13" i="192" s="1"/>
  <c r="AB108" i="192"/>
  <c r="AD105" i="192"/>
  <c r="AB105" i="192"/>
  <c r="AD104" i="192"/>
  <c r="D9" i="192" s="1"/>
  <c r="AB104" i="192"/>
  <c r="M91" i="192"/>
  <c r="L91" i="192"/>
  <c r="AF9" i="192"/>
  <c r="G91" i="192" s="1"/>
  <c r="AD9" i="192"/>
  <c r="D91" i="192" s="1"/>
  <c r="AB9" i="192"/>
  <c r="C91" i="192" s="1"/>
  <c r="O90" i="192"/>
  <c r="N90" i="192"/>
  <c r="K90" i="192"/>
  <c r="AF8" i="192"/>
  <c r="G90" i="192"/>
  <c r="F90" i="192"/>
  <c r="AD8" i="192"/>
  <c r="D90" i="192" s="1"/>
  <c r="AB8" i="192"/>
  <c r="C90" i="192" s="1"/>
  <c r="O89" i="192"/>
  <c r="N89" i="192"/>
  <c r="J89" i="192"/>
  <c r="AF7" i="192"/>
  <c r="G89" i="192" s="1"/>
  <c r="AD7" i="192"/>
  <c r="E89" i="192" s="1"/>
  <c r="AB7" i="192"/>
  <c r="C89" i="192" s="1"/>
  <c r="O88" i="192"/>
  <c r="N88" i="192"/>
  <c r="J88" i="192"/>
  <c r="AF6" i="192"/>
  <c r="F88" i="192" s="1"/>
  <c r="AD6" i="192"/>
  <c r="E88" i="192"/>
  <c r="AB6" i="192"/>
  <c r="C88" i="192" s="1"/>
  <c r="M87" i="192"/>
  <c r="J87" i="192"/>
  <c r="AF5" i="192"/>
  <c r="G87" i="192" s="1"/>
  <c r="AD5" i="192"/>
  <c r="D87" i="192" s="1"/>
  <c r="AB5" i="192"/>
  <c r="C87" i="192" s="1"/>
  <c r="O86" i="192"/>
  <c r="N86" i="192"/>
  <c r="M86" i="192"/>
  <c r="L86" i="192"/>
  <c r="AF4" i="192"/>
  <c r="F86" i="192" s="1"/>
  <c r="AD4" i="192"/>
  <c r="D86" i="192" s="1"/>
  <c r="AB4" i="192"/>
  <c r="C86" i="192" s="1"/>
  <c r="N85" i="192"/>
  <c r="F85" i="192"/>
  <c r="J83" i="192"/>
  <c r="C83" i="192"/>
  <c r="A65" i="192"/>
  <c r="A50" i="192"/>
  <c r="AB34" i="192"/>
  <c r="AB33" i="192"/>
  <c r="AB32" i="192"/>
  <c r="AB31" i="192"/>
  <c r="AB30" i="192"/>
  <c r="AB29" i="192"/>
  <c r="AB28" i="192"/>
  <c r="AB27" i="192"/>
  <c r="AB26" i="192"/>
  <c r="AB25" i="192"/>
  <c r="AB24" i="192"/>
  <c r="AB23" i="192"/>
  <c r="AB22" i="192"/>
  <c r="AB21" i="192"/>
  <c r="AB20" i="192"/>
  <c r="AB19" i="192"/>
  <c r="AB18" i="192"/>
  <c r="G19" i="192"/>
  <c r="A19" i="192"/>
  <c r="AB17" i="192"/>
  <c r="AB16" i="192"/>
  <c r="AB15" i="192"/>
  <c r="D16" i="192"/>
  <c r="D10" i="192"/>
  <c r="A7" i="192"/>
  <c r="A4" i="192"/>
  <c r="AB2" i="192"/>
  <c r="A2" i="192"/>
  <c r="AD128" i="191"/>
  <c r="O10" i="191" s="1"/>
  <c r="AB128" i="191"/>
  <c r="AD127" i="191"/>
  <c r="AB127" i="191"/>
  <c r="AD125" i="191"/>
  <c r="AB125" i="191"/>
  <c r="AD124" i="191"/>
  <c r="AB124" i="191"/>
  <c r="AB122" i="191"/>
  <c r="AB121" i="191"/>
  <c r="AB120" i="191"/>
  <c r="AB118" i="191"/>
  <c r="O14" i="191" s="1"/>
  <c r="AD111" i="191"/>
  <c r="D16" i="191" s="1"/>
  <c r="AB111" i="191"/>
  <c r="AD110" i="191"/>
  <c r="AB110" i="191"/>
  <c r="AD109" i="191"/>
  <c r="D14" i="191" s="1"/>
  <c r="AB109" i="191"/>
  <c r="AD108" i="191"/>
  <c r="AB108" i="191"/>
  <c r="AD105" i="191"/>
  <c r="D10" i="191" s="1"/>
  <c r="AB105" i="191"/>
  <c r="AD104" i="191"/>
  <c r="D9" i="191" s="1"/>
  <c r="AB104" i="191"/>
  <c r="M91" i="191"/>
  <c r="L91" i="191"/>
  <c r="K91" i="191"/>
  <c r="AF9" i="191"/>
  <c r="F91" i="191" s="1"/>
  <c r="AD9" i="191"/>
  <c r="D91" i="191" s="1"/>
  <c r="AB9" i="191"/>
  <c r="C91" i="191" s="1"/>
  <c r="O90" i="191"/>
  <c r="N90" i="191"/>
  <c r="K90" i="191"/>
  <c r="AF8" i="191"/>
  <c r="F90" i="191" s="1"/>
  <c r="AD8" i="191"/>
  <c r="D90" i="191" s="1"/>
  <c r="AB8" i="191"/>
  <c r="C90" i="191" s="1"/>
  <c r="O89" i="191"/>
  <c r="N89" i="191"/>
  <c r="J89" i="191"/>
  <c r="AF7" i="191"/>
  <c r="F89" i="191" s="1"/>
  <c r="AD7" i="191"/>
  <c r="E89" i="191" s="1"/>
  <c r="AB7" i="191"/>
  <c r="C89" i="191" s="1"/>
  <c r="O88" i="191"/>
  <c r="N88" i="191"/>
  <c r="J88" i="191"/>
  <c r="AF6" i="191"/>
  <c r="F88" i="191"/>
  <c r="AD6" i="191"/>
  <c r="D88" i="191" s="1"/>
  <c r="AB6" i="191"/>
  <c r="C88" i="191" s="1"/>
  <c r="J87" i="191"/>
  <c r="AF5" i="191"/>
  <c r="F87" i="191" s="1"/>
  <c r="AD5" i="191"/>
  <c r="D87" i="191" s="1"/>
  <c r="AB5" i="191"/>
  <c r="C87" i="191" s="1"/>
  <c r="O86" i="191"/>
  <c r="N86" i="191"/>
  <c r="M86" i="191"/>
  <c r="L86" i="191"/>
  <c r="AF4" i="191"/>
  <c r="G86" i="191" s="1"/>
  <c r="AD4" i="191"/>
  <c r="D86" i="191" s="1"/>
  <c r="AB4" i="191"/>
  <c r="C86" i="191" s="1"/>
  <c r="N85" i="191"/>
  <c r="F85" i="191"/>
  <c r="J83" i="191"/>
  <c r="C83" i="191"/>
  <c r="A65" i="191"/>
  <c r="AB34" i="191"/>
  <c r="AB33" i="191"/>
  <c r="AB32" i="191"/>
  <c r="AB31" i="191"/>
  <c r="AB30" i="191"/>
  <c r="AB29" i="191"/>
  <c r="AB28" i="191"/>
  <c r="AB27" i="191"/>
  <c r="AB26" i="191"/>
  <c r="AB25" i="191"/>
  <c r="AB24" i="191"/>
  <c r="AB23" i="191"/>
  <c r="AB22" i="191"/>
  <c r="AB21" i="191"/>
  <c r="AB20" i="191"/>
  <c r="AB19" i="191"/>
  <c r="AB18" i="191"/>
  <c r="G19" i="191"/>
  <c r="AB17" i="191"/>
  <c r="AB16" i="191"/>
  <c r="AB15" i="191"/>
  <c r="D15" i="191"/>
  <c r="D13" i="191"/>
  <c r="O9" i="191"/>
  <c r="A7" i="191"/>
  <c r="A4" i="191"/>
  <c r="AB2" i="191"/>
  <c r="A2" i="191"/>
  <c r="AD128" i="190"/>
  <c r="O10" i="190" s="1"/>
  <c r="AB128" i="190"/>
  <c r="AD127" i="190"/>
  <c r="O9" i="190" s="1"/>
  <c r="AB127" i="190"/>
  <c r="AD125" i="190"/>
  <c r="AB125" i="190"/>
  <c r="AD124" i="190"/>
  <c r="AB124" i="190"/>
  <c r="AB122" i="190"/>
  <c r="AB121" i="190"/>
  <c r="AB120" i="190"/>
  <c r="AB118" i="190"/>
  <c r="AD111" i="190"/>
  <c r="D16" i="190" s="1"/>
  <c r="AB111" i="190"/>
  <c r="AD110" i="190"/>
  <c r="AB110" i="190"/>
  <c r="AD109" i="190"/>
  <c r="AB109" i="190"/>
  <c r="AD108" i="190"/>
  <c r="AB108" i="190"/>
  <c r="AD105" i="190"/>
  <c r="D10" i="190" s="1"/>
  <c r="AB105" i="190"/>
  <c r="AD104" i="190"/>
  <c r="AB104" i="190"/>
  <c r="M91" i="190"/>
  <c r="L91" i="190"/>
  <c r="AF9" i="190"/>
  <c r="G91" i="190"/>
  <c r="AD9" i="190"/>
  <c r="E91" i="190"/>
  <c r="AB9" i="190"/>
  <c r="C91" i="190"/>
  <c r="O90" i="190"/>
  <c r="N90" i="190"/>
  <c r="K90" i="190"/>
  <c r="AF8" i="190"/>
  <c r="G90" i="190" s="1"/>
  <c r="AD8" i="190"/>
  <c r="D90" i="190" s="1"/>
  <c r="AB8" i="190"/>
  <c r="C90" i="190" s="1"/>
  <c r="O89" i="190"/>
  <c r="N89" i="190"/>
  <c r="J89" i="190"/>
  <c r="AF7" i="190"/>
  <c r="G89" i="190" s="1"/>
  <c r="AD7" i="190"/>
  <c r="E89" i="190" s="1"/>
  <c r="AB7" i="190"/>
  <c r="O8" i="190" s="1"/>
  <c r="O88" i="190"/>
  <c r="N88" i="190"/>
  <c r="J88" i="190"/>
  <c r="AF6" i="190"/>
  <c r="G88" i="190" s="1"/>
  <c r="AD6" i="190"/>
  <c r="E88" i="190" s="1"/>
  <c r="AB6" i="190"/>
  <c r="C88" i="190" s="1"/>
  <c r="M87" i="190"/>
  <c r="J87" i="190"/>
  <c r="AF5" i="190"/>
  <c r="G87" i="190" s="1"/>
  <c r="AD5" i="190"/>
  <c r="E87" i="190" s="1"/>
  <c r="AB5" i="190"/>
  <c r="C87" i="190" s="1"/>
  <c r="O86" i="190"/>
  <c r="N86" i="190"/>
  <c r="M86" i="190"/>
  <c r="L86" i="190"/>
  <c r="AF4" i="190"/>
  <c r="G86" i="190" s="1"/>
  <c r="AD4" i="190"/>
  <c r="D86" i="190" s="1"/>
  <c r="AB4" i="190"/>
  <c r="C86" i="190" s="1"/>
  <c r="N85" i="190"/>
  <c r="F85" i="190"/>
  <c r="J83" i="190"/>
  <c r="C83" i="190"/>
  <c r="A65" i="190"/>
  <c r="AB34" i="190"/>
  <c r="AB33" i="190"/>
  <c r="AB32" i="190"/>
  <c r="AB31" i="190"/>
  <c r="AB30" i="190"/>
  <c r="AB29" i="190"/>
  <c r="AB28" i="190"/>
  <c r="AB27" i="190"/>
  <c r="AB26" i="190"/>
  <c r="AB25" i="190"/>
  <c r="AB24" i="190"/>
  <c r="AB23" i="190"/>
  <c r="AB22" i="190"/>
  <c r="AB21" i="190"/>
  <c r="AB20" i="190"/>
  <c r="AB19" i="190"/>
  <c r="AB18" i="190"/>
  <c r="G19" i="190"/>
  <c r="AB17" i="190"/>
  <c r="AB16" i="190"/>
  <c r="AB15" i="190"/>
  <c r="D15" i="190"/>
  <c r="O14" i="190"/>
  <c r="D14" i="190"/>
  <c r="D13" i="190"/>
  <c r="D9" i="190"/>
  <c r="A7" i="190"/>
  <c r="A4" i="190"/>
  <c r="AB2" i="190"/>
  <c r="A2" i="190"/>
  <c r="AD128" i="189"/>
  <c r="O10" i="189" s="1"/>
  <c r="AB128" i="189"/>
  <c r="AD127" i="189"/>
  <c r="AB127" i="189"/>
  <c r="AD125" i="189"/>
  <c r="AB125" i="189"/>
  <c r="AD124" i="189"/>
  <c r="AB124" i="189"/>
  <c r="AB122" i="189"/>
  <c r="AB121" i="189"/>
  <c r="AB120" i="189"/>
  <c r="AB118" i="189"/>
  <c r="O14" i="189" s="1"/>
  <c r="AD111" i="189"/>
  <c r="D16" i="189"/>
  <c r="AB111" i="189"/>
  <c r="AD110" i="189"/>
  <c r="D15" i="189" s="1"/>
  <c r="AB110" i="189"/>
  <c r="AD109" i="189"/>
  <c r="D14" i="189" s="1"/>
  <c r="AB109" i="189"/>
  <c r="AD108" i="189"/>
  <c r="D13" i="189" s="1"/>
  <c r="AB108" i="189"/>
  <c r="AD105" i="189"/>
  <c r="D10" i="189" s="1"/>
  <c r="AB105" i="189"/>
  <c r="AD104" i="189"/>
  <c r="D9" i="189" s="1"/>
  <c r="AB104" i="189"/>
  <c r="M91" i="189"/>
  <c r="L91" i="189"/>
  <c r="AF9" i="189"/>
  <c r="G91" i="189" s="1"/>
  <c r="AD9" i="189"/>
  <c r="D91" i="189" s="1"/>
  <c r="E91" i="189"/>
  <c r="AB9" i="189"/>
  <c r="C91" i="189" s="1"/>
  <c r="O90" i="189"/>
  <c r="N90" i="189"/>
  <c r="K90" i="189"/>
  <c r="AF8" i="189"/>
  <c r="F90" i="189" s="1"/>
  <c r="AD8" i="189"/>
  <c r="E90" i="189" s="1"/>
  <c r="AB8" i="189"/>
  <c r="C90" i="189" s="1"/>
  <c r="O89" i="189"/>
  <c r="N89" i="189"/>
  <c r="J89" i="189"/>
  <c r="AF7" i="189"/>
  <c r="F89" i="189" s="1"/>
  <c r="AD7" i="189"/>
  <c r="E89" i="189" s="1"/>
  <c r="AB7" i="189"/>
  <c r="C89" i="189" s="1"/>
  <c r="O88" i="189"/>
  <c r="N88" i="189"/>
  <c r="J88" i="189"/>
  <c r="AF6" i="189"/>
  <c r="G88" i="189" s="1"/>
  <c r="AD6" i="189"/>
  <c r="D88" i="189" s="1"/>
  <c r="AB6" i="189"/>
  <c r="C88" i="189" s="1"/>
  <c r="M87" i="189"/>
  <c r="J87" i="189"/>
  <c r="AF5" i="189"/>
  <c r="F87" i="189" s="1"/>
  <c r="AD5" i="189"/>
  <c r="E87" i="189" s="1"/>
  <c r="AB5" i="189"/>
  <c r="C87" i="189" s="1"/>
  <c r="O86" i="189"/>
  <c r="N86" i="189"/>
  <c r="M86" i="189"/>
  <c r="L86" i="189"/>
  <c r="AF4" i="189"/>
  <c r="F86" i="189" s="1"/>
  <c r="AD4" i="189"/>
  <c r="E86" i="189" s="1"/>
  <c r="AB4" i="189"/>
  <c r="C86" i="189" s="1"/>
  <c r="N85" i="189"/>
  <c r="F85" i="189"/>
  <c r="J83" i="189"/>
  <c r="C83" i="189"/>
  <c r="A65" i="189"/>
  <c r="AB34" i="189"/>
  <c r="AB33" i="189"/>
  <c r="AB32" i="189"/>
  <c r="AB31" i="189"/>
  <c r="AB30" i="189"/>
  <c r="AB29" i="189"/>
  <c r="AB28" i="189"/>
  <c r="AB27" i="189"/>
  <c r="AB26" i="189"/>
  <c r="AB25" i="189"/>
  <c r="AB24" i="189"/>
  <c r="AB23" i="189"/>
  <c r="AB22" i="189"/>
  <c r="AB21" i="189"/>
  <c r="AB20" i="189"/>
  <c r="AB19" i="189"/>
  <c r="AB18" i="189"/>
  <c r="G19" i="189"/>
  <c r="AB17" i="189"/>
  <c r="AB16" i="189"/>
  <c r="AB15" i="189"/>
  <c r="O9" i="189"/>
  <c r="O8" i="189"/>
  <c r="A7" i="189"/>
  <c r="A4" i="189"/>
  <c r="AB2" i="189"/>
  <c r="A2" i="189"/>
  <c r="AD128" i="188"/>
  <c r="O10" i="188" s="1"/>
  <c r="AB128" i="188"/>
  <c r="AD127" i="188"/>
  <c r="O9" i="188" s="1"/>
  <c r="AB127" i="188"/>
  <c r="AD125" i="188"/>
  <c r="AB125" i="188"/>
  <c r="AD124" i="188"/>
  <c r="AB124" i="188"/>
  <c r="AB122" i="188"/>
  <c r="AB121" i="188"/>
  <c r="AB120" i="188"/>
  <c r="AB118" i="188"/>
  <c r="AD111" i="188"/>
  <c r="D16" i="188" s="1"/>
  <c r="AB111" i="188"/>
  <c r="AD110" i="188"/>
  <c r="D15" i="188" s="1"/>
  <c r="AB110" i="188"/>
  <c r="AD109" i="188"/>
  <c r="D14" i="188" s="1"/>
  <c r="AB109" i="188"/>
  <c r="AD108" i="188"/>
  <c r="D13" i="188" s="1"/>
  <c r="AB108" i="188"/>
  <c r="AD105" i="188"/>
  <c r="AB105" i="188"/>
  <c r="AD104" i="188"/>
  <c r="D9" i="188" s="1"/>
  <c r="AB104" i="188"/>
  <c r="M91" i="188"/>
  <c r="L91" i="188"/>
  <c r="AF9" i="188"/>
  <c r="G91" i="188"/>
  <c r="AD9" i="188"/>
  <c r="E91" i="188" s="1"/>
  <c r="AB9" i="188"/>
  <c r="C91" i="188" s="1"/>
  <c r="O90" i="188"/>
  <c r="N90" i="188"/>
  <c r="K90" i="188"/>
  <c r="AF8" i="188"/>
  <c r="G90" i="188" s="1"/>
  <c r="AD8" i="188"/>
  <c r="E90" i="188" s="1"/>
  <c r="AB8" i="188"/>
  <c r="C90" i="188" s="1"/>
  <c r="O89" i="188"/>
  <c r="N89" i="188"/>
  <c r="M89" i="188"/>
  <c r="J89" i="188"/>
  <c r="AF7" i="188"/>
  <c r="G89" i="188" s="1"/>
  <c r="AD7" i="188"/>
  <c r="D89" i="188" s="1"/>
  <c r="AB7" i="188"/>
  <c r="C89" i="188" s="1"/>
  <c r="O88" i="188"/>
  <c r="N88" i="188"/>
  <c r="L88" i="188"/>
  <c r="J88" i="188"/>
  <c r="AF6" i="188"/>
  <c r="G88" i="188" s="1"/>
  <c r="AD6" i="188"/>
  <c r="E88" i="188" s="1"/>
  <c r="AB6" i="188"/>
  <c r="C88" i="188" s="1"/>
  <c r="J87" i="188"/>
  <c r="AF5" i="188"/>
  <c r="G87" i="188" s="1"/>
  <c r="AD5" i="188"/>
  <c r="E87" i="188" s="1"/>
  <c r="AB5" i="188"/>
  <c r="C87" i="188" s="1"/>
  <c r="O86" i="188"/>
  <c r="N86" i="188"/>
  <c r="M86" i="188"/>
  <c r="L86" i="188"/>
  <c r="AF4" i="188"/>
  <c r="G86" i="188" s="1"/>
  <c r="AD4" i="188"/>
  <c r="E86" i="188" s="1"/>
  <c r="AB4" i="188"/>
  <c r="C86" i="188" s="1"/>
  <c r="N85" i="188"/>
  <c r="F85" i="188"/>
  <c r="J83" i="188"/>
  <c r="C83" i="188"/>
  <c r="A65" i="188"/>
  <c r="A50" i="188"/>
  <c r="AB34" i="188"/>
  <c r="AB33" i="188"/>
  <c r="AB32" i="188"/>
  <c r="AB31" i="188"/>
  <c r="AB30" i="188"/>
  <c r="AB29" i="188"/>
  <c r="AB28" i="188"/>
  <c r="AB27" i="188"/>
  <c r="AB26" i="188"/>
  <c r="AB25" i="188"/>
  <c r="AB24" i="188"/>
  <c r="AB23" i="188"/>
  <c r="AB22" i="188"/>
  <c r="AB21" i="188"/>
  <c r="AB20" i="188"/>
  <c r="AB19" i="188"/>
  <c r="AB18" i="188"/>
  <c r="G19" i="188"/>
  <c r="A19" i="188"/>
  <c r="AB17" i="188"/>
  <c r="AB16" i="188"/>
  <c r="AB15" i="188"/>
  <c r="O14" i="188"/>
  <c r="D10" i="188"/>
  <c r="A7" i="188"/>
  <c r="A4" i="188"/>
  <c r="AB2" i="188"/>
  <c r="A2" i="188"/>
  <c r="AD128" i="187"/>
  <c r="O10" i="187" s="1"/>
  <c r="AB128" i="187"/>
  <c r="AD127" i="187"/>
  <c r="O9" i="187" s="1"/>
  <c r="AB127" i="187"/>
  <c r="AD125" i="187"/>
  <c r="AB125" i="187"/>
  <c r="AD124" i="187"/>
  <c r="AB124" i="187"/>
  <c r="AB122" i="187"/>
  <c r="AB121" i="187"/>
  <c r="AB120" i="187"/>
  <c r="AB118" i="187"/>
  <c r="O14" i="187" s="1"/>
  <c r="AD111" i="187"/>
  <c r="AB111" i="187"/>
  <c r="AD110" i="187"/>
  <c r="AB110" i="187"/>
  <c r="AD109" i="187"/>
  <c r="D14" i="187" s="1"/>
  <c r="AB109" i="187"/>
  <c r="AD108" i="187"/>
  <c r="AB108" i="187"/>
  <c r="AD105" i="187"/>
  <c r="D10" i="187" s="1"/>
  <c r="AB105" i="187"/>
  <c r="AD104" i="187"/>
  <c r="AB104" i="187"/>
  <c r="M91" i="187"/>
  <c r="L91" i="187"/>
  <c r="AF9" i="187"/>
  <c r="F91" i="187" s="1"/>
  <c r="AD9" i="187"/>
  <c r="D91" i="187" s="1"/>
  <c r="AB9" i="187"/>
  <c r="C91" i="187" s="1"/>
  <c r="O90" i="187"/>
  <c r="N90" i="187"/>
  <c r="K90" i="187"/>
  <c r="AF8" i="187"/>
  <c r="F90" i="187" s="1"/>
  <c r="AD8" i="187"/>
  <c r="D90" i="187" s="1"/>
  <c r="AB8" i="187"/>
  <c r="C90" i="187" s="1"/>
  <c r="O89" i="187"/>
  <c r="N89" i="187"/>
  <c r="J89" i="187"/>
  <c r="AF7" i="187"/>
  <c r="G89" i="187" s="1"/>
  <c r="AD7" i="187"/>
  <c r="E89" i="187" s="1"/>
  <c r="AB7" i="187"/>
  <c r="O8" i="187" s="1"/>
  <c r="O88" i="187"/>
  <c r="N88" i="187"/>
  <c r="M88" i="187"/>
  <c r="J88" i="187"/>
  <c r="AF6" i="187"/>
  <c r="G88" i="187" s="1"/>
  <c r="F88" i="187"/>
  <c r="AD6" i="187"/>
  <c r="D88" i="187" s="1"/>
  <c r="AB6" i="187"/>
  <c r="C88" i="187" s="1"/>
  <c r="M87" i="187"/>
  <c r="J87" i="187"/>
  <c r="AF5" i="187"/>
  <c r="F87" i="187" s="1"/>
  <c r="AD5" i="187"/>
  <c r="D87" i="187"/>
  <c r="AB5" i="187"/>
  <c r="C87" i="187" s="1"/>
  <c r="O86" i="187"/>
  <c r="N86" i="187"/>
  <c r="M86" i="187"/>
  <c r="L86" i="187"/>
  <c r="AF4" i="187"/>
  <c r="F86" i="187" s="1"/>
  <c r="AD4" i="187"/>
  <c r="E86" i="187" s="1"/>
  <c r="AB4" i="187"/>
  <c r="C86" i="187" s="1"/>
  <c r="N85" i="187"/>
  <c r="F85" i="187"/>
  <c r="J83" i="187"/>
  <c r="C83" i="187"/>
  <c r="A65" i="187"/>
  <c r="AB34" i="187"/>
  <c r="AB33" i="187"/>
  <c r="AB32" i="187"/>
  <c r="AB31" i="187"/>
  <c r="AB30" i="187"/>
  <c r="AB29" i="187"/>
  <c r="AB28" i="187"/>
  <c r="AB27" i="187"/>
  <c r="AB26" i="187"/>
  <c r="AB25" i="187"/>
  <c r="AB24" i="187"/>
  <c r="AB23" i="187"/>
  <c r="AB22" i="187"/>
  <c r="AB21" i="187"/>
  <c r="AB20" i="187"/>
  <c r="AB19" i="187"/>
  <c r="AB18" i="187"/>
  <c r="G19" i="187"/>
  <c r="AB17" i="187"/>
  <c r="AB16" i="187"/>
  <c r="AB15" i="187"/>
  <c r="D16" i="187"/>
  <c r="D15" i="187"/>
  <c r="D13" i="187"/>
  <c r="D9" i="187"/>
  <c r="A7" i="187"/>
  <c r="A4" i="187"/>
  <c r="AB2" i="187"/>
  <c r="A2" i="187"/>
  <c r="AD128" i="186"/>
  <c r="AB128" i="186"/>
  <c r="AD127" i="186"/>
  <c r="AB127" i="186"/>
  <c r="AD125" i="186"/>
  <c r="AB125" i="186"/>
  <c r="AD124" i="186"/>
  <c r="AB124" i="186"/>
  <c r="AB122" i="186"/>
  <c r="AB121" i="186"/>
  <c r="AB120" i="186"/>
  <c r="AB118" i="186"/>
  <c r="O14" i="186" s="1"/>
  <c r="AD111" i="186"/>
  <c r="AB111" i="186"/>
  <c r="AD110" i="186"/>
  <c r="D15" i="186" s="1"/>
  <c r="AB110" i="186"/>
  <c r="AD109" i="186"/>
  <c r="D14" i="186" s="1"/>
  <c r="AB109" i="186"/>
  <c r="AD108" i="186"/>
  <c r="D13" i="186"/>
  <c r="AB108" i="186"/>
  <c r="AD105" i="186"/>
  <c r="D10" i="186" s="1"/>
  <c r="AB105" i="186"/>
  <c r="AD104" i="186"/>
  <c r="D9" i="186" s="1"/>
  <c r="AB104" i="186"/>
  <c r="M91" i="186"/>
  <c r="L91" i="186"/>
  <c r="K91" i="186"/>
  <c r="AF9" i="186"/>
  <c r="G91" i="186" s="1"/>
  <c r="AD9" i="186"/>
  <c r="D91" i="186" s="1"/>
  <c r="E91" i="186"/>
  <c r="AB9" i="186"/>
  <c r="C91" i="186" s="1"/>
  <c r="O90" i="186"/>
  <c r="N90" i="186"/>
  <c r="L90" i="186"/>
  <c r="K90" i="186"/>
  <c r="AF8" i="186"/>
  <c r="G90" i="186" s="1"/>
  <c r="AD8" i="186"/>
  <c r="D90" i="186"/>
  <c r="AB8" i="186"/>
  <c r="C90" i="186" s="1"/>
  <c r="O89" i="186"/>
  <c r="N89" i="186"/>
  <c r="J89" i="186"/>
  <c r="AF7" i="186"/>
  <c r="F89" i="186"/>
  <c r="AD7" i="186"/>
  <c r="E89" i="186" s="1"/>
  <c r="AB7" i="186"/>
  <c r="C89" i="186" s="1"/>
  <c r="O88" i="186"/>
  <c r="N88" i="186"/>
  <c r="M88" i="186"/>
  <c r="J88" i="186"/>
  <c r="AF6" i="186"/>
  <c r="F88" i="186" s="1"/>
  <c r="AD6" i="186"/>
  <c r="E88" i="186" s="1"/>
  <c r="D88" i="186"/>
  <c r="AB6" i="186"/>
  <c r="C88" i="186" s="1"/>
  <c r="L87" i="186"/>
  <c r="J87" i="186"/>
  <c r="AF5" i="186"/>
  <c r="G87" i="186" s="1"/>
  <c r="F87" i="186"/>
  <c r="AD5" i="186"/>
  <c r="E87" i="186" s="1"/>
  <c r="AB5" i="186"/>
  <c r="C87" i="186" s="1"/>
  <c r="O86" i="186"/>
  <c r="N86" i="186"/>
  <c r="M86" i="186"/>
  <c r="L86" i="186"/>
  <c r="AF4" i="186"/>
  <c r="G86" i="186" s="1"/>
  <c r="AD4" i="186"/>
  <c r="E86" i="186" s="1"/>
  <c r="AB4" i="186"/>
  <c r="C86" i="186" s="1"/>
  <c r="N85" i="186"/>
  <c r="F85" i="186"/>
  <c r="J83" i="186"/>
  <c r="C83" i="186"/>
  <c r="A65" i="186"/>
  <c r="AB34" i="186"/>
  <c r="AB33" i="186"/>
  <c r="AB32" i="186"/>
  <c r="AB31" i="186"/>
  <c r="AB30" i="186"/>
  <c r="AB29" i="186"/>
  <c r="AB28" i="186"/>
  <c r="AB27" i="186"/>
  <c r="AB26" i="186"/>
  <c r="AB25" i="186"/>
  <c r="AB24" i="186"/>
  <c r="AB23" i="186"/>
  <c r="AB22" i="186"/>
  <c r="AB21" i="186"/>
  <c r="AB20" i="186"/>
  <c r="AB19" i="186"/>
  <c r="AB18" i="186"/>
  <c r="G19" i="186"/>
  <c r="AB17" i="186"/>
  <c r="AB16" i="186"/>
  <c r="AB15" i="186"/>
  <c r="D16" i="186"/>
  <c r="O10" i="186"/>
  <c r="O9" i="186"/>
  <c r="D8" i="186"/>
  <c r="A7" i="186"/>
  <c r="A4" i="186"/>
  <c r="AB2" i="186"/>
  <c r="A2" i="186"/>
  <c r="AD128" i="185"/>
  <c r="O10" i="185" s="1"/>
  <c r="AB128" i="185"/>
  <c r="AD127" i="185"/>
  <c r="AB127" i="185"/>
  <c r="AD125" i="185"/>
  <c r="AB125" i="185"/>
  <c r="AD124" i="185"/>
  <c r="AB124" i="185"/>
  <c r="AB122" i="185"/>
  <c r="AB121" i="185"/>
  <c r="AB120" i="185"/>
  <c r="AB118" i="185"/>
  <c r="AD111" i="185"/>
  <c r="D16" i="185" s="1"/>
  <c r="AB111" i="185"/>
  <c r="AD110" i="185"/>
  <c r="AB110" i="185"/>
  <c r="AD109" i="185"/>
  <c r="AB109" i="185"/>
  <c r="AD108" i="185"/>
  <c r="D13" i="185" s="1"/>
  <c r="AB108" i="185"/>
  <c r="AD105" i="185"/>
  <c r="AB105" i="185"/>
  <c r="AD104" i="185"/>
  <c r="AB104" i="185"/>
  <c r="M91" i="185"/>
  <c r="L91" i="185"/>
  <c r="K91" i="185"/>
  <c r="AF9" i="185"/>
  <c r="G91" i="185" s="1"/>
  <c r="AD9" i="185"/>
  <c r="D91" i="185" s="1"/>
  <c r="E91" i="185"/>
  <c r="AB9" i="185"/>
  <c r="C91" i="185" s="1"/>
  <c r="O90" i="185"/>
  <c r="N90" i="185"/>
  <c r="K90" i="185"/>
  <c r="AF8" i="185"/>
  <c r="G90" i="185" s="1"/>
  <c r="F90" i="185"/>
  <c r="AD8" i="185"/>
  <c r="E90" i="185"/>
  <c r="AB8" i="185"/>
  <c r="C90" i="185" s="1"/>
  <c r="O89" i="185"/>
  <c r="N89" i="185"/>
  <c r="J89" i="185"/>
  <c r="AF7" i="185"/>
  <c r="G89" i="185"/>
  <c r="AD7" i="185"/>
  <c r="E89" i="185" s="1"/>
  <c r="AB7" i="185"/>
  <c r="C89" i="185" s="1"/>
  <c r="O88" i="185"/>
  <c r="N88" i="185"/>
  <c r="M88" i="185"/>
  <c r="J88" i="185"/>
  <c r="AF6" i="185"/>
  <c r="G88" i="185" s="1"/>
  <c r="AD6" i="185"/>
  <c r="E88" i="185" s="1"/>
  <c r="AB6" i="185"/>
  <c r="C88" i="185" s="1"/>
  <c r="M87" i="185"/>
  <c r="J87" i="185"/>
  <c r="AF5" i="185"/>
  <c r="F87" i="185" s="1"/>
  <c r="AD5" i="185"/>
  <c r="E87" i="185" s="1"/>
  <c r="AB5" i="185"/>
  <c r="C87" i="185" s="1"/>
  <c r="O86" i="185"/>
  <c r="N86" i="185"/>
  <c r="M86" i="185"/>
  <c r="L86" i="185"/>
  <c r="AF4" i="185"/>
  <c r="G86" i="185" s="1"/>
  <c r="AD4" i="185"/>
  <c r="E86" i="185" s="1"/>
  <c r="AB4" i="185"/>
  <c r="D8" i="185" s="1"/>
  <c r="N85" i="185"/>
  <c r="F85" i="185"/>
  <c r="J83" i="185"/>
  <c r="C83" i="185"/>
  <c r="A65" i="185"/>
  <c r="AB34" i="185"/>
  <c r="AB33" i="185"/>
  <c r="AB32" i="185"/>
  <c r="AB31" i="185"/>
  <c r="AB30" i="185"/>
  <c r="AB29" i="185"/>
  <c r="AB28" i="185"/>
  <c r="AB27" i="185"/>
  <c r="AB26" i="185"/>
  <c r="AB25" i="185"/>
  <c r="AB24" i="185"/>
  <c r="AB23" i="185"/>
  <c r="AB22" i="185"/>
  <c r="AB21" i="185"/>
  <c r="AB20" i="185"/>
  <c r="AB19" i="185"/>
  <c r="AB18" i="185"/>
  <c r="G19" i="185"/>
  <c r="AB17" i="185"/>
  <c r="AB16" i="185"/>
  <c r="AB15" i="185"/>
  <c r="D15" i="185"/>
  <c r="O14" i="185"/>
  <c r="D14" i="185"/>
  <c r="D10" i="185"/>
  <c r="O9" i="185"/>
  <c r="D9" i="185"/>
  <c r="O8" i="185"/>
  <c r="A7" i="185"/>
  <c r="A4" i="185"/>
  <c r="AB2" i="185"/>
  <c r="A2" i="185"/>
  <c r="AD128" i="184"/>
  <c r="AB128" i="184"/>
  <c r="AD127" i="184"/>
  <c r="AB127" i="184"/>
  <c r="AD125" i="184"/>
  <c r="AB125" i="184"/>
  <c r="AD124" i="184"/>
  <c r="AB124" i="184"/>
  <c r="AB122" i="184"/>
  <c r="AB121" i="184"/>
  <c r="AB120" i="184"/>
  <c r="AB118" i="184"/>
  <c r="O14" i="184" s="1"/>
  <c r="AD111" i="184"/>
  <c r="AB111" i="184"/>
  <c r="AD110" i="184"/>
  <c r="AB110" i="184"/>
  <c r="AD109" i="184"/>
  <c r="AB109" i="184"/>
  <c r="AD108" i="184"/>
  <c r="AB108" i="184"/>
  <c r="AD105" i="184"/>
  <c r="AB105" i="184"/>
  <c r="AD104" i="184"/>
  <c r="AB104" i="184"/>
  <c r="M91" i="184"/>
  <c r="L91" i="184"/>
  <c r="AF9" i="184"/>
  <c r="G91" i="184"/>
  <c r="AD9" i="184"/>
  <c r="D91" i="184"/>
  <c r="AB9" i="184"/>
  <c r="C91" i="184"/>
  <c r="O90" i="184"/>
  <c r="N90" i="184"/>
  <c r="L90" i="184"/>
  <c r="K90" i="184"/>
  <c r="AF8" i="184"/>
  <c r="G90" i="184"/>
  <c r="AD8" i="184"/>
  <c r="E90" i="184"/>
  <c r="AB8" i="184"/>
  <c r="C90" i="184"/>
  <c r="O89" i="184"/>
  <c r="N89" i="184"/>
  <c r="J89" i="184"/>
  <c r="AF7" i="184"/>
  <c r="G89" i="184" s="1"/>
  <c r="AD7" i="184"/>
  <c r="E89" i="184" s="1"/>
  <c r="AB7" i="184"/>
  <c r="C89" i="184" s="1"/>
  <c r="O88" i="184"/>
  <c r="N88" i="184"/>
  <c r="J88" i="184"/>
  <c r="AF6" i="184"/>
  <c r="F88" i="184" s="1"/>
  <c r="AD6" i="184"/>
  <c r="E88" i="184" s="1"/>
  <c r="AB6" i="184"/>
  <c r="C88" i="184" s="1"/>
  <c r="L87" i="184"/>
  <c r="J87" i="184"/>
  <c r="AF5" i="184"/>
  <c r="G87" i="184" s="1"/>
  <c r="AD5" i="184"/>
  <c r="E87" i="184" s="1"/>
  <c r="AB5" i="184"/>
  <c r="C87" i="184" s="1"/>
  <c r="O86" i="184"/>
  <c r="N86" i="184"/>
  <c r="M86" i="184"/>
  <c r="L86" i="184"/>
  <c r="AF4" i="184"/>
  <c r="F86" i="184" s="1"/>
  <c r="AD4" i="184"/>
  <c r="E86" i="184" s="1"/>
  <c r="AB4" i="184"/>
  <c r="C86" i="184" s="1"/>
  <c r="N85" i="184"/>
  <c r="F85" i="184"/>
  <c r="J83" i="184"/>
  <c r="C83" i="184"/>
  <c r="A65" i="184"/>
  <c r="AB34" i="184"/>
  <c r="AB33" i="184"/>
  <c r="AB32" i="184"/>
  <c r="AB31" i="184"/>
  <c r="AB30" i="184"/>
  <c r="AB29" i="184"/>
  <c r="AB28" i="184"/>
  <c r="AB27" i="184"/>
  <c r="AB26" i="184"/>
  <c r="AB25" i="184"/>
  <c r="AB24" i="184"/>
  <c r="AB23" i="184"/>
  <c r="AB22" i="184"/>
  <c r="AB21" i="184"/>
  <c r="AB20" i="184"/>
  <c r="AB19" i="184"/>
  <c r="AB18" i="184"/>
  <c r="G19" i="184"/>
  <c r="AB17" i="184"/>
  <c r="AB16" i="184"/>
  <c r="AB15" i="184"/>
  <c r="D16" i="184"/>
  <c r="D15" i="184"/>
  <c r="D14" i="184"/>
  <c r="D13" i="184"/>
  <c r="O10" i="184"/>
  <c r="D10" i="184"/>
  <c r="O9" i="184"/>
  <c r="D9" i="184"/>
  <c r="A7" i="184"/>
  <c r="A4" i="184"/>
  <c r="AB2" i="184"/>
  <c r="A2" i="184"/>
  <c r="AD128" i="183"/>
  <c r="O10" i="183" s="1"/>
  <c r="AB128" i="183"/>
  <c r="AD127" i="183"/>
  <c r="O9" i="183" s="1"/>
  <c r="AB127" i="183"/>
  <c r="AD125" i="183"/>
  <c r="AB125" i="183"/>
  <c r="AD124" i="183"/>
  <c r="AB124" i="183"/>
  <c r="AB122" i="183"/>
  <c r="AB121" i="183"/>
  <c r="AB120" i="183"/>
  <c r="AB118" i="183"/>
  <c r="O14" i="183" s="1"/>
  <c r="AD111" i="183"/>
  <c r="D16" i="183" s="1"/>
  <c r="AB111" i="183"/>
  <c r="AD110" i="183"/>
  <c r="D15" i="183"/>
  <c r="AB110" i="183"/>
  <c r="AD109" i="183"/>
  <c r="D14" i="183" s="1"/>
  <c r="AB109" i="183"/>
  <c r="AD108" i="183"/>
  <c r="D13" i="183" s="1"/>
  <c r="AB108" i="183"/>
  <c r="AD105" i="183"/>
  <c r="D10" i="183" s="1"/>
  <c r="AB105" i="183"/>
  <c r="AD104" i="183"/>
  <c r="AB104" i="183"/>
  <c r="M91" i="183"/>
  <c r="L91" i="183"/>
  <c r="AF9" i="183"/>
  <c r="G91" i="183" s="1"/>
  <c r="AD9" i="183"/>
  <c r="D91" i="183"/>
  <c r="AB9" i="183"/>
  <c r="C91" i="183" s="1"/>
  <c r="O90" i="183"/>
  <c r="N90" i="183"/>
  <c r="M90" i="183"/>
  <c r="K90" i="183"/>
  <c r="AF8" i="183"/>
  <c r="F90" i="183" s="1"/>
  <c r="AD8" i="183"/>
  <c r="E90" i="183" s="1"/>
  <c r="AB8" i="183"/>
  <c r="C90" i="183" s="1"/>
  <c r="O89" i="183"/>
  <c r="N89" i="183"/>
  <c r="J89" i="183"/>
  <c r="AF7" i="183"/>
  <c r="F89" i="183" s="1"/>
  <c r="G89" i="183"/>
  <c r="AD7" i="183"/>
  <c r="E89" i="183" s="1"/>
  <c r="AB7" i="183"/>
  <c r="C89" i="183" s="1"/>
  <c r="O88" i="183"/>
  <c r="N88" i="183"/>
  <c r="J88" i="183"/>
  <c r="AF6" i="183"/>
  <c r="F88" i="183" s="1"/>
  <c r="AD6" i="183"/>
  <c r="E88" i="183" s="1"/>
  <c r="AB6" i="183"/>
  <c r="C88" i="183" s="1"/>
  <c r="J87" i="183"/>
  <c r="AF5" i="183"/>
  <c r="G87" i="183" s="1"/>
  <c r="AD5" i="183"/>
  <c r="E87" i="183" s="1"/>
  <c r="AB5" i="183"/>
  <c r="C87" i="183" s="1"/>
  <c r="O86" i="183"/>
  <c r="N86" i="183"/>
  <c r="M86" i="183"/>
  <c r="L86" i="183"/>
  <c r="AF4" i="183"/>
  <c r="F86" i="183" s="1"/>
  <c r="AD4" i="183"/>
  <c r="E86" i="183"/>
  <c r="AB4" i="183"/>
  <c r="C86" i="183"/>
  <c r="N85" i="183"/>
  <c r="F85" i="183"/>
  <c r="J83" i="183"/>
  <c r="C83" i="183"/>
  <c r="A65" i="183"/>
  <c r="AB34" i="183"/>
  <c r="AB33" i="183"/>
  <c r="AB32" i="183"/>
  <c r="AB31" i="183"/>
  <c r="AB30" i="183"/>
  <c r="AB29" i="183"/>
  <c r="AB28" i="183"/>
  <c r="AB27" i="183"/>
  <c r="AB26" i="183"/>
  <c r="AB25" i="183"/>
  <c r="AB24" i="183"/>
  <c r="AB23" i="183"/>
  <c r="AB22" i="183"/>
  <c r="AB21" i="183"/>
  <c r="AB20" i="183"/>
  <c r="AB19" i="183"/>
  <c r="AB18" i="183"/>
  <c r="G19" i="183"/>
  <c r="AB17" i="183"/>
  <c r="AB16" i="183"/>
  <c r="AB15" i="183"/>
  <c r="D9" i="183"/>
  <c r="O8" i="183"/>
  <c r="D8" i="183"/>
  <c r="A7" i="183"/>
  <c r="A4" i="183"/>
  <c r="AB2" i="183"/>
  <c r="A2" i="183"/>
  <c r="AD128" i="182"/>
  <c r="O10" i="182" s="1"/>
  <c r="AB128" i="182"/>
  <c r="AD127" i="182"/>
  <c r="O9" i="182" s="1"/>
  <c r="AB127" i="182"/>
  <c r="AD125" i="182"/>
  <c r="AB125" i="182"/>
  <c r="AD124" i="182"/>
  <c r="AB124" i="182"/>
  <c r="AB122" i="182"/>
  <c r="AB121" i="182"/>
  <c r="AB120" i="182"/>
  <c r="AB118" i="182"/>
  <c r="O14" i="182" s="1"/>
  <c r="AD111" i="182"/>
  <c r="D16" i="182" s="1"/>
  <c r="AB111" i="182"/>
  <c r="AD110" i="182"/>
  <c r="AB110" i="182"/>
  <c r="AD109" i="182"/>
  <c r="D14" i="182"/>
  <c r="AB109" i="182"/>
  <c r="AD108" i="182"/>
  <c r="D13" i="182" s="1"/>
  <c r="AB108" i="182"/>
  <c r="AD105" i="182"/>
  <c r="D10" i="182" s="1"/>
  <c r="AB105" i="182"/>
  <c r="AD104" i="182"/>
  <c r="D9" i="182" s="1"/>
  <c r="AB104" i="182"/>
  <c r="N91" i="182"/>
  <c r="M91" i="182"/>
  <c r="L91" i="182"/>
  <c r="AF9" i="182"/>
  <c r="G91" i="182" s="1"/>
  <c r="AD9" i="182"/>
  <c r="E91" i="182" s="1"/>
  <c r="AB9" i="182"/>
  <c r="C91" i="182" s="1"/>
  <c r="O90" i="182"/>
  <c r="N90" i="182"/>
  <c r="K90" i="182"/>
  <c r="AF8" i="182"/>
  <c r="G90" i="182" s="1"/>
  <c r="F90" i="182"/>
  <c r="AD8" i="182"/>
  <c r="E90" i="182" s="1"/>
  <c r="AB8" i="182"/>
  <c r="C90" i="182" s="1"/>
  <c r="O89" i="182"/>
  <c r="N89" i="182"/>
  <c r="J89" i="182"/>
  <c r="AF7" i="182"/>
  <c r="F89" i="182" s="1"/>
  <c r="AD7" i="182"/>
  <c r="E89" i="182" s="1"/>
  <c r="AB7" i="182"/>
  <c r="C89" i="182"/>
  <c r="O88" i="182"/>
  <c r="N88" i="182"/>
  <c r="M88" i="182"/>
  <c r="J88" i="182"/>
  <c r="AF6" i="182"/>
  <c r="G88" i="182" s="1"/>
  <c r="F88" i="182"/>
  <c r="AD6" i="182"/>
  <c r="E88" i="182" s="1"/>
  <c r="AB6" i="182"/>
  <c r="C88" i="182" s="1"/>
  <c r="J87" i="182"/>
  <c r="AF5" i="182"/>
  <c r="F87" i="182" s="1"/>
  <c r="G87" i="182"/>
  <c r="AD5" i="182"/>
  <c r="D87" i="182" s="1"/>
  <c r="AB5" i="182"/>
  <c r="C87" i="182" s="1"/>
  <c r="O86" i="182"/>
  <c r="N86" i="182"/>
  <c r="M86" i="182"/>
  <c r="L86" i="182"/>
  <c r="AF4" i="182"/>
  <c r="G86" i="182" s="1"/>
  <c r="F86" i="182"/>
  <c r="AD4" i="182"/>
  <c r="E86" i="182"/>
  <c r="AB4" i="182"/>
  <c r="C86" i="182"/>
  <c r="N85" i="182"/>
  <c r="F85" i="182"/>
  <c r="J83" i="182"/>
  <c r="C83" i="182"/>
  <c r="A65" i="182"/>
  <c r="AB34" i="182"/>
  <c r="AB33" i="182"/>
  <c r="AB32" i="182"/>
  <c r="AB31" i="182"/>
  <c r="AB30" i="182"/>
  <c r="AB29" i="182"/>
  <c r="AB28" i="182"/>
  <c r="AB27" i="182"/>
  <c r="AB26" i="182"/>
  <c r="AB25" i="182"/>
  <c r="AB24" i="182"/>
  <c r="AB23" i="182"/>
  <c r="AB22" i="182"/>
  <c r="AB21" i="182"/>
  <c r="AB20" i="182"/>
  <c r="AB19" i="182"/>
  <c r="AB18" i="182"/>
  <c r="G19" i="182"/>
  <c r="AB17" i="182"/>
  <c r="AB16" i="182"/>
  <c r="AB15" i="182"/>
  <c r="D15" i="182"/>
  <c r="A7" i="182"/>
  <c r="A4" i="182"/>
  <c r="AB2" i="182"/>
  <c r="A2" i="182"/>
  <c r="AD128" i="181"/>
  <c r="AB128" i="181"/>
  <c r="AD127" i="181"/>
  <c r="O9" i="181" s="1"/>
  <c r="AB127" i="181"/>
  <c r="AD125" i="181"/>
  <c r="AB125" i="181"/>
  <c r="AD124" i="181"/>
  <c r="AB124" i="181"/>
  <c r="AB122" i="181"/>
  <c r="AB121" i="181"/>
  <c r="AB120" i="181"/>
  <c r="AB118" i="181"/>
  <c r="O14" i="181" s="1"/>
  <c r="AD111" i="181"/>
  <c r="D16" i="181" s="1"/>
  <c r="AB111" i="181"/>
  <c r="AD110" i="181"/>
  <c r="D15" i="181" s="1"/>
  <c r="AB110" i="181"/>
  <c r="AD109" i="181"/>
  <c r="AB109" i="181"/>
  <c r="AD108" i="181"/>
  <c r="D13" i="181" s="1"/>
  <c r="AB108" i="181"/>
  <c r="AD105" i="181"/>
  <c r="D10" i="181" s="1"/>
  <c r="AB105" i="181"/>
  <c r="AD104" i="181"/>
  <c r="D9" i="181"/>
  <c r="AB104" i="181"/>
  <c r="M91" i="181"/>
  <c r="L91" i="181"/>
  <c r="AF9" i="181"/>
  <c r="F91" i="181" s="1"/>
  <c r="AD9" i="181"/>
  <c r="D91" i="181" s="1"/>
  <c r="AB9" i="181"/>
  <c r="C91" i="181" s="1"/>
  <c r="O90" i="181"/>
  <c r="N90" i="181"/>
  <c r="K90" i="181"/>
  <c r="AF8" i="181"/>
  <c r="G90" i="181"/>
  <c r="AD8" i="181"/>
  <c r="D90" i="181" s="1"/>
  <c r="AB8" i="181"/>
  <c r="C90" i="181" s="1"/>
  <c r="O89" i="181"/>
  <c r="N89" i="181"/>
  <c r="J89" i="181"/>
  <c r="AF7" i="181"/>
  <c r="F89" i="181" s="1"/>
  <c r="G89" i="181"/>
  <c r="AD7" i="181"/>
  <c r="D89" i="181" s="1"/>
  <c r="AB7" i="181"/>
  <c r="C89" i="181"/>
  <c r="O88" i="181"/>
  <c r="N88" i="181"/>
  <c r="J88" i="181"/>
  <c r="AF6" i="181"/>
  <c r="F88" i="181" s="1"/>
  <c r="AD6" i="181"/>
  <c r="D88" i="181" s="1"/>
  <c r="AB6" i="181"/>
  <c r="C88" i="181" s="1"/>
  <c r="O87" i="181"/>
  <c r="J87" i="181"/>
  <c r="AF5" i="181"/>
  <c r="F87" i="181" s="1"/>
  <c r="AD5" i="181"/>
  <c r="D87" i="181" s="1"/>
  <c r="AB5" i="181"/>
  <c r="C87" i="181"/>
  <c r="O86" i="181"/>
  <c r="N86" i="181"/>
  <c r="M86" i="181"/>
  <c r="L86" i="181"/>
  <c r="AF4" i="181"/>
  <c r="F86" i="181"/>
  <c r="AD4" i="181"/>
  <c r="E86" i="181" s="1"/>
  <c r="AB4" i="181"/>
  <c r="C86" i="181" s="1"/>
  <c r="N85" i="181"/>
  <c r="F85" i="181"/>
  <c r="J83" i="181"/>
  <c r="C83" i="181"/>
  <c r="A65" i="181"/>
  <c r="AB34" i="181"/>
  <c r="AB33" i="181"/>
  <c r="AB32" i="181"/>
  <c r="AB31" i="181"/>
  <c r="AB30" i="181"/>
  <c r="AB29" i="181"/>
  <c r="AB28" i="181"/>
  <c r="AB27" i="181"/>
  <c r="AB26" i="181"/>
  <c r="AB25" i="181"/>
  <c r="AB24" i="181"/>
  <c r="AB23" i="181"/>
  <c r="AB22" i="181"/>
  <c r="AB21" i="181"/>
  <c r="AB20" i="181"/>
  <c r="AB19" i="181"/>
  <c r="AB18" i="181"/>
  <c r="G19" i="181"/>
  <c r="AB17" i="181"/>
  <c r="AB16" i="181"/>
  <c r="AB15" i="181"/>
  <c r="D14" i="181"/>
  <c r="O10" i="181"/>
  <c r="O8" i="181"/>
  <c r="A7" i="181"/>
  <c r="A4" i="181"/>
  <c r="AB2" i="181"/>
  <c r="A2" i="181"/>
  <c r="AD128" i="180"/>
  <c r="O10" i="180" s="1"/>
  <c r="AB128" i="180"/>
  <c r="AD127" i="180"/>
  <c r="O9" i="180" s="1"/>
  <c r="AB127" i="180"/>
  <c r="AD125" i="180"/>
  <c r="AB125" i="180"/>
  <c r="AD124" i="180"/>
  <c r="AB124" i="180"/>
  <c r="AB122" i="180"/>
  <c r="AB121" i="180"/>
  <c r="AB120" i="180"/>
  <c r="AB118" i="180"/>
  <c r="O14" i="180" s="1"/>
  <c r="AD111" i="180"/>
  <c r="D16" i="180" s="1"/>
  <c r="AB111" i="180"/>
  <c r="AD110" i="180"/>
  <c r="D15" i="180" s="1"/>
  <c r="AB110" i="180"/>
  <c r="AD109" i="180"/>
  <c r="D14" i="180" s="1"/>
  <c r="AB109" i="180"/>
  <c r="AD108" i="180"/>
  <c r="D13" i="180" s="1"/>
  <c r="AB108" i="180"/>
  <c r="AD105" i="180"/>
  <c r="D10" i="180" s="1"/>
  <c r="AB105" i="180"/>
  <c r="AD104" i="180"/>
  <c r="D9" i="180" s="1"/>
  <c r="AB104" i="180"/>
  <c r="N91" i="180"/>
  <c r="M91" i="180"/>
  <c r="L91" i="180"/>
  <c r="AF9" i="180"/>
  <c r="F91" i="180" s="1"/>
  <c r="AD9" i="180"/>
  <c r="D91" i="180" s="1"/>
  <c r="AB9" i="180"/>
  <c r="C91" i="180" s="1"/>
  <c r="O90" i="180"/>
  <c r="N90" i="180"/>
  <c r="M90" i="180"/>
  <c r="K90" i="180"/>
  <c r="AF8" i="180"/>
  <c r="F90" i="180" s="1"/>
  <c r="AD8" i="180"/>
  <c r="D90" i="180" s="1"/>
  <c r="AB8" i="180"/>
  <c r="C90" i="180" s="1"/>
  <c r="O89" i="180"/>
  <c r="N89" i="180"/>
  <c r="J89" i="180"/>
  <c r="AF7" i="180"/>
  <c r="F89" i="180" s="1"/>
  <c r="AD7" i="180"/>
  <c r="E89" i="180" s="1"/>
  <c r="AB7" i="180"/>
  <c r="C89" i="180" s="1"/>
  <c r="O88" i="180"/>
  <c r="N88" i="180"/>
  <c r="M88" i="180"/>
  <c r="J88" i="180"/>
  <c r="AF6" i="180"/>
  <c r="G88" i="180" s="1"/>
  <c r="AD6" i="180"/>
  <c r="D88" i="180"/>
  <c r="AB6" i="180"/>
  <c r="C88" i="180"/>
  <c r="J87" i="180"/>
  <c r="AF5" i="180"/>
  <c r="F87" i="180"/>
  <c r="AD5" i="180"/>
  <c r="D87" i="180"/>
  <c r="AB5" i="180"/>
  <c r="C87" i="180" s="1"/>
  <c r="O86" i="180"/>
  <c r="N86" i="180"/>
  <c r="M86" i="180"/>
  <c r="L86" i="180"/>
  <c r="AF4" i="180"/>
  <c r="G86" i="180" s="1"/>
  <c r="AD4" i="180"/>
  <c r="E86" i="180"/>
  <c r="AB4" i="180"/>
  <c r="D8" i="180"/>
  <c r="N85" i="180"/>
  <c r="F85" i="180"/>
  <c r="J83" i="180"/>
  <c r="C83" i="180"/>
  <c r="A65" i="180"/>
  <c r="AB34" i="180"/>
  <c r="AB33" i="180"/>
  <c r="AB32" i="180"/>
  <c r="AB31" i="180"/>
  <c r="AB30" i="180"/>
  <c r="AB29" i="180"/>
  <c r="AB28" i="180"/>
  <c r="AB27" i="180"/>
  <c r="AB26" i="180"/>
  <c r="AB25" i="180"/>
  <c r="AB24" i="180"/>
  <c r="AB23" i="180"/>
  <c r="AB22" i="180"/>
  <c r="AB21" i="180"/>
  <c r="AB20" i="180"/>
  <c r="AB19" i="180"/>
  <c r="AB18" i="180"/>
  <c r="G19" i="180"/>
  <c r="AB17" i="180"/>
  <c r="AB16" i="180"/>
  <c r="AB15" i="180"/>
  <c r="A7" i="180"/>
  <c r="A4" i="180"/>
  <c r="AB2" i="180"/>
  <c r="A2" i="180"/>
  <c r="J34" i="179"/>
  <c r="J33" i="179"/>
  <c r="J32" i="179"/>
  <c r="J31" i="179"/>
  <c r="J30" i="179"/>
  <c r="J29" i="179"/>
  <c r="J28" i="179"/>
  <c r="J27" i="179"/>
  <c r="J26" i="179"/>
  <c r="J25" i="179"/>
  <c r="J24" i="179"/>
  <c r="J23" i="179"/>
  <c r="J22" i="179"/>
  <c r="J21" i="179"/>
  <c r="J20" i="179"/>
  <c r="J19" i="179"/>
  <c r="J18" i="179"/>
  <c r="J17" i="179"/>
  <c r="J16" i="179"/>
  <c r="J15" i="179"/>
  <c r="J2" i="179"/>
  <c r="G1" i="179"/>
  <c r="J83" i="207"/>
  <c r="O86" i="207"/>
  <c r="A19" i="208"/>
  <c r="A50" i="208"/>
  <c r="A19" i="207"/>
  <c r="A50" i="207"/>
  <c r="A50" i="206"/>
  <c r="A19" i="205"/>
  <c r="A50" i="205"/>
  <c r="A19" i="204"/>
  <c r="A50" i="204"/>
  <c r="A19" i="203"/>
  <c r="A50" i="203"/>
  <c r="A19" i="202"/>
  <c r="A50" i="202"/>
  <c r="A19" i="201"/>
  <c r="A50" i="201"/>
  <c r="A19" i="200"/>
  <c r="A50" i="200"/>
  <c r="A19" i="199"/>
  <c r="A50" i="199"/>
  <c r="A19" i="197"/>
  <c r="A50" i="197"/>
  <c r="A19" i="196"/>
  <c r="A50" i="196"/>
  <c r="A19" i="195"/>
  <c r="A50" i="195"/>
  <c r="A19" i="194"/>
  <c r="A50" i="194"/>
  <c r="A19" i="193"/>
  <c r="A50" i="193"/>
  <c r="A19" i="191"/>
  <c r="A50" i="191"/>
  <c r="A19" i="190"/>
  <c r="A50" i="190"/>
  <c r="A19" i="189"/>
  <c r="A50" i="189"/>
  <c r="A19" i="187"/>
  <c r="A50" i="187"/>
  <c r="A19" i="186"/>
  <c r="A50" i="186"/>
  <c r="A19" i="185"/>
  <c r="A50" i="185"/>
  <c r="A19" i="184"/>
  <c r="A50" i="184"/>
  <c r="A19" i="183"/>
  <c r="A50" i="183"/>
  <c r="A19" i="182"/>
  <c r="A50" i="182"/>
  <c r="A19" i="181"/>
  <c r="A50" i="181"/>
  <c r="A19" i="180"/>
  <c r="A50" i="180"/>
  <c r="E88" i="180"/>
  <c r="J88" i="207"/>
  <c r="O86" i="208"/>
  <c r="K90" i="208"/>
  <c r="N90" i="208"/>
  <c r="O90" i="207"/>
  <c r="D90" i="208"/>
  <c r="F87" i="207"/>
  <c r="D88" i="206"/>
  <c r="F89" i="206"/>
  <c r="D8" i="205"/>
  <c r="D87" i="205"/>
  <c r="D91" i="205"/>
  <c r="F91" i="204"/>
  <c r="D87" i="204"/>
  <c r="F88" i="204"/>
  <c r="D88" i="204"/>
  <c r="F89" i="204"/>
  <c r="D88" i="203"/>
  <c r="F89" i="203"/>
  <c r="O8" i="202"/>
  <c r="D88" i="202"/>
  <c r="F89" i="202"/>
  <c r="F87" i="201"/>
  <c r="F91" i="201"/>
  <c r="F89" i="201"/>
  <c r="D88" i="200"/>
  <c r="F89" i="200"/>
  <c r="D88" i="199"/>
  <c r="F89" i="199"/>
  <c r="F90" i="199"/>
  <c r="F89" i="198"/>
  <c r="D87" i="197"/>
  <c r="F89" i="195"/>
  <c r="F89" i="194"/>
  <c r="E87" i="192"/>
  <c r="D88" i="192"/>
  <c r="G88" i="192"/>
  <c r="F89" i="192"/>
  <c r="F91" i="192"/>
  <c r="D8" i="190"/>
  <c r="D87" i="190"/>
  <c r="D91" i="190"/>
  <c r="D87" i="189"/>
  <c r="F88" i="189"/>
  <c r="D87" i="188"/>
  <c r="F88" i="188"/>
  <c r="D86" i="187"/>
  <c r="G89" i="186"/>
  <c r="F88" i="185"/>
  <c r="F89" i="185"/>
  <c r="F89" i="184"/>
  <c r="O8" i="182"/>
  <c r="G88" i="181"/>
  <c r="E87" i="180"/>
  <c r="D91" i="208"/>
  <c r="O8" i="207"/>
  <c r="G87" i="206"/>
  <c r="D91" i="206"/>
  <c r="E88" i="205"/>
  <c r="E86" i="205"/>
  <c r="D91" i="204"/>
  <c r="F86" i="204"/>
  <c r="C86" i="204"/>
  <c r="E87" i="203"/>
  <c r="E91" i="202"/>
  <c r="D89" i="202"/>
  <c r="E91" i="201"/>
  <c r="O8" i="200"/>
  <c r="F91" i="200"/>
  <c r="D91" i="200"/>
  <c r="D90" i="200"/>
  <c r="D91" i="198"/>
  <c r="G87" i="197"/>
  <c r="G89" i="196"/>
  <c r="E88" i="196"/>
  <c r="G91" i="195"/>
  <c r="F90" i="194"/>
  <c r="D90" i="194"/>
  <c r="D89" i="194"/>
  <c r="F91" i="194"/>
  <c r="D87" i="193"/>
  <c r="F87" i="192"/>
  <c r="E91" i="192"/>
  <c r="O8" i="191"/>
  <c r="E87" i="191"/>
  <c r="E86" i="190"/>
  <c r="F89" i="190"/>
  <c r="F91" i="188"/>
  <c r="G90" i="187"/>
  <c r="E87" i="187"/>
  <c r="E88" i="187"/>
  <c r="E91" i="187"/>
  <c r="F86" i="185"/>
  <c r="C86" i="185"/>
  <c r="G87" i="185"/>
  <c r="D89" i="184"/>
  <c r="F90" i="184"/>
  <c r="D86" i="182"/>
  <c r="G86" i="181"/>
  <c r="G89" i="180"/>
  <c r="O91" i="185"/>
  <c r="O91" i="186"/>
  <c r="N91" i="190"/>
  <c r="O91" i="194"/>
  <c r="N91" i="196"/>
  <c r="O91" i="199"/>
  <c r="K91" i="180"/>
  <c r="K91" i="182"/>
  <c r="M89" i="183"/>
  <c r="N91" i="187"/>
  <c r="O87" i="207"/>
  <c r="O91" i="208"/>
  <c r="N91" i="181"/>
  <c r="L89" i="182"/>
  <c r="N91" i="183"/>
  <c r="O87" i="184"/>
  <c r="N91" i="184"/>
  <c r="J86" i="185"/>
  <c r="L89" i="185"/>
  <c r="K91" i="187"/>
  <c r="O91" i="187"/>
  <c r="N91" i="188"/>
  <c r="K91" i="189"/>
  <c r="O91" i="189"/>
  <c r="M89" i="191"/>
  <c r="N91" i="192"/>
  <c r="K91" i="193"/>
  <c r="O91" i="193"/>
  <c r="N91" i="195"/>
  <c r="M89" i="197"/>
  <c r="K91" i="198"/>
  <c r="O91" i="198"/>
  <c r="K91" i="200"/>
  <c r="O91" i="200"/>
  <c r="K91" i="201"/>
  <c r="O91" i="201"/>
  <c r="K91" i="203"/>
  <c r="O91" i="203"/>
  <c r="O86" i="205"/>
  <c r="K91" i="205"/>
  <c r="O91" i="205"/>
  <c r="K91" i="206"/>
  <c r="O91" i="206"/>
  <c r="N91" i="207"/>
  <c r="O91" i="191"/>
  <c r="N91" i="197"/>
  <c r="N91" i="202"/>
  <c r="N91" i="204"/>
  <c r="O91" i="180"/>
  <c r="O91" i="182"/>
  <c r="L89" i="184"/>
  <c r="J86" i="180"/>
  <c r="L89" i="180"/>
  <c r="K91" i="181"/>
  <c r="O91" i="181"/>
  <c r="K91" i="183"/>
  <c r="O91" i="183"/>
  <c r="K91" i="184"/>
  <c r="O91" i="184"/>
  <c r="N91" i="185"/>
  <c r="N91" i="186"/>
  <c r="O87" i="188"/>
  <c r="K91" i="188"/>
  <c r="O91" i="188"/>
  <c r="N91" i="191"/>
  <c r="O87" i="192"/>
  <c r="K91" i="192"/>
  <c r="O91" i="192"/>
  <c r="J86" i="193"/>
  <c r="N91" i="194"/>
  <c r="K91" i="195"/>
  <c r="O91" i="195"/>
  <c r="N91" i="199"/>
  <c r="J86" i="200"/>
  <c r="N87" i="200"/>
  <c r="M89" i="202"/>
  <c r="J86" i="205"/>
  <c r="O87" i="205"/>
  <c r="K91" i="207"/>
  <c r="O91" i="207"/>
  <c r="L89" i="189"/>
  <c r="N91" i="189"/>
  <c r="K91" i="190"/>
  <c r="O91" i="190"/>
  <c r="N91" i="193"/>
  <c r="O87" i="195"/>
  <c r="N87" i="196"/>
  <c r="K91" i="196"/>
  <c r="O91" i="196"/>
  <c r="K91" i="197"/>
  <c r="O91" i="197"/>
  <c r="J86" i="198"/>
  <c r="O87" i="198"/>
  <c r="N91" i="198"/>
  <c r="N91" i="200"/>
  <c r="J86" i="201"/>
  <c r="N87" i="201"/>
  <c r="N91" i="201"/>
  <c r="N87" i="202"/>
  <c r="K91" i="202"/>
  <c r="O91" i="202"/>
  <c r="N87" i="203"/>
  <c r="N91" i="203"/>
  <c r="O87" i="204"/>
  <c r="K91" i="204"/>
  <c r="O91" i="204"/>
  <c r="N91" i="205"/>
  <c r="L89" i="206"/>
  <c r="N91" i="206"/>
  <c r="F86" i="208"/>
  <c r="E88" i="208"/>
  <c r="G91" i="208"/>
  <c r="G91" i="207"/>
  <c r="D86" i="206"/>
  <c r="F91" i="206"/>
  <c r="D86" i="204"/>
  <c r="O8" i="204"/>
  <c r="G90" i="203"/>
  <c r="D87" i="202"/>
  <c r="F91" i="202"/>
  <c r="D88" i="201"/>
  <c r="G86" i="201"/>
  <c r="D91" i="199"/>
  <c r="D90" i="198"/>
  <c r="F91" i="198"/>
  <c r="F91" i="197"/>
  <c r="G87" i="196"/>
  <c r="E86" i="196"/>
  <c r="E91" i="196"/>
  <c r="F90" i="195"/>
  <c r="D87" i="194"/>
  <c r="F86" i="193"/>
  <c r="E86" i="192"/>
  <c r="E90" i="192"/>
  <c r="E91" i="191"/>
  <c r="C89" i="190"/>
  <c r="E90" i="190"/>
  <c r="F91" i="190"/>
  <c r="F90" i="190"/>
  <c r="F87" i="188"/>
  <c r="F90" i="188"/>
  <c r="O8" i="186"/>
  <c r="E90" i="186"/>
  <c r="D90" i="184"/>
  <c r="F91" i="184"/>
  <c r="D87" i="184"/>
  <c r="E91" i="184"/>
  <c r="E91" i="183"/>
  <c r="D90" i="183"/>
  <c r="F91" i="183"/>
  <c r="G87" i="181"/>
  <c r="G91" i="181"/>
  <c r="D8" i="181"/>
  <c r="F90" i="181"/>
  <c r="D86" i="180"/>
  <c r="E91" i="180"/>
  <c r="L89" i="208"/>
  <c r="M89" i="180"/>
  <c r="L87" i="181"/>
  <c r="L89" i="181"/>
  <c r="L90" i="181"/>
  <c r="L87" i="182"/>
  <c r="M89" i="182"/>
  <c r="L90" i="182"/>
  <c r="L87" i="183"/>
  <c r="J86" i="184"/>
  <c r="M87" i="184"/>
  <c r="M89" i="184"/>
  <c r="M90" i="184"/>
  <c r="M89" i="185"/>
  <c r="M87" i="186"/>
  <c r="M90" i="186"/>
  <c r="L90" i="187"/>
  <c r="J86" i="188"/>
  <c r="L87" i="188"/>
  <c r="M88" i="188"/>
  <c r="J86" i="189"/>
  <c r="M89" i="189"/>
  <c r="J86" i="190"/>
  <c r="L88" i="190"/>
  <c r="L89" i="190"/>
  <c r="L90" i="190"/>
  <c r="L87" i="191"/>
  <c r="L89" i="192"/>
  <c r="L90" i="192"/>
  <c r="L88" i="193"/>
  <c r="M89" i="193"/>
  <c r="M90" i="193"/>
  <c r="L90" i="194"/>
  <c r="M87" i="195"/>
  <c r="L89" i="195"/>
  <c r="L90" i="195"/>
  <c r="L87" i="196"/>
  <c r="L89" i="196"/>
  <c r="L87" i="197"/>
  <c r="L88" i="197"/>
  <c r="M88" i="198"/>
  <c r="L89" i="198"/>
  <c r="M90" i="198"/>
  <c r="L89" i="199"/>
  <c r="M90" i="199"/>
  <c r="M87" i="200"/>
  <c r="L88" i="200"/>
  <c r="M89" i="200"/>
  <c r="M87" i="201"/>
  <c r="M88" i="201"/>
  <c r="L89" i="201"/>
  <c r="M90" i="201"/>
  <c r="L87" i="202"/>
  <c r="L89" i="203"/>
  <c r="M90" i="203"/>
  <c r="J86" i="204"/>
  <c r="M87" i="204"/>
  <c r="M88" i="204"/>
  <c r="L89" i="204"/>
  <c r="M90" i="204"/>
  <c r="L88" i="205"/>
  <c r="L89" i="205"/>
  <c r="M89" i="206"/>
  <c r="M88" i="207"/>
  <c r="J83" i="208"/>
  <c r="O86" i="206"/>
  <c r="J89" i="208"/>
  <c r="J86" i="181"/>
  <c r="M87" i="181"/>
  <c r="M89" i="181"/>
  <c r="M87" i="182"/>
  <c r="M90" i="182"/>
  <c r="J86" i="183"/>
  <c r="M87" i="183"/>
  <c r="L88" i="183"/>
  <c r="L88" i="184"/>
  <c r="L90" i="185"/>
  <c r="L89" i="186"/>
  <c r="L89" i="187"/>
  <c r="M90" i="187"/>
  <c r="M87" i="188"/>
  <c r="L90" i="188"/>
  <c r="L88" i="189"/>
  <c r="L90" i="189"/>
  <c r="M88" i="190"/>
  <c r="M89" i="190"/>
  <c r="M90" i="190"/>
  <c r="J86" i="191"/>
  <c r="M87" i="191"/>
  <c r="L88" i="191"/>
  <c r="L90" i="191"/>
  <c r="J86" i="192"/>
  <c r="L88" i="192"/>
  <c r="M89" i="192"/>
  <c r="M90" i="192"/>
  <c r="M88" i="193"/>
  <c r="J86" i="194"/>
  <c r="L89" i="194"/>
  <c r="M90" i="194"/>
  <c r="J86" i="195"/>
  <c r="M89" i="195"/>
  <c r="M90" i="195"/>
  <c r="J86" i="196"/>
  <c r="M87" i="196"/>
  <c r="M89" i="196"/>
  <c r="J86" i="197"/>
  <c r="M87" i="197"/>
  <c r="M88" i="197"/>
  <c r="L90" i="197"/>
  <c r="M89" i="198"/>
  <c r="J86" i="199"/>
  <c r="L88" i="199"/>
  <c r="M89" i="199"/>
  <c r="M88" i="200"/>
  <c r="L90" i="200"/>
  <c r="M89" i="201"/>
  <c r="J86" i="202"/>
  <c r="M87" i="202"/>
  <c r="L88" i="202"/>
  <c r="L90" i="202"/>
  <c r="L87" i="203"/>
  <c r="M89" i="203"/>
  <c r="M89" i="204"/>
  <c r="M88" i="205"/>
  <c r="M89" i="205"/>
  <c r="L87" i="207"/>
  <c r="L90" i="207"/>
  <c r="M87" i="208"/>
  <c r="L88" i="208"/>
  <c r="L90" i="208"/>
  <c r="L87" i="180"/>
  <c r="L88" i="181"/>
  <c r="M90" i="181"/>
  <c r="J86" i="206"/>
  <c r="J86" i="207"/>
  <c r="M87" i="180"/>
  <c r="L88" i="180"/>
  <c r="L90" i="180"/>
  <c r="M88" i="181"/>
  <c r="J86" i="182"/>
  <c r="L88" i="182"/>
  <c r="M88" i="183"/>
  <c r="L89" i="183"/>
  <c r="L90" i="183"/>
  <c r="M88" i="184"/>
  <c r="L87" i="185"/>
  <c r="L88" i="185"/>
  <c r="M90" i="185"/>
  <c r="J86" i="186"/>
  <c r="L88" i="186"/>
  <c r="M89" i="186"/>
  <c r="J86" i="187"/>
  <c r="L87" i="187"/>
  <c r="L88" i="187"/>
  <c r="M89" i="187"/>
  <c r="L89" i="188"/>
  <c r="M90" i="188"/>
  <c r="L87" i="189"/>
  <c r="M88" i="189"/>
  <c r="M90" i="189"/>
  <c r="L87" i="190"/>
  <c r="M88" i="191"/>
  <c r="L89" i="191"/>
  <c r="M90" i="191"/>
  <c r="L87" i="192"/>
  <c r="M88" i="192"/>
  <c r="L87" i="193"/>
  <c r="L87" i="194"/>
  <c r="L88" i="194"/>
  <c r="M89" i="194"/>
  <c r="L88" i="195"/>
  <c r="L88" i="196"/>
  <c r="L90" i="196"/>
  <c r="L89" i="197"/>
  <c r="M90" i="197"/>
  <c r="L87" i="198"/>
  <c r="L87" i="199"/>
  <c r="M88" i="199"/>
  <c r="M90" i="200"/>
  <c r="M88" i="202"/>
  <c r="L89" i="202"/>
  <c r="M90" i="202"/>
  <c r="J86" i="203"/>
  <c r="M87" i="203"/>
  <c r="L88" i="203"/>
  <c r="N86" i="205"/>
  <c r="L87" i="205"/>
  <c r="L90" i="205"/>
  <c r="N86" i="206"/>
  <c r="L87" i="206"/>
  <c r="L88" i="206"/>
  <c r="L90" i="206"/>
  <c r="M87" i="207"/>
  <c r="L89" i="207"/>
  <c r="M90" i="207"/>
  <c r="D86" i="208"/>
  <c r="D87" i="208"/>
  <c r="O8" i="208"/>
  <c r="E88" i="207"/>
  <c r="G90" i="205"/>
  <c r="D89" i="204"/>
  <c r="D90" i="204"/>
  <c r="D86" i="202"/>
  <c r="F87" i="202"/>
  <c r="D90" i="201"/>
  <c r="F86" i="200"/>
  <c r="C86" i="199"/>
  <c r="F86" i="198"/>
  <c r="D89" i="196"/>
  <c r="D8" i="196"/>
  <c r="D86" i="195"/>
  <c r="E91" i="195"/>
  <c r="D8" i="194"/>
  <c r="D8" i="192"/>
  <c r="O8" i="192"/>
  <c r="F86" i="191"/>
  <c r="G89" i="191"/>
  <c r="G88" i="191"/>
  <c r="F86" i="190"/>
  <c r="F87" i="190"/>
  <c r="F88" i="190"/>
  <c r="D86" i="189"/>
  <c r="D8" i="188"/>
  <c r="O8" i="188"/>
  <c r="D89" i="187"/>
  <c r="D8" i="187"/>
  <c r="D87" i="185"/>
  <c r="F91" i="185"/>
  <c r="D86" i="185"/>
  <c r="D89" i="185"/>
  <c r="D90" i="185"/>
  <c r="D88" i="185"/>
  <c r="D8" i="184"/>
  <c r="G86" i="184"/>
  <c r="G88" i="184"/>
  <c r="D86" i="183"/>
  <c r="D8" i="182"/>
  <c r="G87" i="180"/>
  <c r="C86" i="180"/>
  <c r="O87" i="194" l="1"/>
  <c r="O87" i="182"/>
  <c r="N87" i="206"/>
  <c r="O87" i="180"/>
  <c r="O87" i="201"/>
  <c r="O87" i="197"/>
  <c r="O87" i="186"/>
  <c r="O87" i="200"/>
  <c r="M86" i="206"/>
  <c r="J83" i="204"/>
  <c r="O88" i="208"/>
  <c r="N87" i="197"/>
  <c r="N87" i="191"/>
  <c r="N87" i="193"/>
  <c r="O87" i="190"/>
  <c r="N87" i="186"/>
  <c r="O87" i="196"/>
  <c r="N87" i="192"/>
  <c r="N87" i="189"/>
  <c r="O87" i="187"/>
  <c r="N87" i="208"/>
  <c r="N87" i="198"/>
  <c r="N87" i="199"/>
  <c r="O87" i="189"/>
  <c r="O87" i="203"/>
  <c r="O87" i="185"/>
  <c r="N87" i="182"/>
  <c r="N87" i="185"/>
  <c r="N87" i="180"/>
  <c r="N87" i="195"/>
  <c r="N87" i="181"/>
  <c r="O87" i="183"/>
  <c r="O87" i="202"/>
  <c r="N87" i="194"/>
  <c r="O87" i="191"/>
  <c r="N87" i="188"/>
  <c r="N87" i="184"/>
  <c r="N87" i="187"/>
  <c r="O87" i="199"/>
  <c r="L86" i="207"/>
  <c r="N87" i="205"/>
  <c r="N87" i="190"/>
  <c r="N87" i="207"/>
  <c r="N87" i="183"/>
  <c r="O87" i="193"/>
  <c r="N88" i="206"/>
  <c r="D8" i="207"/>
  <c r="E86" i="207"/>
  <c r="E91" i="207"/>
  <c r="F90" i="207"/>
  <c r="D87" i="207"/>
  <c r="G89" i="207"/>
  <c r="G88" i="206"/>
  <c r="D8" i="206"/>
  <c r="D89" i="206"/>
  <c r="F87" i="205"/>
  <c r="F88" i="205"/>
  <c r="F89" i="205"/>
  <c r="E90" i="205"/>
  <c r="F86" i="205"/>
  <c r="F87" i="203"/>
  <c r="D89" i="203"/>
  <c r="D8" i="202"/>
  <c r="F86" i="202"/>
  <c r="D90" i="202"/>
  <c r="O8" i="201"/>
  <c r="G87" i="200"/>
  <c r="D89" i="199"/>
  <c r="O8" i="199"/>
  <c r="G91" i="199"/>
  <c r="F86" i="199"/>
  <c r="G90" i="198"/>
  <c r="D86" i="197"/>
  <c r="C86" i="197"/>
  <c r="O8" i="197"/>
  <c r="F89" i="197"/>
  <c r="F86" i="196"/>
  <c r="O8" i="196"/>
  <c r="F88" i="196"/>
  <c r="O8" i="195"/>
  <c r="F87" i="195"/>
  <c r="E89" i="195"/>
  <c r="E87" i="195"/>
  <c r="D88" i="195"/>
  <c r="F86" i="195"/>
  <c r="F86" i="194"/>
  <c r="D86" i="193"/>
  <c r="E88" i="193"/>
  <c r="C89" i="193"/>
  <c r="E89" i="193"/>
  <c r="D88" i="190"/>
  <c r="G89" i="189"/>
  <c r="G87" i="187"/>
  <c r="C89" i="187"/>
  <c r="F90" i="186"/>
  <c r="F91" i="186"/>
  <c r="F86" i="186"/>
  <c r="D86" i="186"/>
  <c r="D87" i="186"/>
  <c r="G86" i="183"/>
  <c r="D88" i="183"/>
  <c r="G88" i="183"/>
  <c r="F87" i="183"/>
  <c r="F91" i="182"/>
  <c r="D88" i="182"/>
  <c r="D90" i="182"/>
  <c r="E87" i="181"/>
  <c r="D86" i="181"/>
  <c r="F86" i="180"/>
  <c r="F88" i="180"/>
  <c r="O8" i="180"/>
  <c r="M86" i="207"/>
  <c r="O86" i="204"/>
  <c r="N87" i="204"/>
  <c r="J88" i="204"/>
  <c r="O89" i="206"/>
  <c r="J89" i="207"/>
  <c r="L86" i="208"/>
  <c r="O89" i="208"/>
  <c r="G88" i="208"/>
  <c r="G90" i="208"/>
  <c r="D89" i="207"/>
  <c r="D90" i="207"/>
  <c r="F86" i="203"/>
  <c r="F88" i="203"/>
  <c r="C89" i="203"/>
  <c r="F88" i="201"/>
  <c r="D8" i="201"/>
  <c r="D87" i="201"/>
  <c r="E89" i="200"/>
  <c r="D86" i="198"/>
  <c r="E89" i="198"/>
  <c r="D88" i="198"/>
  <c r="F86" i="197"/>
  <c r="G90" i="197"/>
  <c r="D89" i="197"/>
  <c r="D87" i="196"/>
  <c r="G90" i="196"/>
  <c r="D8" i="193"/>
  <c r="F88" i="193"/>
  <c r="E90" i="193"/>
  <c r="F90" i="193"/>
  <c r="D89" i="192"/>
  <c r="E90" i="191"/>
  <c r="D8" i="191"/>
  <c r="E86" i="191"/>
  <c r="G87" i="191"/>
  <c r="G91" i="191"/>
  <c r="D89" i="190"/>
  <c r="G90" i="189"/>
  <c r="D89" i="189"/>
  <c r="G86" i="189"/>
  <c r="F91" i="189"/>
  <c r="D8" i="189"/>
  <c r="D86" i="188"/>
  <c r="F89" i="188"/>
  <c r="D90" i="188"/>
  <c r="D88" i="188"/>
  <c r="E89" i="188"/>
  <c r="D91" i="188"/>
  <c r="F86" i="188"/>
  <c r="G91" i="187"/>
  <c r="F89" i="187"/>
  <c r="E90" i="187"/>
  <c r="D88" i="184"/>
  <c r="F87" i="184"/>
  <c r="O8" i="184"/>
  <c r="D86" i="184"/>
  <c r="G89" i="182"/>
  <c r="D91" i="182"/>
  <c r="E90" i="181"/>
  <c r="E88" i="181"/>
  <c r="G90" i="180"/>
  <c r="E90" i="180"/>
  <c r="G91" i="180"/>
  <c r="D89" i="180"/>
  <c r="J88" i="206"/>
  <c r="N90" i="206"/>
  <c r="N90" i="207"/>
  <c r="J87" i="208"/>
  <c r="J89" i="206"/>
  <c r="M91" i="208"/>
  <c r="G87" i="208"/>
  <c r="D89" i="208"/>
  <c r="D8" i="208"/>
  <c r="F86" i="207"/>
  <c r="F86" i="206"/>
  <c r="D87" i="206"/>
  <c r="G90" i="206"/>
  <c r="D89" i="205"/>
  <c r="F87" i="204"/>
  <c r="F90" i="204"/>
  <c r="E91" i="203"/>
  <c r="D86" i="203"/>
  <c r="G88" i="202"/>
  <c r="D89" i="201"/>
  <c r="D86" i="201"/>
  <c r="G90" i="201"/>
  <c r="E87" i="200"/>
  <c r="F88" i="200"/>
  <c r="D86" i="199"/>
  <c r="D87" i="199"/>
  <c r="D90" i="199"/>
  <c r="F88" i="199"/>
  <c r="D8" i="198"/>
  <c r="O8" i="198"/>
  <c r="F88" i="198"/>
  <c r="F88" i="197"/>
  <c r="D90" i="197"/>
  <c r="G91" i="196"/>
  <c r="E90" i="196"/>
  <c r="D8" i="195"/>
  <c r="G88" i="195"/>
  <c r="E90" i="195"/>
  <c r="D88" i="194"/>
  <c r="G88" i="194"/>
  <c r="C89" i="194"/>
  <c r="F87" i="194"/>
  <c r="E91" i="194"/>
  <c r="F87" i="193"/>
  <c r="G86" i="192"/>
  <c r="E88" i="191"/>
  <c r="G90" i="191"/>
  <c r="D89" i="191"/>
  <c r="E88" i="189"/>
  <c r="G87" i="189"/>
  <c r="D90" i="189"/>
  <c r="G86" i="187"/>
  <c r="G88" i="186"/>
  <c r="D89" i="186"/>
  <c r="D87" i="183"/>
  <c r="D89" i="183"/>
  <c r="G90" i="183"/>
  <c r="E87" i="182"/>
  <c r="D89" i="182"/>
  <c r="E91" i="181"/>
  <c r="E89" i="181"/>
</calcChain>
</file>

<file path=xl/sharedStrings.xml><?xml version="1.0" encoding="utf-8"?>
<sst xmlns="http://schemas.openxmlformats.org/spreadsheetml/2006/main" count="5869" uniqueCount="192">
  <si>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</si>
  <si>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</si>
  <si>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</si>
  <si>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</si>
  <si>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</si>
  <si>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</si>
  <si>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</si>
  <si>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</si>
  <si>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</si>
  <si>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</si>
  <si>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</si>
  <si>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</si>
  <si>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</si>
  <si>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</si>
  <si>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</si>
  <si>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</si>
  <si>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</si>
  <si>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</si>
  <si>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</si>
  <si>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</si>
  <si>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</si>
  <si>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</si>
  <si>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</si>
  <si>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</si>
  <si>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</si>
  <si>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</si>
  <si>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</si>
  <si>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</si>
  <si>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</si>
  <si>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</si>
  <si>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</si>
  <si>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</si>
  <si>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</si>
  <si>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</si>
  <si>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</si>
  <si>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</si>
  <si>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</si>
  <si>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</si>
  <si>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</si>
  <si>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</si>
  <si>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</si>
  <si>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</si>
  <si>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</si>
  <si>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</si>
  <si>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</si>
  <si>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</si>
  <si>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</si>
  <si>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</si>
  <si>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</si>
  <si>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</si>
  <si>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</si>
  <si>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</si>
  <si>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</si>
  <si>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</si>
  <si>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</si>
  <si>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</si>
  <si>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</si>
  <si>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</si>
  <si>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Labourers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</si>
  <si>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</si>
  <si>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</si>
  <si>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</si>
  <si>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</si>
  <si>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</si>
  <si>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</si>
  <si>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</si>
  <si>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</si>
  <si>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</si>
  <si>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</si>
  <si>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</si>
  <si>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</si>
  <si>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</si>
  <si>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</si>
  <si>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</si>
  <si>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</si>
  <si>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</si>
  <si>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</si>
  <si>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</si>
  <si>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</si>
  <si>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</si>
  <si>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Males</t>
  </si>
  <si>
    <t>Females</t>
  </si>
  <si>
    <t>Duration adjusted median income (jobs)</t>
  </si>
  <si>
    <t>%</t>
  </si>
  <si>
    <t>Employees</t>
  </si>
  <si>
    <t>Persons</t>
  </si>
  <si>
    <t>Multi jobs male</t>
  </si>
  <si>
    <t>Multi jobs female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</si>
  <si>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</si>
  <si>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</si>
  <si>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</si>
  <si>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</si>
  <si>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</si>
  <si>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Average age of employed persons</t>
  </si>
  <si>
    <t>Yrs</t>
  </si>
  <si>
    <t>Median income per job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</si>
  <si>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</si>
  <si>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</si>
  <si>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</si>
  <si>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</si>
  <si>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</si>
  <si>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</si>
  <si>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</si>
  <si>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</si>
  <si>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Central Coast</t>
  </si>
  <si>
    <t>Latrobe</t>
  </si>
  <si>
    <t>Central Highlands</t>
  </si>
  <si>
    <t>Flinders</t>
  </si>
  <si>
    <t>Break O'Day</t>
  </si>
  <si>
    <t>Brighton</t>
  </si>
  <si>
    <t>Burnie</t>
  </si>
  <si>
    <t>Circular Head</t>
  </si>
  <si>
    <t>Clarence</t>
  </si>
  <si>
    <t>Derwent Valley</t>
  </si>
  <si>
    <t>Devonport</t>
  </si>
  <si>
    <t>Dorset</t>
  </si>
  <si>
    <t>12.10</t>
  </si>
  <si>
    <t>George Town</t>
  </si>
  <si>
    <t>Glamorgan/Spring Bay</t>
  </si>
  <si>
    <t>Glenorchy</t>
  </si>
  <si>
    <t>Hobart</t>
  </si>
  <si>
    <t>Huon Valley</t>
  </si>
  <si>
    <t>Kentish</t>
  </si>
  <si>
    <t>King Island</t>
  </si>
  <si>
    <t>Kingborough</t>
  </si>
  <si>
    <t>12.20</t>
  </si>
  <si>
    <t>Launceston</t>
  </si>
  <si>
    <t>Meander Valley</t>
  </si>
  <si>
    <t>Northern Midlands</t>
  </si>
  <si>
    <t>Sorell</t>
  </si>
  <si>
    <t>Southern Midlands</t>
  </si>
  <si>
    <t>Tasman</t>
  </si>
  <si>
    <t>Waratah/Wynyard</t>
  </si>
  <si>
    <t>West Coast</t>
  </si>
  <si>
    <t>West Tamar</t>
  </si>
  <si>
    <t>1 Year mv</t>
  </si>
  <si>
    <t>7 Year mv</t>
  </si>
  <si>
    <t>2017-18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</si>
  <si>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</si>
  <si>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</si>
  <si>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</si>
  <si>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</si>
  <si>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</si>
  <si>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Change</t>
  </si>
  <si>
    <t>* Totals may differ from the sum of their components due to perturbation</t>
  </si>
  <si>
    <t>and data which could not be classified to component characteristics.</t>
  </si>
  <si>
    <t>2018-19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</si>
  <si>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</si>
  <si>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</si>
  <si>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</si>
  <si>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</si>
  <si>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</si>
  <si>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</si>
  <si>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</si>
  <si>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</si>
  <si>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</si>
  <si>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</si>
  <si>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</si>
  <si>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</si>
  <si>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</si>
  <si>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</si>
  <si>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</si>
  <si>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</si>
  <si>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</si>
  <si>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</si>
  <si>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</si>
  <si>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</si>
  <si>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</si>
  <si>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</si>
  <si>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</si>
  <si>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</si>
  <si>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</si>
  <si>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</si>
  <si>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</si>
  <si>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Tasmania</t>
  </si>
  <si>
    <t>* Data for some LGAs are supressed due to small counts.</t>
  </si>
  <si>
    <t>Multiple Job Holders</t>
  </si>
  <si>
    <t>Single Job Holders</t>
  </si>
  <si>
    <t>2019-20</t>
  </si>
  <si>
    <t>Person employees distribution</t>
  </si>
  <si>
    <t>Person OMUEs distribution</t>
  </si>
  <si>
    <t>Person both employees and OMUEs distribution</t>
  </si>
  <si>
    <t>Both Employees and OMUEs</t>
  </si>
  <si>
    <t>* OMUEs = Owners of Unincorporated Enterprises</t>
  </si>
  <si>
    <t>2020-21</t>
  </si>
  <si>
    <t>Duration adjusted median employee income per job in</t>
  </si>
  <si>
    <t>2021-22</t>
  </si>
  <si>
    <t>For further information about these and related statistics visit abs.gov.au/about/contact-us.</t>
  </si>
  <si>
    <t>Released at 11.30am (Canberra time) 14 November 2025</t>
  </si>
  <si>
    <t>2022-23</t>
  </si>
  <si>
    <t>© Commonwealth of Australia 2025</t>
  </si>
  <si>
    <t>* Data in this release is coded to the 2023 Local Government Area boundaries, the Australian Statistical Geography Standard (ASGS) Edition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</si>
</sst>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theme="4" tint="-0.249977111117893"/>
      <name val="Calibri"/>
      <family val="2"/>
      <scheme val="minor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</cellStyleXfs>
  <cellXfs count="147">
    <xf numFmtId="0" fontId="0" fillId="0" borderId="0" xfId="0"/>
    <xf numFmtId="0" fontId="4" fillId="0" borderId="0" xfId="3" applyFont="1" applyAlignment="1">
      <alignment vertical="center"/>
    </xf>
    <xf numFmtId="0" fontId="7" fillId="0" borderId="0" xfId="0" applyFont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12" fillId="0" borderId="0" xfId="3" applyFont="1"/>
    <xf numFmtId="0" fontId="12" fillId="0" borderId="0" xfId="3" applyFont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Alignment="1">
      <alignment horizontal="left"/>
    </xf>
    <xf numFmtId="0" fontId="3" fillId="0" borderId="0" xfId="3"/>
    <xf numFmtId="0" fontId="10" fillId="0" borderId="0" xfId="5" applyAlignment="1" applyProtection="1">
      <alignment horizontal="right"/>
    </xf>
    <xf numFmtId="0" fontId="16" fillId="0" borderId="0" xfId="5" applyFont="1" applyFill="1" applyAlignment="1" applyProtection="1">
      <alignment horizontal="left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6" fillId="0" borderId="11" xfId="6" applyAlignment="1">
      <alignment horizontal="right"/>
    </xf>
    <xf numFmtId="0" fontId="26" fillId="0" borderId="11" xfId="6" applyFill="1" applyAlignment="1">
      <alignment horizontal="right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6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26" fillId="0" borderId="0" xfId="7" applyAlignment="1">
      <alignment horizontal="left" indent="1"/>
    </xf>
    <xf numFmtId="0" fontId="23" fillId="0" borderId="3" xfId="0" applyFont="1" applyBorder="1" applyProtection="1"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7" fillId="0" borderId="5" xfId="0" applyFont="1" applyBorder="1" applyProtection="1">
      <protection locked="0" hidden="1"/>
    </xf>
    <xf numFmtId="3" fontId="0" fillId="0" borderId="0" xfId="0" applyNumberFormat="1"/>
    <xf numFmtId="0" fontId="16" fillId="0" borderId="5" xfId="0" applyFont="1" applyBorder="1" applyAlignment="1" applyProtection="1">
      <alignment horizontal="left" indent="1"/>
      <protection locked="0" hidden="1"/>
    </xf>
    <xf numFmtId="0" fontId="26" fillId="0" borderId="11" xfId="6"/>
    <xf numFmtId="0" fontId="23" fillId="0" borderId="8" xfId="0" applyFont="1" applyBorder="1" applyProtection="1"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0" fontId="27" fillId="0" borderId="12" xfId="8" applyAlignment="1">
      <alignment horizontal="left" indent="1"/>
    </xf>
    <xf numFmtId="4" fontId="27" fillId="0" borderId="12" xfId="8" applyNumberFormat="1"/>
    <xf numFmtId="3" fontId="27" fillId="0" borderId="12" xfId="8" applyNumberFormat="1"/>
    <xf numFmtId="9" fontId="27" fillId="0" borderId="12" xfId="8" applyNumberFormat="1"/>
    <xf numFmtId="2" fontId="0" fillId="0" borderId="0" xfId="0" applyNumberFormat="1"/>
    <xf numFmtId="0" fontId="26" fillId="0" borderId="11" xfId="6" applyAlignment="1">
      <alignment horizontal="left"/>
    </xf>
    <xf numFmtId="0" fontId="18" fillId="2" borderId="0" xfId="0" applyFont="1" applyFill="1" applyProtection="1">
      <protection locked="0" hidden="1"/>
    </xf>
    <xf numFmtId="0" fontId="19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Protection="1">
      <protection locked="0" hidden="1"/>
    </xf>
    <xf numFmtId="0" fontId="2" fillId="4" borderId="1" xfId="2" applyFill="1"/>
    <xf numFmtId="0" fontId="2" fillId="4" borderId="1" xfId="2" applyFill="1" applyAlignment="1">
      <alignment horizontal="center"/>
    </xf>
    <xf numFmtId="0" fontId="2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0" fillId="0" borderId="0" xfId="5" quotePrefix="1" applyAlignment="1" applyProtection="1">
      <alignment horizontal="right"/>
    </xf>
    <xf numFmtId="0" fontId="11" fillId="0" borderId="0" xfId="5" applyFont="1" applyAlignment="1" applyProtection="1"/>
    <xf numFmtId="0" fontId="9" fillId="0" borderId="0" xfId="3" applyFont="1" applyProtection="1">
      <protection locked="0" hidden="1"/>
    </xf>
    <xf numFmtId="0" fontId="4" fillId="0" borderId="0" xfId="3" applyFont="1" applyAlignment="1" applyProtection="1">
      <alignment vertical="center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left" vertical="center" indent="1"/>
      <protection locked="0" hidden="1"/>
    </xf>
    <xf numFmtId="0" fontId="17" fillId="0" borderId="0" xfId="0" applyFont="1" applyProtection="1">
      <protection locked="0" hidden="1"/>
    </xf>
    <xf numFmtId="0" fontId="22" fillId="0" borderId="2" xfId="0" applyFont="1" applyBorder="1" applyAlignment="1" applyProtection="1">
      <alignment vertical="center"/>
      <protection locked="0" hidden="1"/>
    </xf>
    <xf numFmtId="0" fontId="16" fillId="0" borderId="3" xfId="0" applyFont="1" applyBorder="1" applyProtection="1">
      <protection locked="0" hidden="1"/>
    </xf>
    <xf numFmtId="3" fontId="22" fillId="0" borderId="3" xfId="0" applyNumberFormat="1" applyFont="1" applyBorder="1" applyAlignment="1" applyProtection="1">
      <alignment horizontal="right"/>
      <protection locked="0" hidden="1"/>
    </xf>
    <xf numFmtId="0" fontId="16" fillId="0" borderId="4" xfId="0" applyFont="1" applyBorder="1" applyAlignment="1" applyProtection="1">
      <alignment horizontal="right"/>
      <protection locked="0" hidden="1"/>
    </xf>
    <xf numFmtId="0" fontId="16" fillId="0" borderId="3" xfId="0" applyFont="1" applyBorder="1" applyAlignment="1" applyProtection="1">
      <alignment vertical="center"/>
      <protection locked="0" hidden="1"/>
    </xf>
    <xf numFmtId="0" fontId="16" fillId="0" borderId="3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right"/>
      <protection locked="0" hidden="1"/>
    </xf>
    <xf numFmtId="0" fontId="16" fillId="0" borderId="0" xfId="0" applyFont="1" applyProtection="1">
      <protection locked="0" hidden="1"/>
    </xf>
    <xf numFmtId="0" fontId="23" fillId="0" borderId="0" xfId="0" applyFont="1" applyProtection="1">
      <protection locked="0" hidden="1"/>
    </xf>
    <xf numFmtId="165" fontId="16" fillId="0" borderId="0" xfId="0" applyNumberFormat="1" applyFont="1" applyAlignment="1" applyProtection="1">
      <alignment horizontal="right"/>
      <protection locked="0" hidden="1"/>
    </xf>
    <xf numFmtId="0" fontId="16" fillId="0" borderId="6" xfId="0" applyFont="1" applyBorder="1" applyAlignment="1" applyProtection="1">
      <alignment horizontal="center"/>
      <protection locked="0" hidden="1"/>
    </xf>
    <xf numFmtId="0" fontId="16" fillId="0" borderId="5" xfId="0" applyFont="1" applyBorder="1" applyAlignment="1" applyProtection="1">
      <alignment horizontal="left" indent="2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vertical="center" indent="1"/>
      <protection locked="0" hidden="1"/>
    </xf>
    <xf numFmtId="0" fontId="23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23" fillId="0" borderId="0" xfId="0" applyFont="1" applyAlignment="1" applyProtection="1">
      <alignment horizontal="right"/>
      <protection locked="0" hidden="1"/>
    </xf>
    <xf numFmtId="0" fontId="23" fillId="0" borderId="7" xfId="0" applyFont="1" applyBorder="1" applyAlignment="1" applyProtection="1">
      <alignment horizontal="left" indent="1"/>
      <protection locked="0" hidden="1"/>
    </xf>
    <xf numFmtId="165" fontId="16" fillId="0" borderId="8" xfId="0" applyNumberFormat="1" applyFont="1" applyBorder="1" applyAlignment="1" applyProtection="1">
      <alignment horizontal="right"/>
      <protection locked="0" hidden="1"/>
    </xf>
    <xf numFmtId="0" fontId="16" fillId="0" borderId="9" xfId="0" applyFont="1" applyBorder="1" applyAlignment="1" applyProtection="1">
      <alignment horizontal="center"/>
      <protection locked="0" hidden="1"/>
    </xf>
    <xf numFmtId="0" fontId="16" fillId="0" borderId="7" xfId="0" applyFont="1" applyBorder="1" applyAlignment="1" applyProtection="1">
      <alignment horizontal="left" vertical="center" indent="1"/>
      <protection locked="0" hidden="1"/>
    </xf>
    <xf numFmtId="0" fontId="17" fillId="0" borderId="0" xfId="0" applyFont="1"/>
    <xf numFmtId="9" fontId="26" fillId="0" borderId="0" xfId="6" applyNumberFormat="1" applyBorder="1" applyAlignment="1">
      <alignment horizontal="right"/>
    </xf>
    <xf numFmtId="0" fontId="26" fillId="0" borderId="0" xfId="6" applyBorder="1" applyAlignment="1">
      <alignment horizontal="right"/>
    </xf>
    <xf numFmtId="0" fontId="26" fillId="0" borderId="0" xfId="6" applyFill="1" applyBorder="1" applyAlignment="1">
      <alignment horizontal="right"/>
    </xf>
    <xf numFmtId="2" fontId="0" fillId="0" borderId="0" xfId="1" applyNumberFormat="1" applyFont="1" applyBorder="1"/>
    <xf numFmtId="164" fontId="0" fillId="0" borderId="0" xfId="1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18" fillId="0" borderId="0" xfId="0" applyNumberFormat="1" applyFont="1" applyAlignment="1" applyProtection="1">
      <alignment horizontal="right"/>
      <protection locked="0" hidden="1"/>
    </xf>
    <xf numFmtId="9" fontId="18" fillId="0" borderId="0" xfId="0" applyNumberFormat="1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left" indent="1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30" fillId="0" borderId="0" xfId="2" applyFont="1" applyFill="1" applyBorder="1" applyProtection="1">
      <protection hidden="1"/>
    </xf>
    <xf numFmtId="0" fontId="30" fillId="0" borderId="0" xfId="2" applyFont="1" applyFill="1" applyBorder="1" applyAlignment="1" applyProtection="1">
      <alignment horizontal="center"/>
      <protection hidden="1"/>
    </xf>
    <xf numFmtId="0" fontId="29" fillId="0" borderId="0" xfId="0" applyFont="1"/>
    <xf numFmtId="0" fontId="30" fillId="0" borderId="0" xfId="2" applyFont="1" applyFill="1" applyBorder="1" applyAlignment="1"/>
    <xf numFmtId="0" fontId="30" fillId="0" borderId="0" xfId="2" applyFont="1" applyFill="1" applyBorder="1" applyAlignment="1" applyProtection="1">
      <alignment horizontal="right"/>
      <protection hidden="1"/>
    </xf>
    <xf numFmtId="0" fontId="31" fillId="0" borderId="0" xfId="3" applyFont="1" applyAlignment="1" applyProtection="1">
      <alignment vertical="center"/>
      <protection locked="0" hidden="1"/>
    </xf>
    <xf numFmtId="0" fontId="29" fillId="0" borderId="0" xfId="0" applyFont="1" applyAlignment="1">
      <alignment horizontal="center"/>
    </xf>
    <xf numFmtId="0" fontId="28" fillId="0" borderId="0" xfId="6" applyFont="1" applyFill="1" applyBorder="1" applyAlignment="1">
      <alignment horizontal="right"/>
    </xf>
    <xf numFmtId="0" fontId="28" fillId="0" borderId="0" xfId="7" applyFont="1" applyFill="1" applyBorder="1"/>
    <xf numFmtId="3" fontId="29" fillId="0" borderId="0" xfId="0" applyNumberFormat="1" applyFont="1" applyProtection="1">
      <protection hidden="1"/>
    </xf>
    <xf numFmtId="0" fontId="29" fillId="0" borderId="0" xfId="0" applyFont="1" applyAlignment="1">
      <alignment horizontal="right"/>
    </xf>
    <xf numFmtId="2" fontId="29" fillId="0" borderId="0" xfId="1" applyNumberFormat="1" applyFont="1" applyFill="1" applyBorder="1"/>
    <xf numFmtId="0" fontId="28" fillId="0" borderId="0" xfId="7" applyFont="1" applyFill="1" applyBorder="1" applyAlignment="1">
      <alignment horizontal="left" indent="1"/>
    </xf>
    <xf numFmtId="3" fontId="29" fillId="0" borderId="0" xfId="0" applyNumberFormat="1" applyFont="1"/>
    <xf numFmtId="0" fontId="28" fillId="0" borderId="0" xfId="6" applyFont="1" applyFill="1" applyBorder="1" applyAlignment="1">
      <alignment horizontal="center"/>
    </xf>
    <xf numFmtId="0" fontId="28" fillId="0" borderId="0" xfId="6" applyFont="1" applyFill="1" applyBorder="1"/>
    <xf numFmtId="0" fontId="29" fillId="0" borderId="0" xfId="0" applyFont="1" applyAlignment="1">
      <alignment horizontal="left" indent="1"/>
    </xf>
    <xf numFmtId="4" fontId="29" fillId="0" borderId="0" xfId="0" applyNumberFormat="1" applyFont="1"/>
    <xf numFmtId="164" fontId="29" fillId="0" borderId="0" xfId="1" applyNumberFormat="1" applyFont="1" applyFill="1" applyBorder="1"/>
    <xf numFmtId="0" fontId="28" fillId="0" borderId="0" xfId="8" applyFont="1" applyFill="1" applyBorder="1" applyAlignment="1">
      <alignment horizontal="left" indent="1"/>
    </xf>
    <xf numFmtId="4" fontId="28" fillId="0" borderId="0" xfId="8" applyNumberFormat="1" applyFont="1" applyFill="1" applyBorder="1"/>
    <xf numFmtId="3" fontId="28" fillId="0" borderId="0" xfId="8" applyNumberFormat="1" applyFont="1" applyFill="1" applyBorder="1"/>
    <xf numFmtId="0" fontId="28" fillId="0" borderId="0" xfId="8" applyFont="1" applyFill="1" applyBorder="1"/>
    <xf numFmtId="9" fontId="28" fillId="0" borderId="0" xfId="8" applyNumberFormat="1" applyFont="1" applyFill="1" applyBorder="1"/>
    <xf numFmtId="2" fontId="29" fillId="0" borderId="0" xfId="0" applyNumberFormat="1" applyFont="1"/>
    <xf numFmtId="0" fontId="28" fillId="0" borderId="0" xfId="6" applyFont="1" applyFill="1" applyBorder="1" applyAlignment="1"/>
    <xf numFmtId="9" fontId="28" fillId="0" borderId="0" xfId="6" applyNumberFormat="1" applyFont="1" applyFill="1" applyBorder="1" applyAlignment="1">
      <alignment horizontal="right"/>
    </xf>
    <xf numFmtId="0" fontId="28" fillId="0" borderId="0" xfId="7" applyFont="1" applyFill="1" applyBorder="1" applyAlignment="1">
      <alignment horizontal="right"/>
    </xf>
    <xf numFmtId="165" fontId="29" fillId="0" borderId="0" xfId="0" applyNumberFormat="1" applyFont="1"/>
    <xf numFmtId="0" fontId="28" fillId="0" borderId="0" xfId="6" applyFont="1" applyFill="1" applyBorder="1" applyAlignment="1">
      <alignment horizontal="left"/>
    </xf>
    <xf numFmtId="0" fontId="28" fillId="0" borderId="0" xfId="7" applyFont="1" applyFill="1" applyBorder="1" applyAlignment="1">
      <alignment horizontal="left"/>
    </xf>
    <xf numFmtId="165" fontId="29" fillId="0" borderId="0" xfId="1" applyNumberFormat="1" applyFont="1" applyFill="1" applyBorder="1"/>
    <xf numFmtId="166" fontId="29" fillId="0" borderId="0" xfId="0" applyNumberFormat="1" applyFont="1"/>
    <xf numFmtId="165" fontId="29" fillId="0" borderId="0" xfId="1" applyNumberFormat="1" applyFont="1" applyBorder="1" applyAlignment="1">
      <alignment horizontal="right"/>
    </xf>
    <xf numFmtId="0" fontId="32" fillId="0" borderId="0" xfId="0" applyFont="1"/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 indent="1"/>
    </xf>
    <xf numFmtId="0" fontId="18" fillId="0" borderId="0" xfId="0" applyFont="1"/>
    <xf numFmtId="0" fontId="10" fillId="0" borderId="0" xfId="5" applyAlignment="1" applyProtection="1">
      <alignment vertical="center" wrapText="1"/>
    </xf>
    <xf numFmtId="0" fontId="11" fillId="0" borderId="0" xfId="5" applyFont="1" applyAlignment="1" applyProtection="1"/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30" fillId="0" borderId="0" xfId="2" applyFont="1" applyFill="1" applyBorder="1" applyAlignment="1">
      <alignment horizontal="center"/>
    </xf>
    <xf numFmtId="0" fontId="16" fillId="0" borderId="5" xfId="0" applyFont="1" applyBorder="1" applyAlignment="1" applyProtection="1">
      <alignment horizontal="left" vertical="center" wrapText="1" indent="1"/>
      <protection locked="0" hidden="1"/>
    </xf>
    <xf numFmtId="0" fontId="16" fillId="0" borderId="0" xfId="0" applyFont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0" fillId="2" borderId="0" xfId="0" applyFont="1" applyFill="1" applyAlignment="1" applyProtection="1">
      <alignment horizontal="center" vertical="top"/>
      <protection locked="0" hidden="1"/>
    </xf>
    <xf numFmtId="0" fontId="2" fillId="0" borderId="1" xfId="2" applyAlignment="1">
      <alignment horizontal="center"/>
    </xf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 xr:uid="{00000000-0005-0000-0000-000005000000}"/>
    <cellStyle name="Normal 4" xfId="4" xr:uid="{00000000-0005-0000-0000-000006000000}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2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12.1'!$U$4:$Y$4</c:f>
              <c:numCache>
                <c:formatCode>#,##0</c:formatCode>
                <c:ptCount val="5"/>
                <c:pt idx="1">
                  <c:v>3664</c:v>
                </c:pt>
                <c:pt idx="2">
                  <c:v>3898</c:v>
                </c:pt>
                <c:pt idx="3">
                  <c:v>4349</c:v>
                </c:pt>
                <c:pt idx="4">
                  <c:v>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B-4979-A4E9-8AEFB32EB951}"/>
            </c:ext>
          </c:extLst>
        </c:ser>
        <c:ser>
          <c:idx val="1"/>
          <c:order val="1"/>
          <c:tx>
            <c:strRef>
              <c:f>'Table 12.1'!$S$7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12.1'!$U$7:$Y$7</c:f>
              <c:numCache>
                <c:formatCode>#,##0</c:formatCode>
                <c:ptCount val="5"/>
                <c:pt idx="1">
                  <c:v>2683</c:v>
                </c:pt>
                <c:pt idx="2">
                  <c:v>2836</c:v>
                </c:pt>
                <c:pt idx="3">
                  <c:v>3008</c:v>
                </c:pt>
                <c:pt idx="4">
                  <c:v>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B-4979-A4E9-8AEFB32EB951}"/>
            </c:ext>
          </c:extLst>
        </c:ser>
        <c:ser>
          <c:idx val="2"/>
          <c:order val="2"/>
          <c:tx>
            <c:strRef>
              <c:f>'Table 12.1'!$S$11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12.1'!$U$11:$Y$11</c:f>
              <c:numCache>
                <c:formatCode>#,##0</c:formatCode>
                <c:ptCount val="5"/>
                <c:pt idx="1">
                  <c:v>2947</c:v>
                </c:pt>
                <c:pt idx="2">
                  <c:v>3119</c:v>
                </c:pt>
                <c:pt idx="3">
                  <c:v>3505</c:v>
                </c:pt>
                <c:pt idx="4">
                  <c:v>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FB-4979-A4E9-8AEFB32EB951}"/>
            </c:ext>
          </c:extLst>
        </c:ser>
        <c:ser>
          <c:idx val="3"/>
          <c:order val="3"/>
          <c:tx>
            <c:strRef>
              <c:f>'Table 12.1'!$S$12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12.1'!$U$12:$Y$12</c:f>
              <c:numCache>
                <c:formatCode>#,##0</c:formatCode>
                <c:ptCount val="5"/>
                <c:pt idx="1">
                  <c:v>716</c:v>
                </c:pt>
                <c:pt idx="2">
                  <c:v>782</c:v>
                </c:pt>
                <c:pt idx="3">
                  <c:v>844</c:v>
                </c:pt>
                <c:pt idx="4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FB-4979-A4E9-8AEFB32EB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12.1'!$V$8:$Z$8</c:f>
              <c:numCache>
                <c:formatCode>#,##0</c:formatCode>
                <c:ptCount val="5"/>
                <c:pt idx="0">
                  <c:v>30845.65</c:v>
                </c:pt>
                <c:pt idx="1">
                  <c:v>29489.21</c:v>
                </c:pt>
                <c:pt idx="2">
                  <c:v>29523</c:v>
                </c:pt>
                <c:pt idx="3">
                  <c:v>31012.5</c:v>
                </c:pt>
                <c:pt idx="4">
                  <c:v>32735.26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5-4522-A5A5-D8E8531BEA2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5-4522-A5A5-D8E8531BE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12.10'!$V$8:$Z$8</c:f>
              <c:numCache>
                <c:formatCode>#,##0</c:formatCode>
                <c:ptCount val="5"/>
                <c:pt idx="0">
                  <c:v>32900</c:v>
                </c:pt>
                <c:pt idx="1">
                  <c:v>31669.93</c:v>
                </c:pt>
                <c:pt idx="2">
                  <c:v>33404</c:v>
                </c:pt>
                <c:pt idx="3">
                  <c:v>32339</c:v>
                </c:pt>
                <c:pt idx="4">
                  <c:v>36249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138-A57D-06E2695B084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9-4138-A57D-06E2695B0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12.11'!$U$4:$Y$4</c:f>
              <c:numCache>
                <c:formatCode>#,##0</c:formatCode>
                <c:ptCount val="5"/>
                <c:pt idx="1">
                  <c:v>780</c:v>
                </c:pt>
                <c:pt idx="2">
                  <c:v>831</c:v>
                </c:pt>
                <c:pt idx="3">
                  <c:v>818</c:v>
                </c:pt>
                <c:pt idx="4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7-40E1-82D5-1CE31FFFC78E}"/>
            </c:ext>
          </c:extLst>
        </c:ser>
        <c:ser>
          <c:idx val="1"/>
          <c:order val="1"/>
          <c:tx>
            <c:strRef>
              <c:f>'Table 12.11'!$S$7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12.11'!$U$7:$Y$7</c:f>
              <c:numCache>
                <c:formatCode>#,##0</c:formatCode>
                <c:ptCount val="5"/>
                <c:pt idx="1">
                  <c:v>522</c:v>
                </c:pt>
                <c:pt idx="2">
                  <c:v>544</c:v>
                </c:pt>
                <c:pt idx="3">
                  <c:v>545</c:v>
                </c:pt>
                <c:pt idx="4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7-40E1-82D5-1CE31FFFC78E}"/>
            </c:ext>
          </c:extLst>
        </c:ser>
        <c:ser>
          <c:idx val="2"/>
          <c:order val="2"/>
          <c:tx>
            <c:strRef>
              <c:f>'Table 12.11'!$S$11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12.11'!$U$11:$Y$11</c:f>
              <c:numCache>
                <c:formatCode>#,##0</c:formatCode>
                <c:ptCount val="5"/>
                <c:pt idx="1">
                  <c:v>582</c:v>
                </c:pt>
                <c:pt idx="2">
                  <c:v>613</c:v>
                </c:pt>
                <c:pt idx="3">
                  <c:v>592</c:v>
                </c:pt>
                <c:pt idx="4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B7-40E1-82D5-1CE31FFFC78E}"/>
            </c:ext>
          </c:extLst>
        </c:ser>
        <c:ser>
          <c:idx val="3"/>
          <c:order val="3"/>
          <c:tx>
            <c:strRef>
              <c:f>'Table 12.11'!$S$12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12.11'!$U$12:$Y$12</c:f>
              <c:numCache>
                <c:formatCode>#,##0</c:formatCode>
                <c:ptCount val="5"/>
                <c:pt idx="1">
                  <c:v>197</c:v>
                </c:pt>
                <c:pt idx="2">
                  <c:v>217</c:v>
                </c:pt>
                <c:pt idx="3">
                  <c:v>226</c:v>
                </c:pt>
                <c:pt idx="4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B7-40E1-82D5-1CE31FFF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12.11'!$AB$15:$AB$33</c:f>
              <c:numCache>
                <c:formatCode>0.0%</c:formatCode>
                <c:ptCount val="19"/>
                <c:pt idx="0">
                  <c:v>0.15166461159062886</c:v>
                </c:pt>
                <c:pt idx="1">
                  <c:v>0</c:v>
                </c:pt>
                <c:pt idx="2">
                  <c:v>4.4389642416769418E-2</c:v>
                </c:pt>
                <c:pt idx="3">
                  <c:v>1.3563501849568433E-2</c:v>
                </c:pt>
                <c:pt idx="4">
                  <c:v>4.8088779284833537E-2</c:v>
                </c:pt>
                <c:pt idx="5">
                  <c:v>3.2059186189889025E-2</c:v>
                </c:pt>
                <c:pt idx="6">
                  <c:v>4.3156596794081382E-2</c:v>
                </c:pt>
                <c:pt idx="7">
                  <c:v>4.8088779284833537E-2</c:v>
                </c:pt>
                <c:pt idx="8">
                  <c:v>5.0554870530209621E-2</c:v>
                </c:pt>
                <c:pt idx="9">
                  <c:v>7.3982737361282368E-3</c:v>
                </c:pt>
                <c:pt idx="10">
                  <c:v>1.3563501849568433E-2</c:v>
                </c:pt>
                <c:pt idx="11">
                  <c:v>2.3427866831072751E-2</c:v>
                </c:pt>
                <c:pt idx="12">
                  <c:v>2.9593094944512947E-2</c:v>
                </c:pt>
                <c:pt idx="13">
                  <c:v>3.4525277435265102E-2</c:v>
                </c:pt>
                <c:pt idx="14">
                  <c:v>8.7546239210850807E-2</c:v>
                </c:pt>
                <c:pt idx="15">
                  <c:v>7.7681874229346484E-2</c:v>
                </c:pt>
                <c:pt idx="16">
                  <c:v>0.1442663378545006</c:v>
                </c:pt>
                <c:pt idx="17">
                  <c:v>9.8643649815043158E-3</c:v>
                </c:pt>
                <c:pt idx="18">
                  <c:v>6.7817509247842175E-2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3-4A9B-BF37-D5F03BCEB10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3-4A9B-BF37-D5F03BCEB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12.11'!$Y$44:$Y$60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27</c:v>
                </c:pt>
                <c:pt idx="3">
                  <c:v>14</c:v>
                </c:pt>
                <c:pt idx="4">
                  <c:v>20</c:v>
                </c:pt>
                <c:pt idx="5">
                  <c:v>20</c:v>
                </c:pt>
                <c:pt idx="6">
                  <c:v>32</c:v>
                </c:pt>
                <c:pt idx="7">
                  <c:v>19</c:v>
                </c:pt>
                <c:pt idx="8">
                  <c:v>35</c:v>
                </c:pt>
                <c:pt idx="9">
                  <c:v>32</c:v>
                </c:pt>
                <c:pt idx="10">
                  <c:v>54</c:v>
                </c:pt>
                <c:pt idx="11">
                  <c:v>40</c:v>
                </c:pt>
                <c:pt idx="12">
                  <c:v>40</c:v>
                </c:pt>
                <c:pt idx="13">
                  <c:v>36</c:v>
                </c:pt>
                <c:pt idx="14">
                  <c:v>18</c:v>
                </c:pt>
                <c:pt idx="15">
                  <c:v>4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A-4B30-9879-65E50D25AD43}"/>
            </c:ext>
          </c:extLst>
        </c:ser>
        <c:ser>
          <c:idx val="1"/>
          <c:order val="1"/>
          <c:tx>
            <c:strRef>
              <c:f>'Table 12.11'!$S$62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12.11'!$Y$63:$Y$79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26</c:v>
                </c:pt>
                <c:pt idx="3">
                  <c:v>23</c:v>
                </c:pt>
                <c:pt idx="4">
                  <c:v>34</c:v>
                </c:pt>
                <c:pt idx="5">
                  <c:v>30</c:v>
                </c:pt>
                <c:pt idx="6">
                  <c:v>55</c:v>
                </c:pt>
                <c:pt idx="7">
                  <c:v>34</c:v>
                </c:pt>
                <c:pt idx="8">
                  <c:v>61</c:v>
                </c:pt>
                <c:pt idx="9">
                  <c:v>39</c:v>
                </c:pt>
                <c:pt idx="10">
                  <c:v>73</c:v>
                </c:pt>
                <c:pt idx="11">
                  <c:v>29</c:v>
                </c:pt>
                <c:pt idx="12">
                  <c:v>33</c:v>
                </c:pt>
                <c:pt idx="13">
                  <c:v>25</c:v>
                </c:pt>
                <c:pt idx="14">
                  <c:v>10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A-4B30-9879-65E50D25A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12.11'!$Y$83:$Y$90</c:f>
              <c:numCache>
                <c:formatCode>#,##0</c:formatCode>
                <c:ptCount val="8"/>
                <c:pt idx="0">
                  <c:v>24</c:v>
                </c:pt>
                <c:pt idx="1">
                  <c:v>21</c:v>
                </c:pt>
                <c:pt idx="2">
                  <c:v>34</c:v>
                </c:pt>
                <c:pt idx="3">
                  <c:v>8</c:v>
                </c:pt>
                <c:pt idx="4">
                  <c:v>3</c:v>
                </c:pt>
                <c:pt idx="5">
                  <c:v>10</c:v>
                </c:pt>
                <c:pt idx="6">
                  <c:v>17</c:v>
                </c:pt>
                <c:pt idx="7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24D-A152-57F11CE5685F}"/>
            </c:ext>
          </c:extLst>
        </c:ser>
        <c:ser>
          <c:idx val="1"/>
          <c:order val="1"/>
          <c:tx>
            <c:strRef>
              <c:f>'Table 12.11'!$S$92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12.11'!$Y$93:$Y$100</c:f>
              <c:numCache>
                <c:formatCode>#,##0</c:formatCode>
                <c:ptCount val="8"/>
                <c:pt idx="0">
                  <c:v>20</c:v>
                </c:pt>
                <c:pt idx="1">
                  <c:v>44</c:v>
                </c:pt>
                <c:pt idx="2">
                  <c:v>7</c:v>
                </c:pt>
                <c:pt idx="3">
                  <c:v>44</c:v>
                </c:pt>
                <c:pt idx="4">
                  <c:v>35</c:v>
                </c:pt>
                <c:pt idx="5">
                  <c:v>24</c:v>
                </c:pt>
                <c:pt idx="6">
                  <c:v>0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F-424D-A152-57F11CE5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12.11'!$U$8:$Y$8</c:f>
              <c:numCache>
                <c:formatCode>#,##0</c:formatCode>
                <c:ptCount val="5"/>
                <c:pt idx="1">
                  <c:v>25855</c:v>
                </c:pt>
                <c:pt idx="2">
                  <c:v>23265.96</c:v>
                </c:pt>
                <c:pt idx="3">
                  <c:v>28734.66</c:v>
                </c:pt>
                <c:pt idx="4">
                  <c:v>28425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A-42B6-82DE-D8514E20CBE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A-42B6-82DE-D8514E20C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12.11'!$V$4:$Z$4</c:f>
              <c:numCache>
                <c:formatCode>#,##0</c:formatCode>
                <c:ptCount val="5"/>
                <c:pt idx="0">
                  <c:v>780</c:v>
                </c:pt>
                <c:pt idx="1">
                  <c:v>831</c:v>
                </c:pt>
                <c:pt idx="2">
                  <c:v>818</c:v>
                </c:pt>
                <c:pt idx="3">
                  <c:v>871</c:v>
                </c:pt>
                <c:pt idx="4">
                  <c:v>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A-493E-AB41-1C0FB707DE67}"/>
            </c:ext>
          </c:extLst>
        </c:ser>
        <c:ser>
          <c:idx val="1"/>
          <c:order val="1"/>
          <c:tx>
            <c:strRef>
              <c:f>'Table 12.11'!$S$7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12.11'!$V$7:$Z$7</c:f>
              <c:numCache>
                <c:formatCode>#,##0</c:formatCode>
                <c:ptCount val="5"/>
                <c:pt idx="0">
                  <c:v>522</c:v>
                </c:pt>
                <c:pt idx="1">
                  <c:v>544</c:v>
                </c:pt>
                <c:pt idx="2">
                  <c:v>545</c:v>
                </c:pt>
                <c:pt idx="3">
                  <c:v>567</c:v>
                </c:pt>
                <c:pt idx="4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A-493E-AB41-1C0FB707DE67}"/>
            </c:ext>
          </c:extLst>
        </c:ser>
        <c:ser>
          <c:idx val="2"/>
          <c:order val="2"/>
          <c:tx>
            <c:strRef>
              <c:f>'Table 12.11'!$S$11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12.11'!$V$11:$Z$11</c:f>
              <c:numCache>
                <c:formatCode>#,##0</c:formatCode>
                <c:ptCount val="5"/>
                <c:pt idx="0">
                  <c:v>582</c:v>
                </c:pt>
                <c:pt idx="1">
                  <c:v>613</c:v>
                </c:pt>
                <c:pt idx="2">
                  <c:v>592</c:v>
                </c:pt>
                <c:pt idx="3">
                  <c:v>648</c:v>
                </c:pt>
                <c:pt idx="4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0A-493E-AB41-1C0FB707DE67}"/>
            </c:ext>
          </c:extLst>
        </c:ser>
        <c:ser>
          <c:idx val="3"/>
          <c:order val="3"/>
          <c:tx>
            <c:strRef>
              <c:f>'Table 12.11'!$S$12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12.11'!$V$12:$Z$12</c:f>
              <c:numCache>
                <c:formatCode>#,##0</c:formatCode>
                <c:ptCount val="5"/>
                <c:pt idx="0">
                  <c:v>197</c:v>
                </c:pt>
                <c:pt idx="1">
                  <c:v>217</c:v>
                </c:pt>
                <c:pt idx="2">
                  <c:v>226</c:v>
                </c:pt>
                <c:pt idx="3">
                  <c:v>221</c:v>
                </c:pt>
                <c:pt idx="4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0A-493E-AB41-1C0FB707D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12.11'!$AB$15:$AB$33</c:f>
              <c:numCache>
                <c:formatCode>0.0%</c:formatCode>
                <c:ptCount val="19"/>
                <c:pt idx="0">
                  <c:v>0.15166461159062886</c:v>
                </c:pt>
                <c:pt idx="1">
                  <c:v>0</c:v>
                </c:pt>
                <c:pt idx="2">
                  <c:v>4.4389642416769418E-2</c:v>
                </c:pt>
                <c:pt idx="3">
                  <c:v>1.3563501849568433E-2</c:v>
                </c:pt>
                <c:pt idx="4">
                  <c:v>4.8088779284833537E-2</c:v>
                </c:pt>
                <c:pt idx="5">
                  <c:v>3.2059186189889025E-2</c:v>
                </c:pt>
                <c:pt idx="6">
                  <c:v>4.3156596794081382E-2</c:v>
                </c:pt>
                <c:pt idx="7">
                  <c:v>4.8088779284833537E-2</c:v>
                </c:pt>
                <c:pt idx="8">
                  <c:v>5.0554870530209621E-2</c:v>
                </c:pt>
                <c:pt idx="9">
                  <c:v>7.3982737361282368E-3</c:v>
                </c:pt>
                <c:pt idx="10">
                  <c:v>1.3563501849568433E-2</c:v>
                </c:pt>
                <c:pt idx="11">
                  <c:v>2.3427866831072751E-2</c:v>
                </c:pt>
                <c:pt idx="12">
                  <c:v>2.9593094944512947E-2</c:v>
                </c:pt>
                <c:pt idx="13">
                  <c:v>3.4525277435265102E-2</c:v>
                </c:pt>
                <c:pt idx="14">
                  <c:v>8.7546239210850807E-2</c:v>
                </c:pt>
                <c:pt idx="15">
                  <c:v>7.7681874229346484E-2</c:v>
                </c:pt>
                <c:pt idx="16">
                  <c:v>0.1442663378545006</c:v>
                </c:pt>
                <c:pt idx="17">
                  <c:v>9.8643649815043158E-3</c:v>
                </c:pt>
                <c:pt idx="18">
                  <c:v>6.7817509247842175E-2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B0-4C8C-A6DB-405D7630FAE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B0-4C8C-A6DB-405D7630F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12.11'!$Z$44:$Z$60</c:f>
              <c:numCache>
                <c:formatCode>#,##0</c:formatCode>
                <c:ptCount val="17"/>
                <c:pt idx="0">
                  <c:v>0</c:v>
                </c:pt>
                <c:pt idx="1">
                  <c:v>8</c:v>
                </c:pt>
                <c:pt idx="2">
                  <c:v>19</c:v>
                </c:pt>
                <c:pt idx="3">
                  <c:v>18</c:v>
                </c:pt>
                <c:pt idx="4">
                  <c:v>33</c:v>
                </c:pt>
                <c:pt idx="5">
                  <c:v>20</c:v>
                </c:pt>
                <c:pt idx="6">
                  <c:v>43</c:v>
                </c:pt>
                <c:pt idx="7">
                  <c:v>24</c:v>
                </c:pt>
                <c:pt idx="8">
                  <c:v>37</c:v>
                </c:pt>
                <c:pt idx="9">
                  <c:v>23</c:v>
                </c:pt>
                <c:pt idx="10">
                  <c:v>37</c:v>
                </c:pt>
                <c:pt idx="11">
                  <c:v>61</c:v>
                </c:pt>
                <c:pt idx="12">
                  <c:v>30</c:v>
                </c:pt>
                <c:pt idx="13">
                  <c:v>22</c:v>
                </c:pt>
                <c:pt idx="14">
                  <c:v>22</c:v>
                </c:pt>
                <c:pt idx="15">
                  <c:v>13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9-4209-90AA-C10384B41437}"/>
            </c:ext>
          </c:extLst>
        </c:ser>
        <c:ser>
          <c:idx val="1"/>
          <c:order val="1"/>
          <c:tx>
            <c:strRef>
              <c:f>'Table 12.11'!$S$62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12.11'!$Z$63:$Z$79</c:f>
              <c:numCache>
                <c:formatCode>#,##0</c:formatCode>
                <c:ptCount val="17"/>
                <c:pt idx="0">
                  <c:v>0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32</c:v>
                </c:pt>
                <c:pt idx="5">
                  <c:v>36</c:v>
                </c:pt>
                <c:pt idx="6">
                  <c:v>42</c:v>
                </c:pt>
                <c:pt idx="7">
                  <c:v>29</c:v>
                </c:pt>
                <c:pt idx="8">
                  <c:v>56</c:v>
                </c:pt>
                <c:pt idx="9">
                  <c:v>46</c:v>
                </c:pt>
                <c:pt idx="10">
                  <c:v>43</c:v>
                </c:pt>
                <c:pt idx="11">
                  <c:v>42</c:v>
                </c:pt>
                <c:pt idx="12">
                  <c:v>21</c:v>
                </c:pt>
                <c:pt idx="13">
                  <c:v>15</c:v>
                </c:pt>
                <c:pt idx="14">
                  <c:v>11</c:v>
                </c:pt>
                <c:pt idx="15">
                  <c:v>9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89-4209-90AA-C10384B41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12.11'!$Z$83:$Z$90</c:f>
              <c:numCache>
                <c:formatCode>#,##0</c:formatCode>
                <c:ptCount val="8"/>
                <c:pt idx="0">
                  <c:v>27</c:v>
                </c:pt>
                <c:pt idx="1">
                  <c:v>31</c:v>
                </c:pt>
                <c:pt idx="2">
                  <c:v>42</c:v>
                </c:pt>
                <c:pt idx="3">
                  <c:v>13</c:v>
                </c:pt>
                <c:pt idx="4">
                  <c:v>3</c:v>
                </c:pt>
                <c:pt idx="5">
                  <c:v>11</c:v>
                </c:pt>
                <c:pt idx="6">
                  <c:v>26</c:v>
                </c:pt>
                <c:pt idx="7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F-4228-8A8A-9A802F63B2F6}"/>
            </c:ext>
          </c:extLst>
        </c:ser>
        <c:ser>
          <c:idx val="1"/>
          <c:order val="1"/>
          <c:tx>
            <c:strRef>
              <c:f>'Table 12.11'!$S$92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12.11'!$Z$93:$Z$100</c:f>
              <c:numCache>
                <c:formatCode>#,##0</c:formatCode>
                <c:ptCount val="8"/>
                <c:pt idx="0">
                  <c:v>17</c:v>
                </c:pt>
                <c:pt idx="1">
                  <c:v>46</c:v>
                </c:pt>
                <c:pt idx="2">
                  <c:v>0</c:v>
                </c:pt>
                <c:pt idx="3">
                  <c:v>33</c:v>
                </c:pt>
                <c:pt idx="4">
                  <c:v>36</c:v>
                </c:pt>
                <c:pt idx="5">
                  <c:v>20</c:v>
                </c:pt>
                <c:pt idx="6">
                  <c:v>7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F-4228-8A8A-9A802F63B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12.2'!$U$4:$Y$4</c:f>
              <c:numCache>
                <c:formatCode>#,##0</c:formatCode>
                <c:ptCount val="5"/>
                <c:pt idx="1">
                  <c:v>12021</c:v>
                </c:pt>
                <c:pt idx="2">
                  <c:v>12171</c:v>
                </c:pt>
                <c:pt idx="3">
                  <c:v>13204</c:v>
                </c:pt>
                <c:pt idx="4">
                  <c:v>14638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F-438C-9B06-E19F626CA2A1}"/>
            </c:ext>
          </c:extLst>
        </c:ser>
        <c:ser>
          <c:idx val="1"/>
          <c:order val="1"/>
          <c:tx>
            <c:strRef>
              <c:f>'Table 12.2'!$S$7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12.2'!$U$7:$Y$7</c:f>
              <c:numCache>
                <c:formatCode>#,##0</c:formatCode>
                <c:ptCount val="5"/>
                <c:pt idx="1">
                  <c:v>8920</c:v>
                </c:pt>
                <c:pt idx="2">
                  <c:v>9257</c:v>
                </c:pt>
                <c:pt idx="3">
                  <c:v>9608</c:v>
                </c:pt>
                <c:pt idx="4">
                  <c:v>10188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F-438C-9B06-E19F626CA2A1}"/>
            </c:ext>
          </c:extLst>
        </c:ser>
        <c:ser>
          <c:idx val="2"/>
          <c:order val="2"/>
          <c:tx>
            <c:strRef>
              <c:f>'Table 12.2'!$S$11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12.2'!$U$11:$Y$11</c:f>
              <c:numCache>
                <c:formatCode>#,##0</c:formatCode>
                <c:ptCount val="5"/>
                <c:pt idx="1">
                  <c:v>11144</c:v>
                </c:pt>
                <c:pt idx="2">
                  <c:v>11286</c:v>
                </c:pt>
                <c:pt idx="3">
                  <c:v>12260</c:v>
                </c:pt>
                <c:pt idx="4">
                  <c:v>13679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F-438C-9B06-E19F626CA2A1}"/>
            </c:ext>
          </c:extLst>
        </c:ser>
        <c:ser>
          <c:idx val="3"/>
          <c:order val="3"/>
          <c:tx>
            <c:strRef>
              <c:f>'Table 12.2'!$S$12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12.2'!$U$12:$Y$12</c:f>
              <c:numCache>
                <c:formatCode>#,##0</c:formatCode>
                <c:ptCount val="5"/>
                <c:pt idx="1">
                  <c:v>878</c:v>
                </c:pt>
                <c:pt idx="2">
                  <c:v>886</c:v>
                </c:pt>
                <c:pt idx="3">
                  <c:v>944</c:v>
                </c:pt>
                <c:pt idx="4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AF-438C-9B06-E19F626CA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12.11'!$V$8:$Z$8</c:f>
              <c:numCache>
                <c:formatCode>#,##0</c:formatCode>
                <c:ptCount val="5"/>
                <c:pt idx="0">
                  <c:v>25855</c:v>
                </c:pt>
                <c:pt idx="1">
                  <c:v>23265.96</c:v>
                </c:pt>
                <c:pt idx="2">
                  <c:v>28734.66</c:v>
                </c:pt>
                <c:pt idx="3">
                  <c:v>28425</c:v>
                </c:pt>
                <c:pt idx="4">
                  <c:v>36067.800000000003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A-473B-A3B7-1EF85F289EA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A-473B-A3B7-1EF85F289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12.12'!$U$4:$Y$4</c:f>
              <c:numCache>
                <c:formatCode>#,##0</c:formatCode>
                <c:ptCount val="5"/>
                <c:pt idx="1">
                  <c:v>4369</c:v>
                </c:pt>
                <c:pt idx="2">
                  <c:v>4148</c:v>
                </c:pt>
                <c:pt idx="3">
                  <c:v>4683</c:v>
                </c:pt>
                <c:pt idx="4">
                  <c:v>5352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0-4151-AF29-5259C8D28DA1}"/>
            </c:ext>
          </c:extLst>
        </c:ser>
        <c:ser>
          <c:idx val="1"/>
          <c:order val="1"/>
          <c:tx>
            <c:strRef>
              <c:f>'Table 12.12'!$S$7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12.12'!$U$7:$Y$7</c:f>
              <c:numCache>
                <c:formatCode>#,##0</c:formatCode>
                <c:ptCount val="5"/>
                <c:pt idx="1">
                  <c:v>3213</c:v>
                </c:pt>
                <c:pt idx="2">
                  <c:v>3119</c:v>
                </c:pt>
                <c:pt idx="3">
                  <c:v>3431</c:v>
                </c:pt>
                <c:pt idx="4">
                  <c:v>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0-4151-AF29-5259C8D28DA1}"/>
            </c:ext>
          </c:extLst>
        </c:ser>
        <c:ser>
          <c:idx val="2"/>
          <c:order val="2"/>
          <c:tx>
            <c:strRef>
              <c:f>'Table 12.12'!$S$11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12.12'!$U$11:$Y$11</c:f>
              <c:numCache>
                <c:formatCode>#,##0</c:formatCode>
                <c:ptCount val="5"/>
                <c:pt idx="1">
                  <c:v>3994</c:v>
                </c:pt>
                <c:pt idx="2">
                  <c:v>3756</c:v>
                </c:pt>
                <c:pt idx="3">
                  <c:v>4277</c:v>
                </c:pt>
                <c:pt idx="4">
                  <c:v>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A0-4151-AF29-5259C8D28DA1}"/>
            </c:ext>
          </c:extLst>
        </c:ser>
        <c:ser>
          <c:idx val="3"/>
          <c:order val="3"/>
          <c:tx>
            <c:strRef>
              <c:f>'Table 12.12'!$S$12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12.12'!$U$12:$Y$12</c:f>
              <c:numCache>
                <c:formatCode>#,##0</c:formatCode>
                <c:ptCount val="5"/>
                <c:pt idx="1">
                  <c:v>379</c:v>
                </c:pt>
                <c:pt idx="2">
                  <c:v>392</c:v>
                </c:pt>
                <c:pt idx="3">
                  <c:v>406</c:v>
                </c:pt>
                <c:pt idx="4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A0-4151-AF29-5259C8D28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12.12'!$AB$15:$AB$33</c:f>
              <c:numCache>
                <c:formatCode>0.0%</c:formatCode>
                <c:ptCount val="19"/>
                <c:pt idx="0">
                  <c:v>0.14865363334562892</c:v>
                </c:pt>
                <c:pt idx="1">
                  <c:v>2.250092216894135E-2</c:v>
                </c:pt>
                <c:pt idx="2">
                  <c:v>0.11914422722242715</c:v>
                </c:pt>
                <c:pt idx="3">
                  <c:v>9.9594245665805981E-3</c:v>
                </c:pt>
                <c:pt idx="4">
                  <c:v>6.8056067871634082E-2</c:v>
                </c:pt>
                <c:pt idx="5">
                  <c:v>2.0103282921431206E-2</c:v>
                </c:pt>
                <c:pt idx="6">
                  <c:v>6.6765031353744009E-2</c:v>
                </c:pt>
                <c:pt idx="7">
                  <c:v>6.8609369236444118E-2</c:v>
                </c:pt>
                <c:pt idx="8">
                  <c:v>4.2419771302102546E-2</c:v>
                </c:pt>
                <c:pt idx="9">
                  <c:v>2.9509406123201772E-3</c:v>
                </c:pt>
                <c:pt idx="10">
                  <c:v>2.2869789745481373E-2</c:v>
                </c:pt>
                <c:pt idx="11">
                  <c:v>1.2172630025820731E-2</c:v>
                </c:pt>
                <c:pt idx="12">
                  <c:v>3.8731095536702322E-2</c:v>
                </c:pt>
                <c:pt idx="13">
                  <c:v>7.2666912578384354E-2</c:v>
                </c:pt>
                <c:pt idx="14">
                  <c:v>4.647731464404279E-2</c:v>
                </c:pt>
                <c:pt idx="15">
                  <c:v>6.4551825894503867E-2</c:v>
                </c:pt>
                <c:pt idx="16">
                  <c:v>0.10992253780892659</c:v>
                </c:pt>
                <c:pt idx="17">
                  <c:v>1.3279232755440797E-2</c:v>
                </c:pt>
                <c:pt idx="18">
                  <c:v>2.6742899299151603E-2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0-43C6-BB23-7DF69B398CF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0-43C6-BB23-7DF69B39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12.12'!$Y$44:$Y$60</c:f>
              <c:numCache>
                <c:formatCode>#,##0</c:formatCode>
                <c:ptCount val="17"/>
                <c:pt idx="0">
                  <c:v>0</c:v>
                </c:pt>
                <c:pt idx="1">
                  <c:v>63</c:v>
                </c:pt>
                <c:pt idx="2">
                  <c:v>155</c:v>
                </c:pt>
                <c:pt idx="3">
                  <c:v>215</c:v>
                </c:pt>
                <c:pt idx="4">
                  <c:v>404</c:v>
                </c:pt>
                <c:pt idx="5">
                  <c:v>341</c:v>
                </c:pt>
                <c:pt idx="6">
                  <c:v>262</c:v>
                </c:pt>
                <c:pt idx="7">
                  <c:v>238</c:v>
                </c:pt>
                <c:pt idx="8">
                  <c:v>193</c:v>
                </c:pt>
                <c:pt idx="9">
                  <c:v>257</c:v>
                </c:pt>
                <c:pt idx="10">
                  <c:v>304</c:v>
                </c:pt>
                <c:pt idx="11">
                  <c:v>241</c:v>
                </c:pt>
                <c:pt idx="12">
                  <c:v>135</c:v>
                </c:pt>
                <c:pt idx="13">
                  <c:v>44</c:v>
                </c:pt>
                <c:pt idx="14">
                  <c:v>26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C-46D0-ACE2-524574440855}"/>
            </c:ext>
          </c:extLst>
        </c:ser>
        <c:ser>
          <c:idx val="1"/>
          <c:order val="1"/>
          <c:tx>
            <c:strRef>
              <c:f>'Table 12.12'!$S$62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12.12'!$Y$63:$Y$79</c:f>
              <c:numCache>
                <c:formatCode>#,##0</c:formatCode>
                <c:ptCount val="17"/>
                <c:pt idx="0">
                  <c:v>8</c:v>
                </c:pt>
                <c:pt idx="1">
                  <c:v>88</c:v>
                </c:pt>
                <c:pt idx="2">
                  <c:v>149</c:v>
                </c:pt>
                <c:pt idx="3">
                  <c:v>185</c:v>
                </c:pt>
                <c:pt idx="4">
                  <c:v>278</c:v>
                </c:pt>
                <c:pt idx="5">
                  <c:v>275</c:v>
                </c:pt>
                <c:pt idx="6">
                  <c:v>229</c:v>
                </c:pt>
                <c:pt idx="7">
                  <c:v>212</c:v>
                </c:pt>
                <c:pt idx="8">
                  <c:v>203</c:v>
                </c:pt>
                <c:pt idx="9">
                  <c:v>278</c:v>
                </c:pt>
                <c:pt idx="10">
                  <c:v>246</c:v>
                </c:pt>
                <c:pt idx="11">
                  <c:v>180</c:v>
                </c:pt>
                <c:pt idx="12">
                  <c:v>70</c:v>
                </c:pt>
                <c:pt idx="13">
                  <c:v>38</c:v>
                </c:pt>
                <c:pt idx="14">
                  <c:v>14</c:v>
                </c:pt>
                <c:pt idx="15">
                  <c:v>8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C-46D0-ACE2-524574440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12.12'!$Y$83:$Y$90</c:f>
              <c:numCache>
                <c:formatCode>#,##0</c:formatCode>
                <c:ptCount val="8"/>
                <c:pt idx="0">
                  <c:v>157</c:v>
                </c:pt>
                <c:pt idx="1">
                  <c:v>113</c:v>
                </c:pt>
                <c:pt idx="2">
                  <c:v>406</c:v>
                </c:pt>
                <c:pt idx="3">
                  <c:v>85</c:v>
                </c:pt>
                <c:pt idx="4">
                  <c:v>37</c:v>
                </c:pt>
                <c:pt idx="5">
                  <c:v>59</c:v>
                </c:pt>
                <c:pt idx="6">
                  <c:v>234</c:v>
                </c:pt>
                <c:pt idx="7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8-45F7-9331-E9AF3767A9DC}"/>
            </c:ext>
          </c:extLst>
        </c:ser>
        <c:ser>
          <c:idx val="1"/>
          <c:order val="1"/>
          <c:tx>
            <c:strRef>
              <c:f>'Table 12.12'!$S$92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12.12'!$Y$93:$Y$100</c:f>
              <c:numCache>
                <c:formatCode>#,##0</c:formatCode>
                <c:ptCount val="8"/>
                <c:pt idx="0">
                  <c:v>79</c:v>
                </c:pt>
                <c:pt idx="1">
                  <c:v>206</c:v>
                </c:pt>
                <c:pt idx="2">
                  <c:v>83</c:v>
                </c:pt>
                <c:pt idx="3">
                  <c:v>307</c:v>
                </c:pt>
                <c:pt idx="4">
                  <c:v>215</c:v>
                </c:pt>
                <c:pt idx="5">
                  <c:v>185</c:v>
                </c:pt>
                <c:pt idx="6">
                  <c:v>24</c:v>
                </c:pt>
                <c:pt idx="7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98-45F7-9331-E9AF3767A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12.12'!$U$8:$Y$8</c:f>
              <c:numCache>
                <c:formatCode>#,##0</c:formatCode>
                <c:ptCount val="5"/>
                <c:pt idx="1">
                  <c:v>36713.050000000003</c:v>
                </c:pt>
                <c:pt idx="2">
                  <c:v>39963.17</c:v>
                </c:pt>
                <c:pt idx="3">
                  <c:v>38575.019999999997</c:v>
                </c:pt>
                <c:pt idx="4">
                  <c:v>43252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A-4F89-8C63-CD24DFD009F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A-4F89-8C63-CD24DFD00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12.12'!$V$4:$Z$4</c:f>
              <c:numCache>
                <c:formatCode>#,##0</c:formatCode>
                <c:ptCount val="5"/>
                <c:pt idx="0">
                  <c:v>4369</c:v>
                </c:pt>
                <c:pt idx="1">
                  <c:v>4148</c:v>
                </c:pt>
                <c:pt idx="2">
                  <c:v>4683</c:v>
                </c:pt>
                <c:pt idx="3">
                  <c:v>5352</c:v>
                </c:pt>
                <c:pt idx="4">
                  <c:v>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9-4B6A-B91B-45550D1DA9BE}"/>
            </c:ext>
          </c:extLst>
        </c:ser>
        <c:ser>
          <c:idx val="1"/>
          <c:order val="1"/>
          <c:tx>
            <c:strRef>
              <c:f>'Table 12.12'!$S$7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12.12'!$V$7:$Z$7</c:f>
              <c:numCache>
                <c:formatCode>#,##0</c:formatCode>
                <c:ptCount val="5"/>
                <c:pt idx="0">
                  <c:v>3213</c:v>
                </c:pt>
                <c:pt idx="1">
                  <c:v>3119</c:v>
                </c:pt>
                <c:pt idx="2">
                  <c:v>3431</c:v>
                </c:pt>
                <c:pt idx="3">
                  <c:v>3786</c:v>
                </c:pt>
                <c:pt idx="4">
                  <c:v>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9-4B6A-B91B-45550D1DA9BE}"/>
            </c:ext>
          </c:extLst>
        </c:ser>
        <c:ser>
          <c:idx val="2"/>
          <c:order val="2"/>
          <c:tx>
            <c:strRef>
              <c:f>'Table 12.12'!$S$11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12.12'!$V$11:$Z$11</c:f>
              <c:numCache>
                <c:formatCode>#,##0</c:formatCode>
                <c:ptCount val="5"/>
                <c:pt idx="0">
                  <c:v>3994</c:v>
                </c:pt>
                <c:pt idx="1">
                  <c:v>3756</c:v>
                </c:pt>
                <c:pt idx="2">
                  <c:v>4277</c:v>
                </c:pt>
                <c:pt idx="3">
                  <c:v>4926</c:v>
                </c:pt>
                <c:pt idx="4">
                  <c:v>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F9-4B6A-B91B-45550D1DA9BE}"/>
            </c:ext>
          </c:extLst>
        </c:ser>
        <c:ser>
          <c:idx val="3"/>
          <c:order val="3"/>
          <c:tx>
            <c:strRef>
              <c:f>'Table 12.12'!$S$12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12.12'!$V$12:$Z$12</c:f>
              <c:numCache>
                <c:formatCode>#,##0</c:formatCode>
                <c:ptCount val="5"/>
                <c:pt idx="0">
                  <c:v>379</c:v>
                </c:pt>
                <c:pt idx="1">
                  <c:v>392</c:v>
                </c:pt>
                <c:pt idx="2">
                  <c:v>406</c:v>
                </c:pt>
                <c:pt idx="3">
                  <c:v>426</c:v>
                </c:pt>
                <c:pt idx="4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F9-4B6A-B91B-45550D1DA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12.12'!$AB$15:$AB$33</c:f>
              <c:numCache>
                <c:formatCode>0.0%</c:formatCode>
                <c:ptCount val="19"/>
                <c:pt idx="0">
                  <c:v>0.14865363334562892</c:v>
                </c:pt>
                <c:pt idx="1">
                  <c:v>2.250092216894135E-2</c:v>
                </c:pt>
                <c:pt idx="2">
                  <c:v>0.11914422722242715</c:v>
                </c:pt>
                <c:pt idx="3">
                  <c:v>9.9594245665805981E-3</c:v>
                </c:pt>
                <c:pt idx="4">
                  <c:v>6.8056067871634082E-2</c:v>
                </c:pt>
                <c:pt idx="5">
                  <c:v>2.0103282921431206E-2</c:v>
                </c:pt>
                <c:pt idx="6">
                  <c:v>6.6765031353744009E-2</c:v>
                </c:pt>
                <c:pt idx="7">
                  <c:v>6.8609369236444118E-2</c:v>
                </c:pt>
                <c:pt idx="8">
                  <c:v>4.2419771302102546E-2</c:v>
                </c:pt>
                <c:pt idx="9">
                  <c:v>2.9509406123201772E-3</c:v>
                </c:pt>
                <c:pt idx="10">
                  <c:v>2.2869789745481373E-2</c:v>
                </c:pt>
                <c:pt idx="11">
                  <c:v>1.2172630025820731E-2</c:v>
                </c:pt>
                <c:pt idx="12">
                  <c:v>3.8731095536702322E-2</c:v>
                </c:pt>
                <c:pt idx="13">
                  <c:v>7.2666912578384354E-2</c:v>
                </c:pt>
                <c:pt idx="14">
                  <c:v>4.647731464404279E-2</c:v>
                </c:pt>
                <c:pt idx="15">
                  <c:v>6.4551825894503867E-2</c:v>
                </c:pt>
                <c:pt idx="16">
                  <c:v>0.10992253780892659</c:v>
                </c:pt>
                <c:pt idx="17">
                  <c:v>1.3279232755440797E-2</c:v>
                </c:pt>
                <c:pt idx="18">
                  <c:v>2.6742899299151603E-2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5-46EB-8551-1B1D21263AA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5-46EB-8551-1B1D21263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12.12'!$Z$44:$Z$60</c:f>
              <c:numCache>
                <c:formatCode>#,##0</c:formatCode>
                <c:ptCount val="17"/>
                <c:pt idx="0">
                  <c:v>0</c:v>
                </c:pt>
                <c:pt idx="1">
                  <c:v>54</c:v>
                </c:pt>
                <c:pt idx="2">
                  <c:v>139</c:v>
                </c:pt>
                <c:pt idx="3">
                  <c:v>249</c:v>
                </c:pt>
                <c:pt idx="4">
                  <c:v>403</c:v>
                </c:pt>
                <c:pt idx="5">
                  <c:v>354</c:v>
                </c:pt>
                <c:pt idx="6">
                  <c:v>281</c:v>
                </c:pt>
                <c:pt idx="7">
                  <c:v>250</c:v>
                </c:pt>
                <c:pt idx="8">
                  <c:v>214</c:v>
                </c:pt>
                <c:pt idx="9">
                  <c:v>230</c:v>
                </c:pt>
                <c:pt idx="10">
                  <c:v>270</c:v>
                </c:pt>
                <c:pt idx="11">
                  <c:v>224</c:v>
                </c:pt>
                <c:pt idx="12">
                  <c:v>146</c:v>
                </c:pt>
                <c:pt idx="13">
                  <c:v>50</c:v>
                </c:pt>
                <c:pt idx="14">
                  <c:v>18</c:v>
                </c:pt>
                <c:pt idx="15">
                  <c:v>3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8-4AB7-BFEA-62A809D03417}"/>
            </c:ext>
          </c:extLst>
        </c:ser>
        <c:ser>
          <c:idx val="1"/>
          <c:order val="1"/>
          <c:tx>
            <c:strRef>
              <c:f>'Table 12.12'!$S$62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12.12'!$Z$63:$Z$79</c:f>
              <c:numCache>
                <c:formatCode>#,##0</c:formatCode>
                <c:ptCount val="17"/>
                <c:pt idx="0">
                  <c:v>15</c:v>
                </c:pt>
                <c:pt idx="1">
                  <c:v>73</c:v>
                </c:pt>
                <c:pt idx="2">
                  <c:v>135</c:v>
                </c:pt>
                <c:pt idx="3">
                  <c:v>199</c:v>
                </c:pt>
                <c:pt idx="4">
                  <c:v>287</c:v>
                </c:pt>
                <c:pt idx="5">
                  <c:v>292</c:v>
                </c:pt>
                <c:pt idx="6">
                  <c:v>251</c:v>
                </c:pt>
                <c:pt idx="7">
                  <c:v>227</c:v>
                </c:pt>
                <c:pt idx="8">
                  <c:v>207</c:v>
                </c:pt>
                <c:pt idx="9">
                  <c:v>266</c:v>
                </c:pt>
                <c:pt idx="10">
                  <c:v>261</c:v>
                </c:pt>
                <c:pt idx="11">
                  <c:v>192</c:v>
                </c:pt>
                <c:pt idx="12">
                  <c:v>70</c:v>
                </c:pt>
                <c:pt idx="13">
                  <c:v>32</c:v>
                </c:pt>
                <c:pt idx="14">
                  <c:v>14</c:v>
                </c:pt>
                <c:pt idx="15">
                  <c:v>9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8-4AB7-BFEA-62A809D03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12.12'!$Z$83:$Z$90</c:f>
              <c:numCache>
                <c:formatCode>#,##0</c:formatCode>
                <c:ptCount val="8"/>
                <c:pt idx="0">
                  <c:v>145</c:v>
                </c:pt>
                <c:pt idx="1">
                  <c:v>108</c:v>
                </c:pt>
                <c:pt idx="2">
                  <c:v>423</c:v>
                </c:pt>
                <c:pt idx="3">
                  <c:v>85</c:v>
                </c:pt>
                <c:pt idx="4">
                  <c:v>33</c:v>
                </c:pt>
                <c:pt idx="5">
                  <c:v>69</c:v>
                </c:pt>
                <c:pt idx="6">
                  <c:v>263</c:v>
                </c:pt>
                <c:pt idx="7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B-4BFF-BE54-D50735A86D39}"/>
            </c:ext>
          </c:extLst>
        </c:ser>
        <c:ser>
          <c:idx val="1"/>
          <c:order val="1"/>
          <c:tx>
            <c:strRef>
              <c:f>'Table 12.12'!$S$92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12.12'!$Z$93:$Z$100</c:f>
              <c:numCache>
                <c:formatCode>#,##0</c:formatCode>
                <c:ptCount val="8"/>
                <c:pt idx="0">
                  <c:v>92</c:v>
                </c:pt>
                <c:pt idx="1">
                  <c:v>202</c:v>
                </c:pt>
                <c:pt idx="2">
                  <c:v>82</c:v>
                </c:pt>
                <c:pt idx="3">
                  <c:v>298</c:v>
                </c:pt>
                <c:pt idx="4">
                  <c:v>223</c:v>
                </c:pt>
                <c:pt idx="5">
                  <c:v>172</c:v>
                </c:pt>
                <c:pt idx="6">
                  <c:v>34</c:v>
                </c:pt>
                <c:pt idx="7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3B-4BFF-BE54-D50735A86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12.2'!$AB$15:$AB$33</c:f>
              <c:numCache>
                <c:formatCode>0.0%</c:formatCode>
                <c:ptCount val="19"/>
                <c:pt idx="0">
                  <c:v>3.2277546638035164E-2</c:v>
                </c:pt>
                <c:pt idx="1">
                  <c:v>2.6842034626224668E-3</c:v>
                </c:pt>
                <c:pt idx="2">
                  <c:v>6.7037981478996103E-2</c:v>
                </c:pt>
                <c:pt idx="3">
                  <c:v>1.6910481814521542E-2</c:v>
                </c:pt>
                <c:pt idx="4">
                  <c:v>0.10099315528117031</c:v>
                </c:pt>
                <c:pt idx="5">
                  <c:v>3.5163065360354316E-2</c:v>
                </c:pt>
                <c:pt idx="6">
                  <c:v>9.9382633203596832E-2</c:v>
                </c:pt>
                <c:pt idx="7">
                  <c:v>6.3280096631324653E-2</c:v>
                </c:pt>
                <c:pt idx="8">
                  <c:v>4.5228828345188564E-2</c:v>
                </c:pt>
                <c:pt idx="9">
                  <c:v>9.2605019460475103E-3</c:v>
                </c:pt>
                <c:pt idx="10">
                  <c:v>3.3619648369346396E-2</c:v>
                </c:pt>
                <c:pt idx="11">
                  <c:v>1.5232854650382498E-2</c:v>
                </c:pt>
                <c:pt idx="12">
                  <c:v>3.9390685813984701E-2</c:v>
                </c:pt>
                <c:pt idx="13">
                  <c:v>8.3478727687558721E-2</c:v>
                </c:pt>
                <c:pt idx="14">
                  <c:v>6.7507717084955038E-2</c:v>
                </c:pt>
                <c:pt idx="15">
                  <c:v>5.6502482888202928E-2</c:v>
                </c:pt>
                <c:pt idx="16">
                  <c:v>0.15078512951281708</c:v>
                </c:pt>
                <c:pt idx="17">
                  <c:v>2.3218359951684336E-2</c:v>
                </c:pt>
                <c:pt idx="18">
                  <c:v>4.449067239296739E-2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6-4827-B613-DC007256E3B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A6-4827-B613-DC007256E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12.12'!$V$8:$Z$8</c:f>
              <c:numCache>
                <c:formatCode>#,##0</c:formatCode>
                <c:ptCount val="5"/>
                <c:pt idx="0">
                  <c:v>36713.050000000003</c:v>
                </c:pt>
                <c:pt idx="1">
                  <c:v>39963.17</c:v>
                </c:pt>
                <c:pt idx="2">
                  <c:v>38575.019999999997</c:v>
                </c:pt>
                <c:pt idx="3">
                  <c:v>43252</c:v>
                </c:pt>
                <c:pt idx="4">
                  <c:v>44163.19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2-47E4-884E-7CEC583B4A7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2-47E4-884E-7CEC583B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12.13'!$U$4:$Y$4</c:f>
              <c:numCache>
                <c:formatCode>#,##0</c:formatCode>
                <c:ptCount val="5"/>
                <c:pt idx="1">
                  <c:v>3699</c:v>
                </c:pt>
                <c:pt idx="2">
                  <c:v>3853</c:v>
                </c:pt>
                <c:pt idx="3">
                  <c:v>3988</c:v>
                </c:pt>
                <c:pt idx="4">
                  <c:v>4270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2-4FE9-AF48-54C87E95A925}"/>
            </c:ext>
          </c:extLst>
        </c:ser>
        <c:ser>
          <c:idx val="1"/>
          <c:order val="1"/>
          <c:tx>
            <c:strRef>
              <c:f>'Table 12.13'!$S$7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12.13'!$U$7:$Y$7</c:f>
              <c:numCache>
                <c:formatCode>#,##0</c:formatCode>
                <c:ptCount val="5"/>
                <c:pt idx="1">
                  <c:v>2450</c:v>
                </c:pt>
                <c:pt idx="2">
                  <c:v>2550</c:v>
                </c:pt>
                <c:pt idx="3">
                  <c:v>2557</c:v>
                </c:pt>
                <c:pt idx="4">
                  <c:v>2662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2-4FE9-AF48-54C87E95A925}"/>
            </c:ext>
          </c:extLst>
        </c:ser>
        <c:ser>
          <c:idx val="2"/>
          <c:order val="2"/>
          <c:tx>
            <c:strRef>
              <c:f>'Table 12.13'!$S$11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12.13'!$U$11:$Y$11</c:f>
              <c:numCache>
                <c:formatCode>#,##0</c:formatCode>
                <c:ptCount val="5"/>
                <c:pt idx="1">
                  <c:v>3083</c:v>
                </c:pt>
                <c:pt idx="2">
                  <c:v>3227</c:v>
                </c:pt>
                <c:pt idx="3">
                  <c:v>3345</c:v>
                </c:pt>
                <c:pt idx="4">
                  <c:v>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2-4FE9-AF48-54C87E95A925}"/>
            </c:ext>
          </c:extLst>
        </c:ser>
        <c:ser>
          <c:idx val="3"/>
          <c:order val="3"/>
          <c:tx>
            <c:strRef>
              <c:f>'Table 12.13'!$S$12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12.13'!$U$12:$Y$12</c:f>
              <c:numCache>
                <c:formatCode>#,##0</c:formatCode>
                <c:ptCount val="5"/>
                <c:pt idx="1">
                  <c:v>616</c:v>
                </c:pt>
                <c:pt idx="2">
                  <c:v>623</c:v>
                </c:pt>
                <c:pt idx="3">
                  <c:v>643</c:v>
                </c:pt>
                <c:pt idx="4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F2-4FE9-AF48-54C87E95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12.13'!$AB$15:$AB$33</c:f>
              <c:numCache>
                <c:formatCode>0.0%</c:formatCode>
                <c:ptCount val="19"/>
                <c:pt idx="0">
                  <c:v>0.15022798176145907</c:v>
                </c:pt>
                <c:pt idx="1">
                  <c:v>4.5596352291816652E-3</c:v>
                </c:pt>
                <c:pt idx="2">
                  <c:v>5.7355411567074632E-2</c:v>
                </c:pt>
                <c:pt idx="3">
                  <c:v>4.5596352291816652E-3</c:v>
                </c:pt>
                <c:pt idx="4">
                  <c:v>6.6474682025437964E-2</c:v>
                </c:pt>
                <c:pt idx="5">
                  <c:v>2.759779217662587E-2</c:v>
                </c:pt>
                <c:pt idx="6">
                  <c:v>7.439404847612191E-2</c:v>
                </c:pt>
                <c:pt idx="7">
                  <c:v>0.16198704103671707</c:v>
                </c:pt>
                <c:pt idx="8">
                  <c:v>3.2877369810415169E-2</c:v>
                </c:pt>
                <c:pt idx="9">
                  <c:v>4.0796736261099111E-3</c:v>
                </c:pt>
                <c:pt idx="10">
                  <c:v>2.3998080153587713E-2</c:v>
                </c:pt>
                <c:pt idx="11">
                  <c:v>3.5517158627309815E-2</c:v>
                </c:pt>
                <c:pt idx="12">
                  <c:v>3.5277177825773935E-2</c:v>
                </c:pt>
                <c:pt idx="13">
                  <c:v>5.5195584353251739E-2</c:v>
                </c:pt>
                <c:pt idx="14">
                  <c:v>4.4876409887209021E-2</c:v>
                </c:pt>
                <c:pt idx="15">
                  <c:v>5.9275257979361652E-2</c:v>
                </c:pt>
                <c:pt idx="16">
                  <c:v>6.6954643628509725E-2</c:v>
                </c:pt>
                <c:pt idx="17">
                  <c:v>2.2318214542836574E-2</c:v>
                </c:pt>
                <c:pt idx="18">
                  <c:v>2.327813774898008E-2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7-4E90-81C7-8B9D989EE96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7-4E90-81C7-8B9D989E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12.13'!$Y$44:$Y$60</c:f>
              <c:numCache>
                <c:formatCode>#,##0</c:formatCode>
                <c:ptCount val="17"/>
                <c:pt idx="0">
                  <c:v>7</c:v>
                </c:pt>
                <c:pt idx="1">
                  <c:v>62</c:v>
                </c:pt>
                <c:pt idx="2">
                  <c:v>81</c:v>
                </c:pt>
                <c:pt idx="3">
                  <c:v>136</c:v>
                </c:pt>
                <c:pt idx="4">
                  <c:v>317</c:v>
                </c:pt>
                <c:pt idx="5">
                  <c:v>276</c:v>
                </c:pt>
                <c:pt idx="6">
                  <c:v>191</c:v>
                </c:pt>
                <c:pt idx="7">
                  <c:v>144</c:v>
                </c:pt>
                <c:pt idx="8">
                  <c:v>150</c:v>
                </c:pt>
                <c:pt idx="9">
                  <c:v>195</c:v>
                </c:pt>
                <c:pt idx="10">
                  <c:v>192</c:v>
                </c:pt>
                <c:pt idx="11">
                  <c:v>201</c:v>
                </c:pt>
                <c:pt idx="12">
                  <c:v>145</c:v>
                </c:pt>
                <c:pt idx="13">
                  <c:v>77</c:v>
                </c:pt>
                <c:pt idx="14">
                  <c:v>25</c:v>
                </c:pt>
                <c:pt idx="15">
                  <c:v>10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6-42B0-94DC-E047C45E47BE}"/>
            </c:ext>
          </c:extLst>
        </c:ser>
        <c:ser>
          <c:idx val="1"/>
          <c:order val="1"/>
          <c:tx>
            <c:strRef>
              <c:f>'Table 12.13'!$S$62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12.13'!$Y$63:$Y$79</c:f>
              <c:numCache>
                <c:formatCode>#,##0</c:formatCode>
                <c:ptCount val="17"/>
                <c:pt idx="0">
                  <c:v>9</c:v>
                </c:pt>
                <c:pt idx="1">
                  <c:v>46</c:v>
                </c:pt>
                <c:pt idx="2">
                  <c:v>126</c:v>
                </c:pt>
                <c:pt idx="3">
                  <c:v>127</c:v>
                </c:pt>
                <c:pt idx="4">
                  <c:v>245</c:v>
                </c:pt>
                <c:pt idx="5">
                  <c:v>193</c:v>
                </c:pt>
                <c:pt idx="6">
                  <c:v>175</c:v>
                </c:pt>
                <c:pt idx="7">
                  <c:v>161</c:v>
                </c:pt>
                <c:pt idx="8">
                  <c:v>160</c:v>
                </c:pt>
                <c:pt idx="9">
                  <c:v>209</c:v>
                </c:pt>
                <c:pt idx="10">
                  <c:v>218</c:v>
                </c:pt>
                <c:pt idx="11">
                  <c:v>217</c:v>
                </c:pt>
                <c:pt idx="12">
                  <c:v>111</c:v>
                </c:pt>
                <c:pt idx="13">
                  <c:v>42</c:v>
                </c:pt>
                <c:pt idx="14">
                  <c:v>13</c:v>
                </c:pt>
                <c:pt idx="15">
                  <c:v>6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6-42B0-94DC-E047C45E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12.13'!$Y$83:$Y$90</c:f>
              <c:numCache>
                <c:formatCode>#,##0</c:formatCode>
                <c:ptCount val="8"/>
                <c:pt idx="0">
                  <c:v>183</c:v>
                </c:pt>
                <c:pt idx="1">
                  <c:v>106</c:v>
                </c:pt>
                <c:pt idx="2">
                  <c:v>235</c:v>
                </c:pt>
                <c:pt idx="3">
                  <c:v>72</c:v>
                </c:pt>
                <c:pt idx="4">
                  <c:v>25</c:v>
                </c:pt>
                <c:pt idx="5">
                  <c:v>42</c:v>
                </c:pt>
                <c:pt idx="6">
                  <c:v>106</c:v>
                </c:pt>
                <c:pt idx="7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1-4C06-85CD-BDD559396C15}"/>
            </c:ext>
          </c:extLst>
        </c:ser>
        <c:ser>
          <c:idx val="1"/>
          <c:order val="1"/>
          <c:tx>
            <c:strRef>
              <c:f>'Table 12.13'!$S$92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12.13'!$Y$93:$Y$100</c:f>
              <c:numCache>
                <c:formatCode>#,##0</c:formatCode>
                <c:ptCount val="8"/>
                <c:pt idx="0">
                  <c:v>128</c:v>
                </c:pt>
                <c:pt idx="1">
                  <c:v>136</c:v>
                </c:pt>
                <c:pt idx="2">
                  <c:v>49</c:v>
                </c:pt>
                <c:pt idx="3">
                  <c:v>224</c:v>
                </c:pt>
                <c:pt idx="4">
                  <c:v>159</c:v>
                </c:pt>
                <c:pt idx="5">
                  <c:v>111</c:v>
                </c:pt>
                <c:pt idx="6">
                  <c:v>4</c:v>
                </c:pt>
                <c:pt idx="7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1-4C06-85CD-BDD559396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12.13'!$U$8:$Y$8</c:f>
              <c:numCache>
                <c:formatCode>#,##0</c:formatCode>
                <c:ptCount val="5"/>
                <c:pt idx="1">
                  <c:v>29073</c:v>
                </c:pt>
                <c:pt idx="2">
                  <c:v>30839.360000000001</c:v>
                </c:pt>
                <c:pt idx="3">
                  <c:v>33580.5</c:v>
                </c:pt>
                <c:pt idx="4">
                  <c:v>34711.26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F-45ED-9DD7-123AB968F81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F-45ED-9DD7-123AB968F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12.13'!$V$4:$Z$4</c:f>
              <c:numCache>
                <c:formatCode>#,##0</c:formatCode>
                <c:ptCount val="5"/>
                <c:pt idx="0">
                  <c:v>3699</c:v>
                </c:pt>
                <c:pt idx="1">
                  <c:v>3853</c:v>
                </c:pt>
                <c:pt idx="2">
                  <c:v>3988</c:v>
                </c:pt>
                <c:pt idx="3">
                  <c:v>4270</c:v>
                </c:pt>
                <c:pt idx="4">
                  <c:v>4162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F-4B9E-9D58-2C563C867CBC}"/>
            </c:ext>
          </c:extLst>
        </c:ser>
        <c:ser>
          <c:idx val="1"/>
          <c:order val="1"/>
          <c:tx>
            <c:strRef>
              <c:f>'Table 12.13'!$S$7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12.13'!$V$7:$Z$7</c:f>
              <c:numCache>
                <c:formatCode>#,##0</c:formatCode>
                <c:ptCount val="5"/>
                <c:pt idx="0">
                  <c:v>2450</c:v>
                </c:pt>
                <c:pt idx="1">
                  <c:v>2550</c:v>
                </c:pt>
                <c:pt idx="2">
                  <c:v>2557</c:v>
                </c:pt>
                <c:pt idx="3">
                  <c:v>2662</c:v>
                </c:pt>
                <c:pt idx="4">
                  <c:v>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F-4B9E-9D58-2C563C867CBC}"/>
            </c:ext>
          </c:extLst>
        </c:ser>
        <c:ser>
          <c:idx val="2"/>
          <c:order val="2"/>
          <c:tx>
            <c:strRef>
              <c:f>'Table 12.13'!$S$11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12.13'!$V$11:$Z$11</c:f>
              <c:numCache>
                <c:formatCode>#,##0</c:formatCode>
                <c:ptCount val="5"/>
                <c:pt idx="0">
                  <c:v>3083</c:v>
                </c:pt>
                <c:pt idx="1">
                  <c:v>3227</c:v>
                </c:pt>
                <c:pt idx="2">
                  <c:v>3345</c:v>
                </c:pt>
                <c:pt idx="3">
                  <c:v>3647</c:v>
                </c:pt>
                <c:pt idx="4">
                  <c:v>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9F-4B9E-9D58-2C563C867CBC}"/>
            </c:ext>
          </c:extLst>
        </c:ser>
        <c:ser>
          <c:idx val="3"/>
          <c:order val="3"/>
          <c:tx>
            <c:strRef>
              <c:f>'Table 12.13'!$S$12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12.13'!$V$12:$Z$12</c:f>
              <c:numCache>
                <c:formatCode>#,##0</c:formatCode>
                <c:ptCount val="5"/>
                <c:pt idx="0">
                  <c:v>616</c:v>
                </c:pt>
                <c:pt idx="1">
                  <c:v>623</c:v>
                </c:pt>
                <c:pt idx="2">
                  <c:v>643</c:v>
                </c:pt>
                <c:pt idx="3">
                  <c:v>625</c:v>
                </c:pt>
                <c:pt idx="4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9F-4B9E-9D58-2C563C867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12.13'!$AB$15:$AB$33</c:f>
              <c:numCache>
                <c:formatCode>0.0%</c:formatCode>
                <c:ptCount val="19"/>
                <c:pt idx="0">
                  <c:v>0.15022798176145907</c:v>
                </c:pt>
                <c:pt idx="1">
                  <c:v>4.5596352291816652E-3</c:v>
                </c:pt>
                <c:pt idx="2">
                  <c:v>5.7355411567074632E-2</c:v>
                </c:pt>
                <c:pt idx="3">
                  <c:v>4.5596352291816652E-3</c:v>
                </c:pt>
                <c:pt idx="4">
                  <c:v>6.6474682025437964E-2</c:v>
                </c:pt>
                <c:pt idx="5">
                  <c:v>2.759779217662587E-2</c:v>
                </c:pt>
                <c:pt idx="6">
                  <c:v>7.439404847612191E-2</c:v>
                </c:pt>
                <c:pt idx="7">
                  <c:v>0.16198704103671707</c:v>
                </c:pt>
                <c:pt idx="8">
                  <c:v>3.2877369810415169E-2</c:v>
                </c:pt>
                <c:pt idx="9">
                  <c:v>4.0796736261099111E-3</c:v>
                </c:pt>
                <c:pt idx="10">
                  <c:v>2.3998080153587713E-2</c:v>
                </c:pt>
                <c:pt idx="11">
                  <c:v>3.5517158627309815E-2</c:v>
                </c:pt>
                <c:pt idx="12">
                  <c:v>3.5277177825773935E-2</c:v>
                </c:pt>
                <c:pt idx="13">
                  <c:v>5.5195584353251739E-2</c:v>
                </c:pt>
                <c:pt idx="14">
                  <c:v>4.4876409887209021E-2</c:v>
                </c:pt>
                <c:pt idx="15">
                  <c:v>5.9275257979361652E-2</c:v>
                </c:pt>
                <c:pt idx="16">
                  <c:v>6.6954643628509725E-2</c:v>
                </c:pt>
                <c:pt idx="17">
                  <c:v>2.2318214542836574E-2</c:v>
                </c:pt>
                <c:pt idx="18">
                  <c:v>2.327813774898008E-2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015-8E40-0AA3B48BF88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01-4015-8E40-0AA3B48BF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12.13'!$Z$44:$Z$60</c:f>
              <c:numCache>
                <c:formatCode>#,##0</c:formatCode>
                <c:ptCount val="17"/>
                <c:pt idx="0">
                  <c:v>6</c:v>
                </c:pt>
                <c:pt idx="1">
                  <c:v>44</c:v>
                </c:pt>
                <c:pt idx="2">
                  <c:v>107</c:v>
                </c:pt>
                <c:pt idx="3">
                  <c:v>116</c:v>
                </c:pt>
                <c:pt idx="4">
                  <c:v>293</c:v>
                </c:pt>
                <c:pt idx="5">
                  <c:v>283</c:v>
                </c:pt>
                <c:pt idx="6">
                  <c:v>179</c:v>
                </c:pt>
                <c:pt idx="7">
                  <c:v>157</c:v>
                </c:pt>
                <c:pt idx="8">
                  <c:v>124</c:v>
                </c:pt>
                <c:pt idx="9">
                  <c:v>189</c:v>
                </c:pt>
                <c:pt idx="10">
                  <c:v>185</c:v>
                </c:pt>
                <c:pt idx="11">
                  <c:v>207</c:v>
                </c:pt>
                <c:pt idx="12">
                  <c:v>140</c:v>
                </c:pt>
                <c:pt idx="13">
                  <c:v>76</c:v>
                </c:pt>
                <c:pt idx="14">
                  <c:v>28</c:v>
                </c:pt>
                <c:pt idx="15">
                  <c:v>10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0-4388-9F6D-DDE5CCB8EF5A}"/>
            </c:ext>
          </c:extLst>
        </c:ser>
        <c:ser>
          <c:idx val="1"/>
          <c:order val="1"/>
          <c:tx>
            <c:strRef>
              <c:f>'Table 12.13'!$S$62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12.13'!$Z$63:$Z$79</c:f>
              <c:numCache>
                <c:formatCode>#,##0</c:formatCode>
                <c:ptCount val="17"/>
                <c:pt idx="0">
                  <c:v>18</c:v>
                </c:pt>
                <c:pt idx="1">
                  <c:v>52</c:v>
                </c:pt>
                <c:pt idx="2">
                  <c:v>141</c:v>
                </c:pt>
                <c:pt idx="3">
                  <c:v>170</c:v>
                </c:pt>
                <c:pt idx="4">
                  <c:v>199</c:v>
                </c:pt>
                <c:pt idx="5">
                  <c:v>225</c:v>
                </c:pt>
                <c:pt idx="6">
                  <c:v>167</c:v>
                </c:pt>
                <c:pt idx="7">
                  <c:v>140</c:v>
                </c:pt>
                <c:pt idx="8">
                  <c:v>171</c:v>
                </c:pt>
                <c:pt idx="9">
                  <c:v>211</c:v>
                </c:pt>
                <c:pt idx="10">
                  <c:v>191</c:v>
                </c:pt>
                <c:pt idx="11">
                  <c:v>192</c:v>
                </c:pt>
                <c:pt idx="12">
                  <c:v>95</c:v>
                </c:pt>
                <c:pt idx="13">
                  <c:v>46</c:v>
                </c:pt>
                <c:pt idx="14">
                  <c:v>20</c:v>
                </c:pt>
                <c:pt idx="15">
                  <c:v>3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0-4388-9F6D-DDE5CCB8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12.13'!$Z$83:$Z$90</c:f>
              <c:numCache>
                <c:formatCode>#,##0</c:formatCode>
                <c:ptCount val="8"/>
                <c:pt idx="0">
                  <c:v>183</c:v>
                </c:pt>
                <c:pt idx="1">
                  <c:v>102</c:v>
                </c:pt>
                <c:pt idx="2">
                  <c:v>232</c:v>
                </c:pt>
                <c:pt idx="3">
                  <c:v>78</c:v>
                </c:pt>
                <c:pt idx="4">
                  <c:v>27</c:v>
                </c:pt>
                <c:pt idx="5">
                  <c:v>41</c:v>
                </c:pt>
                <c:pt idx="6">
                  <c:v>127</c:v>
                </c:pt>
                <c:pt idx="7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A-4A3D-8CCD-0D0D6A89042C}"/>
            </c:ext>
          </c:extLst>
        </c:ser>
        <c:ser>
          <c:idx val="1"/>
          <c:order val="1"/>
          <c:tx>
            <c:strRef>
              <c:f>'Table 12.13'!$S$92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12.13'!$Z$93:$Z$100</c:f>
              <c:numCache>
                <c:formatCode>#,##0</c:formatCode>
                <c:ptCount val="8"/>
                <c:pt idx="0">
                  <c:v>134</c:v>
                </c:pt>
                <c:pt idx="1">
                  <c:v>127</c:v>
                </c:pt>
                <c:pt idx="2">
                  <c:v>50</c:v>
                </c:pt>
                <c:pt idx="3">
                  <c:v>217</c:v>
                </c:pt>
                <c:pt idx="4">
                  <c:v>149</c:v>
                </c:pt>
                <c:pt idx="5">
                  <c:v>114</c:v>
                </c:pt>
                <c:pt idx="6">
                  <c:v>8</c:v>
                </c:pt>
                <c:pt idx="7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FA-4A3D-8CCD-0D0D6A890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12.2'!$Y$44:$Y$60</c:f>
              <c:numCache>
                <c:formatCode>#,##0</c:formatCode>
                <c:ptCount val="17"/>
                <c:pt idx="0">
                  <c:v>12</c:v>
                </c:pt>
                <c:pt idx="1">
                  <c:v>200</c:v>
                </c:pt>
                <c:pt idx="2">
                  <c:v>458</c:v>
                </c:pt>
                <c:pt idx="3">
                  <c:v>704</c:v>
                </c:pt>
                <c:pt idx="4">
                  <c:v>980</c:v>
                </c:pt>
                <c:pt idx="5">
                  <c:v>1025</c:v>
                </c:pt>
                <c:pt idx="6">
                  <c:v>785</c:v>
                </c:pt>
                <c:pt idx="7">
                  <c:v>672</c:v>
                </c:pt>
                <c:pt idx="8">
                  <c:v>637</c:v>
                </c:pt>
                <c:pt idx="9">
                  <c:v>608</c:v>
                </c:pt>
                <c:pt idx="10">
                  <c:v>494</c:v>
                </c:pt>
                <c:pt idx="11">
                  <c:v>434</c:v>
                </c:pt>
                <c:pt idx="12">
                  <c:v>225</c:v>
                </c:pt>
                <c:pt idx="13">
                  <c:v>95</c:v>
                </c:pt>
                <c:pt idx="14">
                  <c:v>22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1-4B11-AE41-3EE3C5356750}"/>
            </c:ext>
          </c:extLst>
        </c:ser>
        <c:ser>
          <c:idx val="1"/>
          <c:order val="1"/>
          <c:tx>
            <c:strRef>
              <c:f>'Table 12.2'!$S$62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12.2'!$Y$63:$Y$79</c:f>
              <c:numCache>
                <c:formatCode>#,##0</c:formatCode>
                <c:ptCount val="17"/>
                <c:pt idx="0">
                  <c:v>14</c:v>
                </c:pt>
                <c:pt idx="1">
                  <c:v>212</c:v>
                </c:pt>
                <c:pt idx="2">
                  <c:v>434</c:v>
                </c:pt>
                <c:pt idx="3">
                  <c:v>665</c:v>
                </c:pt>
                <c:pt idx="4">
                  <c:v>1025</c:v>
                </c:pt>
                <c:pt idx="5">
                  <c:v>907</c:v>
                </c:pt>
                <c:pt idx="6">
                  <c:v>821</c:v>
                </c:pt>
                <c:pt idx="7">
                  <c:v>688</c:v>
                </c:pt>
                <c:pt idx="8">
                  <c:v>701</c:v>
                </c:pt>
                <c:pt idx="9">
                  <c:v>647</c:v>
                </c:pt>
                <c:pt idx="10">
                  <c:v>503</c:v>
                </c:pt>
                <c:pt idx="11">
                  <c:v>378</c:v>
                </c:pt>
                <c:pt idx="12">
                  <c:v>185</c:v>
                </c:pt>
                <c:pt idx="13">
                  <c:v>50</c:v>
                </c:pt>
                <c:pt idx="14">
                  <c:v>11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1-4B11-AE41-3EE3C5356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12.13'!$V$8:$Z$8</c:f>
              <c:numCache>
                <c:formatCode>#,##0</c:formatCode>
                <c:ptCount val="5"/>
                <c:pt idx="0">
                  <c:v>29073</c:v>
                </c:pt>
                <c:pt idx="1">
                  <c:v>30839.360000000001</c:v>
                </c:pt>
                <c:pt idx="2">
                  <c:v>33580.5</c:v>
                </c:pt>
                <c:pt idx="3">
                  <c:v>34711.26</c:v>
                </c:pt>
                <c:pt idx="4">
                  <c:v>36363.47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5-445B-8FB4-969AEE3510E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5-445B-8FB4-969AEE351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12.14'!$U$4:$Y$4</c:f>
              <c:numCache>
                <c:formatCode>#,##0</c:formatCode>
                <c:ptCount val="5"/>
                <c:pt idx="1">
                  <c:v>37738</c:v>
                </c:pt>
                <c:pt idx="2">
                  <c:v>38869</c:v>
                </c:pt>
                <c:pt idx="3">
                  <c:v>42893</c:v>
                </c:pt>
                <c:pt idx="4">
                  <c:v>47439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9-450D-B3B8-6F4489583E27}"/>
            </c:ext>
          </c:extLst>
        </c:ser>
        <c:ser>
          <c:idx val="1"/>
          <c:order val="1"/>
          <c:tx>
            <c:strRef>
              <c:f>'Table 12.14'!$S$7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12.14'!$U$7:$Y$7</c:f>
              <c:numCache>
                <c:formatCode>#,##0</c:formatCode>
                <c:ptCount val="5"/>
                <c:pt idx="1">
                  <c:v>26406</c:v>
                </c:pt>
                <c:pt idx="2">
                  <c:v>27387</c:v>
                </c:pt>
                <c:pt idx="3">
                  <c:v>28128</c:v>
                </c:pt>
                <c:pt idx="4">
                  <c:v>29242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9-450D-B3B8-6F4489583E27}"/>
            </c:ext>
          </c:extLst>
        </c:ser>
        <c:ser>
          <c:idx val="2"/>
          <c:order val="2"/>
          <c:tx>
            <c:strRef>
              <c:f>'Table 12.14'!$S$11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12.14'!$U$11:$Y$11</c:f>
              <c:numCache>
                <c:formatCode>#,##0</c:formatCode>
                <c:ptCount val="5"/>
                <c:pt idx="1">
                  <c:v>34566</c:v>
                </c:pt>
                <c:pt idx="2">
                  <c:v>35290</c:v>
                </c:pt>
                <c:pt idx="3">
                  <c:v>38963</c:v>
                </c:pt>
                <c:pt idx="4">
                  <c:v>43286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B9-450D-B3B8-6F4489583E27}"/>
            </c:ext>
          </c:extLst>
        </c:ser>
        <c:ser>
          <c:idx val="3"/>
          <c:order val="3"/>
          <c:tx>
            <c:strRef>
              <c:f>'Table 12.14'!$S$12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12.14'!$U$12:$Y$12</c:f>
              <c:numCache>
                <c:formatCode>#,##0</c:formatCode>
                <c:ptCount val="5"/>
                <c:pt idx="1">
                  <c:v>3174</c:v>
                </c:pt>
                <c:pt idx="2">
                  <c:v>3583</c:v>
                </c:pt>
                <c:pt idx="3">
                  <c:v>3930</c:v>
                </c:pt>
                <c:pt idx="4">
                  <c:v>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B9-450D-B3B8-6F448958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12.14'!$AB$15:$AB$33</c:f>
              <c:numCache>
                <c:formatCode>0.0%</c:formatCode>
                <c:ptCount val="19"/>
                <c:pt idx="0">
                  <c:v>3.2210774090974788E-2</c:v>
                </c:pt>
                <c:pt idx="1">
                  <c:v>1.3214676550143503E-3</c:v>
                </c:pt>
                <c:pt idx="2">
                  <c:v>5.2197972373066837E-2</c:v>
                </c:pt>
                <c:pt idx="3">
                  <c:v>1.2326815469430737E-2</c:v>
                </c:pt>
                <c:pt idx="4">
                  <c:v>5.8722718919700191E-2</c:v>
                </c:pt>
                <c:pt idx="5">
                  <c:v>2.7585637298424562E-2</c:v>
                </c:pt>
                <c:pt idx="6">
                  <c:v>0.10309512502322893</c:v>
                </c:pt>
                <c:pt idx="7">
                  <c:v>9.7127872643554741E-2</c:v>
                </c:pt>
                <c:pt idx="8">
                  <c:v>4.9596332927257333E-2</c:v>
                </c:pt>
                <c:pt idx="9">
                  <c:v>1.1851913030909954E-2</c:v>
                </c:pt>
                <c:pt idx="10">
                  <c:v>3.2231422023084391E-2</c:v>
                </c:pt>
                <c:pt idx="11">
                  <c:v>1.2698478247403522E-2</c:v>
                </c:pt>
                <c:pt idx="12">
                  <c:v>4.9451797402490137E-2</c:v>
                </c:pt>
                <c:pt idx="13">
                  <c:v>8.4863000970452809E-2</c:v>
                </c:pt>
                <c:pt idx="14">
                  <c:v>6.2542586359976046E-2</c:v>
                </c:pt>
                <c:pt idx="15">
                  <c:v>6.8076232165348638E-2</c:v>
                </c:pt>
                <c:pt idx="16">
                  <c:v>0.16700047490243852</c:v>
                </c:pt>
                <c:pt idx="17">
                  <c:v>2.6202225847081415E-2</c:v>
                </c:pt>
                <c:pt idx="18">
                  <c:v>3.9685325514649705E-2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C-4336-B30F-E1B6768C3A8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C-4336-B30F-E1B6768C3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12.14'!$Y$44:$Y$60</c:f>
              <c:numCache>
                <c:formatCode>#,##0</c:formatCode>
                <c:ptCount val="17"/>
                <c:pt idx="0">
                  <c:v>12</c:v>
                </c:pt>
                <c:pt idx="1">
                  <c:v>431</c:v>
                </c:pt>
                <c:pt idx="2">
                  <c:v>988</c:v>
                </c:pt>
                <c:pt idx="3">
                  <c:v>2119</c:v>
                </c:pt>
                <c:pt idx="4">
                  <c:v>5180</c:v>
                </c:pt>
                <c:pt idx="5">
                  <c:v>4857</c:v>
                </c:pt>
                <c:pt idx="6">
                  <c:v>3192</c:v>
                </c:pt>
                <c:pt idx="7">
                  <c:v>1985</c:v>
                </c:pt>
                <c:pt idx="8">
                  <c:v>1637</c:v>
                </c:pt>
                <c:pt idx="9">
                  <c:v>1548</c:v>
                </c:pt>
                <c:pt idx="10">
                  <c:v>1313</c:v>
                </c:pt>
                <c:pt idx="11">
                  <c:v>1164</c:v>
                </c:pt>
                <c:pt idx="12">
                  <c:v>612</c:v>
                </c:pt>
                <c:pt idx="13">
                  <c:v>174</c:v>
                </c:pt>
                <c:pt idx="14">
                  <c:v>59</c:v>
                </c:pt>
                <c:pt idx="15">
                  <c:v>26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9-4116-8F5E-F44B80126236}"/>
            </c:ext>
          </c:extLst>
        </c:ser>
        <c:ser>
          <c:idx val="1"/>
          <c:order val="1"/>
          <c:tx>
            <c:strRef>
              <c:f>'Table 12.14'!$S$62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12.14'!$Y$63:$Y$79</c:f>
              <c:numCache>
                <c:formatCode>#,##0</c:formatCode>
                <c:ptCount val="17"/>
                <c:pt idx="0">
                  <c:v>36</c:v>
                </c:pt>
                <c:pt idx="1">
                  <c:v>512</c:v>
                </c:pt>
                <c:pt idx="2">
                  <c:v>1161</c:v>
                </c:pt>
                <c:pt idx="3">
                  <c:v>1976</c:v>
                </c:pt>
                <c:pt idx="4">
                  <c:v>3862</c:v>
                </c:pt>
                <c:pt idx="5">
                  <c:v>3836</c:v>
                </c:pt>
                <c:pt idx="6">
                  <c:v>2413</c:v>
                </c:pt>
                <c:pt idx="7">
                  <c:v>1894</c:v>
                </c:pt>
                <c:pt idx="8">
                  <c:v>1541</c:v>
                </c:pt>
                <c:pt idx="9">
                  <c:v>1562</c:v>
                </c:pt>
                <c:pt idx="10">
                  <c:v>1377</c:v>
                </c:pt>
                <c:pt idx="11">
                  <c:v>1132</c:v>
                </c:pt>
                <c:pt idx="12">
                  <c:v>549</c:v>
                </c:pt>
                <c:pt idx="13">
                  <c:v>147</c:v>
                </c:pt>
                <c:pt idx="14">
                  <c:v>51</c:v>
                </c:pt>
                <c:pt idx="15">
                  <c:v>19</c:v>
                </c:pt>
                <c:pt idx="1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9-4116-8F5E-F44B80126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12.14'!$Y$83:$Y$90</c:f>
              <c:numCache>
                <c:formatCode>#,##0</c:formatCode>
                <c:ptCount val="8"/>
                <c:pt idx="0">
                  <c:v>1235</c:v>
                </c:pt>
                <c:pt idx="1">
                  <c:v>1638</c:v>
                </c:pt>
                <c:pt idx="2">
                  <c:v>2976</c:v>
                </c:pt>
                <c:pt idx="3">
                  <c:v>1551</c:v>
                </c:pt>
                <c:pt idx="4">
                  <c:v>959</c:v>
                </c:pt>
                <c:pt idx="5">
                  <c:v>1023</c:v>
                </c:pt>
                <c:pt idx="6">
                  <c:v>1362</c:v>
                </c:pt>
                <c:pt idx="7">
                  <c:v>2409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7-4E4C-AE13-71AD8F56C32A}"/>
            </c:ext>
          </c:extLst>
        </c:ser>
        <c:ser>
          <c:idx val="1"/>
          <c:order val="1"/>
          <c:tx>
            <c:strRef>
              <c:f>'Table 12.14'!$S$92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12.14'!$Y$93:$Y$100</c:f>
              <c:numCache>
                <c:formatCode>#,##0</c:formatCode>
                <c:ptCount val="8"/>
                <c:pt idx="0">
                  <c:v>1025</c:v>
                </c:pt>
                <c:pt idx="1">
                  <c:v>2191</c:v>
                </c:pt>
                <c:pt idx="2">
                  <c:v>560</c:v>
                </c:pt>
                <c:pt idx="3">
                  <c:v>3084</c:v>
                </c:pt>
                <c:pt idx="4">
                  <c:v>2438</c:v>
                </c:pt>
                <c:pt idx="5">
                  <c:v>1542</c:v>
                </c:pt>
                <c:pt idx="6">
                  <c:v>145</c:v>
                </c:pt>
                <c:pt idx="7">
                  <c:v>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7-4E4C-AE13-71AD8F56C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12.14'!$U$8:$Y$8</c:f>
              <c:numCache>
                <c:formatCode>#,##0</c:formatCode>
                <c:ptCount val="5"/>
                <c:pt idx="1">
                  <c:v>39503</c:v>
                </c:pt>
                <c:pt idx="2">
                  <c:v>38451.65</c:v>
                </c:pt>
                <c:pt idx="3">
                  <c:v>39459.85</c:v>
                </c:pt>
                <c:pt idx="4">
                  <c:v>39780.47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B-4B33-B584-FF3E367327C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B-4B33-B584-FF3E36732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12.14'!$V$4:$Z$4</c:f>
              <c:numCache>
                <c:formatCode>#,##0</c:formatCode>
                <c:ptCount val="5"/>
                <c:pt idx="0">
                  <c:v>37738</c:v>
                </c:pt>
                <c:pt idx="1">
                  <c:v>38869</c:v>
                </c:pt>
                <c:pt idx="2">
                  <c:v>42893</c:v>
                </c:pt>
                <c:pt idx="3">
                  <c:v>47439</c:v>
                </c:pt>
                <c:pt idx="4">
                  <c:v>48428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1-4F6B-A6FB-DD1EBD11E8B6}"/>
            </c:ext>
          </c:extLst>
        </c:ser>
        <c:ser>
          <c:idx val="1"/>
          <c:order val="1"/>
          <c:tx>
            <c:strRef>
              <c:f>'Table 12.14'!$S$7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12.14'!$V$7:$Z$7</c:f>
              <c:numCache>
                <c:formatCode>#,##0</c:formatCode>
                <c:ptCount val="5"/>
                <c:pt idx="0">
                  <c:v>26406</c:v>
                </c:pt>
                <c:pt idx="1">
                  <c:v>27387</c:v>
                </c:pt>
                <c:pt idx="2">
                  <c:v>28128</c:v>
                </c:pt>
                <c:pt idx="3">
                  <c:v>29242</c:v>
                </c:pt>
                <c:pt idx="4">
                  <c:v>29725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1-4F6B-A6FB-DD1EBD11E8B6}"/>
            </c:ext>
          </c:extLst>
        </c:ser>
        <c:ser>
          <c:idx val="2"/>
          <c:order val="2"/>
          <c:tx>
            <c:strRef>
              <c:f>'Table 12.14'!$S$11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12.14'!$V$11:$Z$11</c:f>
              <c:numCache>
                <c:formatCode>#,##0</c:formatCode>
                <c:ptCount val="5"/>
                <c:pt idx="0">
                  <c:v>34566</c:v>
                </c:pt>
                <c:pt idx="1">
                  <c:v>35290</c:v>
                </c:pt>
                <c:pt idx="2">
                  <c:v>38963</c:v>
                </c:pt>
                <c:pt idx="3">
                  <c:v>43286</c:v>
                </c:pt>
                <c:pt idx="4">
                  <c:v>44317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1-4F6B-A6FB-DD1EBD11E8B6}"/>
            </c:ext>
          </c:extLst>
        </c:ser>
        <c:ser>
          <c:idx val="3"/>
          <c:order val="3"/>
          <c:tx>
            <c:strRef>
              <c:f>'Table 12.14'!$S$12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12.14'!$V$12:$Z$12</c:f>
              <c:numCache>
                <c:formatCode>#,##0</c:formatCode>
                <c:ptCount val="5"/>
                <c:pt idx="0">
                  <c:v>3174</c:v>
                </c:pt>
                <c:pt idx="1">
                  <c:v>3583</c:v>
                </c:pt>
                <c:pt idx="2">
                  <c:v>3930</c:v>
                </c:pt>
                <c:pt idx="3">
                  <c:v>4150</c:v>
                </c:pt>
                <c:pt idx="4">
                  <c:v>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71-4F6B-A6FB-DD1EBD11E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12.14'!$AB$15:$AB$33</c:f>
              <c:numCache>
                <c:formatCode>0.0%</c:formatCode>
                <c:ptCount val="19"/>
                <c:pt idx="0">
                  <c:v>3.2210774090974788E-2</c:v>
                </c:pt>
                <c:pt idx="1">
                  <c:v>1.3214676550143503E-3</c:v>
                </c:pt>
                <c:pt idx="2">
                  <c:v>5.2197972373066837E-2</c:v>
                </c:pt>
                <c:pt idx="3">
                  <c:v>1.2326815469430737E-2</c:v>
                </c:pt>
                <c:pt idx="4">
                  <c:v>5.8722718919700191E-2</c:v>
                </c:pt>
                <c:pt idx="5">
                  <c:v>2.7585637298424562E-2</c:v>
                </c:pt>
                <c:pt idx="6">
                  <c:v>0.10309512502322893</c:v>
                </c:pt>
                <c:pt idx="7">
                  <c:v>9.7127872643554741E-2</c:v>
                </c:pt>
                <c:pt idx="8">
                  <c:v>4.9596332927257333E-2</c:v>
                </c:pt>
                <c:pt idx="9">
                  <c:v>1.1851913030909954E-2</c:v>
                </c:pt>
                <c:pt idx="10">
                  <c:v>3.2231422023084391E-2</c:v>
                </c:pt>
                <c:pt idx="11">
                  <c:v>1.2698478247403522E-2</c:v>
                </c:pt>
                <c:pt idx="12">
                  <c:v>4.9451797402490137E-2</c:v>
                </c:pt>
                <c:pt idx="13">
                  <c:v>8.4863000970452809E-2</c:v>
                </c:pt>
                <c:pt idx="14">
                  <c:v>6.2542586359976046E-2</c:v>
                </c:pt>
                <c:pt idx="15">
                  <c:v>6.8076232165348638E-2</c:v>
                </c:pt>
                <c:pt idx="16">
                  <c:v>0.16700047490243852</c:v>
                </c:pt>
                <c:pt idx="17">
                  <c:v>2.6202225847081415E-2</c:v>
                </c:pt>
                <c:pt idx="18">
                  <c:v>3.9685325514649705E-2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E-479A-9F74-ED36A311539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BE-479A-9F74-ED36A311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12.14'!$Z$44:$Z$60</c:f>
              <c:numCache>
                <c:formatCode>#,##0</c:formatCode>
                <c:ptCount val="17"/>
                <c:pt idx="0">
                  <c:v>7</c:v>
                </c:pt>
                <c:pt idx="1">
                  <c:v>430</c:v>
                </c:pt>
                <c:pt idx="2">
                  <c:v>1118</c:v>
                </c:pt>
                <c:pt idx="3">
                  <c:v>2181</c:v>
                </c:pt>
                <c:pt idx="4">
                  <c:v>4927</c:v>
                </c:pt>
                <c:pt idx="5">
                  <c:v>5061</c:v>
                </c:pt>
                <c:pt idx="6">
                  <c:v>3371</c:v>
                </c:pt>
                <c:pt idx="7">
                  <c:v>2006</c:v>
                </c:pt>
                <c:pt idx="8">
                  <c:v>1581</c:v>
                </c:pt>
                <c:pt idx="9">
                  <c:v>1530</c:v>
                </c:pt>
                <c:pt idx="10">
                  <c:v>1279</c:v>
                </c:pt>
                <c:pt idx="11">
                  <c:v>1076</c:v>
                </c:pt>
                <c:pt idx="12">
                  <c:v>635</c:v>
                </c:pt>
                <c:pt idx="13">
                  <c:v>209</c:v>
                </c:pt>
                <c:pt idx="14">
                  <c:v>48</c:v>
                </c:pt>
                <c:pt idx="15">
                  <c:v>23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B-4A40-91CD-C1FEEE353435}"/>
            </c:ext>
          </c:extLst>
        </c:ser>
        <c:ser>
          <c:idx val="1"/>
          <c:order val="1"/>
          <c:tx>
            <c:strRef>
              <c:f>'Table 12.14'!$S$62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12.14'!$Z$63:$Z$79</c:f>
              <c:numCache>
                <c:formatCode>#,##0</c:formatCode>
                <c:ptCount val="17"/>
                <c:pt idx="0">
                  <c:v>22</c:v>
                </c:pt>
                <c:pt idx="1">
                  <c:v>562</c:v>
                </c:pt>
                <c:pt idx="2">
                  <c:v>1205</c:v>
                </c:pt>
                <c:pt idx="3">
                  <c:v>2044</c:v>
                </c:pt>
                <c:pt idx="4">
                  <c:v>3977</c:v>
                </c:pt>
                <c:pt idx="5">
                  <c:v>4087</c:v>
                </c:pt>
                <c:pt idx="6">
                  <c:v>2677</c:v>
                </c:pt>
                <c:pt idx="7">
                  <c:v>1970</c:v>
                </c:pt>
                <c:pt idx="8">
                  <c:v>1555</c:v>
                </c:pt>
                <c:pt idx="9">
                  <c:v>1532</c:v>
                </c:pt>
                <c:pt idx="10">
                  <c:v>1336</c:v>
                </c:pt>
                <c:pt idx="11">
                  <c:v>1135</c:v>
                </c:pt>
                <c:pt idx="12">
                  <c:v>539</c:v>
                </c:pt>
                <c:pt idx="13">
                  <c:v>150</c:v>
                </c:pt>
                <c:pt idx="14">
                  <c:v>57</c:v>
                </c:pt>
                <c:pt idx="15">
                  <c:v>20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5B-4A40-91CD-C1FEEE353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12.14'!$Z$83:$Z$90</c:f>
              <c:numCache>
                <c:formatCode>#,##0</c:formatCode>
                <c:ptCount val="8"/>
                <c:pt idx="0">
                  <c:v>1269</c:v>
                </c:pt>
                <c:pt idx="1">
                  <c:v>1733</c:v>
                </c:pt>
                <c:pt idx="2">
                  <c:v>2928</c:v>
                </c:pt>
                <c:pt idx="3">
                  <c:v>1598</c:v>
                </c:pt>
                <c:pt idx="4">
                  <c:v>940</c:v>
                </c:pt>
                <c:pt idx="5">
                  <c:v>1055</c:v>
                </c:pt>
                <c:pt idx="6">
                  <c:v>1372</c:v>
                </c:pt>
                <c:pt idx="7">
                  <c:v>2270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7-4835-995B-5DF2CAE6F5DF}"/>
            </c:ext>
          </c:extLst>
        </c:ser>
        <c:ser>
          <c:idx val="1"/>
          <c:order val="1"/>
          <c:tx>
            <c:strRef>
              <c:f>'Table 12.14'!$S$92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12.14'!$Z$93:$Z$100</c:f>
              <c:numCache>
                <c:formatCode>#,##0</c:formatCode>
                <c:ptCount val="8"/>
                <c:pt idx="0">
                  <c:v>1098</c:v>
                </c:pt>
                <c:pt idx="1">
                  <c:v>2329</c:v>
                </c:pt>
                <c:pt idx="2">
                  <c:v>586</c:v>
                </c:pt>
                <c:pt idx="3">
                  <c:v>3182</c:v>
                </c:pt>
                <c:pt idx="4">
                  <c:v>2413</c:v>
                </c:pt>
                <c:pt idx="5">
                  <c:v>1538</c:v>
                </c:pt>
                <c:pt idx="6">
                  <c:v>165</c:v>
                </c:pt>
                <c:pt idx="7">
                  <c:v>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D7-4835-995B-5DF2CAE6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12.2'!$Y$83:$Y$90</c:f>
              <c:numCache>
                <c:formatCode>#,##0</c:formatCode>
                <c:ptCount val="8"/>
                <c:pt idx="0">
                  <c:v>438</c:v>
                </c:pt>
                <c:pt idx="1">
                  <c:v>327</c:v>
                </c:pt>
                <c:pt idx="2">
                  <c:v>1211</c:v>
                </c:pt>
                <c:pt idx="3">
                  <c:v>343</c:v>
                </c:pt>
                <c:pt idx="4">
                  <c:v>268</c:v>
                </c:pt>
                <c:pt idx="5">
                  <c:v>319</c:v>
                </c:pt>
                <c:pt idx="6">
                  <c:v>654</c:v>
                </c:pt>
                <c:pt idx="7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276-A2F6-DDD514174F70}"/>
            </c:ext>
          </c:extLst>
        </c:ser>
        <c:ser>
          <c:idx val="1"/>
          <c:order val="1"/>
          <c:tx>
            <c:strRef>
              <c:f>'Table 12.2'!$S$92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12.2'!$Y$93:$Y$100</c:f>
              <c:numCache>
                <c:formatCode>#,##0</c:formatCode>
                <c:ptCount val="8"/>
                <c:pt idx="0">
                  <c:v>379</c:v>
                </c:pt>
                <c:pt idx="1">
                  <c:v>590</c:v>
                </c:pt>
                <c:pt idx="2">
                  <c:v>213</c:v>
                </c:pt>
                <c:pt idx="3">
                  <c:v>1107</c:v>
                </c:pt>
                <c:pt idx="4">
                  <c:v>964</c:v>
                </c:pt>
                <c:pt idx="5">
                  <c:v>649</c:v>
                </c:pt>
                <c:pt idx="6">
                  <c:v>55</c:v>
                </c:pt>
                <c:pt idx="7">
                  <c:v>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0-4276-A2F6-DDD514174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12.14'!$V$8:$Z$8</c:f>
              <c:numCache>
                <c:formatCode>#,##0</c:formatCode>
                <c:ptCount val="5"/>
                <c:pt idx="0">
                  <c:v>39503</c:v>
                </c:pt>
                <c:pt idx="1">
                  <c:v>38451.65</c:v>
                </c:pt>
                <c:pt idx="2">
                  <c:v>39459.85</c:v>
                </c:pt>
                <c:pt idx="3">
                  <c:v>39780.47</c:v>
                </c:pt>
                <c:pt idx="4">
                  <c:v>42654.74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901-BA08-306FF5F2E65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901-BA08-306FF5F2E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12.15'!$U$4:$Y$4</c:f>
              <c:numCache>
                <c:formatCode>#,##0</c:formatCode>
                <c:ptCount val="5"/>
                <c:pt idx="1">
                  <c:v>48906</c:v>
                </c:pt>
                <c:pt idx="2">
                  <c:v>49272</c:v>
                </c:pt>
                <c:pt idx="3">
                  <c:v>53291</c:v>
                </c:pt>
                <c:pt idx="4">
                  <c:v>57367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8-455B-8963-6A3411D62127}"/>
            </c:ext>
          </c:extLst>
        </c:ser>
        <c:ser>
          <c:idx val="1"/>
          <c:order val="1"/>
          <c:tx>
            <c:strRef>
              <c:f>'Table 12.15'!$S$7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12.15'!$U$7:$Y$7</c:f>
              <c:numCache>
                <c:formatCode>#,##0</c:formatCode>
                <c:ptCount val="5"/>
                <c:pt idx="1">
                  <c:v>32620</c:v>
                </c:pt>
                <c:pt idx="2">
                  <c:v>33267</c:v>
                </c:pt>
                <c:pt idx="3">
                  <c:v>33951</c:v>
                </c:pt>
                <c:pt idx="4">
                  <c:v>34751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8-455B-8963-6A3411D62127}"/>
            </c:ext>
          </c:extLst>
        </c:ser>
        <c:ser>
          <c:idx val="2"/>
          <c:order val="2"/>
          <c:tx>
            <c:strRef>
              <c:f>'Table 12.15'!$S$11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12.15'!$U$11:$Y$11</c:f>
              <c:numCache>
                <c:formatCode>#,##0</c:formatCode>
                <c:ptCount val="5"/>
                <c:pt idx="1">
                  <c:v>43207</c:v>
                </c:pt>
                <c:pt idx="2">
                  <c:v>43319</c:v>
                </c:pt>
                <c:pt idx="3">
                  <c:v>47104</c:v>
                </c:pt>
                <c:pt idx="4">
                  <c:v>51126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8-455B-8963-6A3411D62127}"/>
            </c:ext>
          </c:extLst>
        </c:ser>
        <c:ser>
          <c:idx val="3"/>
          <c:order val="3"/>
          <c:tx>
            <c:strRef>
              <c:f>'Table 12.15'!$S$12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12.15'!$U$12:$Y$12</c:f>
              <c:numCache>
                <c:formatCode>#,##0</c:formatCode>
                <c:ptCount val="5"/>
                <c:pt idx="1">
                  <c:v>5694</c:v>
                </c:pt>
                <c:pt idx="2">
                  <c:v>5954</c:v>
                </c:pt>
                <c:pt idx="3">
                  <c:v>6187</c:v>
                </c:pt>
                <c:pt idx="4">
                  <c:v>6243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E8-455B-8963-6A3411D62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12.15'!$AB$15:$AB$33</c:f>
              <c:numCache>
                <c:formatCode>0.0%</c:formatCode>
                <c:ptCount val="19"/>
                <c:pt idx="0">
                  <c:v>2.9228715566111334E-2</c:v>
                </c:pt>
                <c:pt idx="1">
                  <c:v>1.5949239810689457E-3</c:v>
                </c:pt>
                <c:pt idx="2">
                  <c:v>3.2643933221226357E-2</c:v>
                </c:pt>
                <c:pt idx="3">
                  <c:v>1.3002097671757711E-2</c:v>
                </c:pt>
                <c:pt idx="4">
                  <c:v>3.2869302914203494E-2</c:v>
                </c:pt>
                <c:pt idx="5">
                  <c:v>1.4267635178475461E-2</c:v>
                </c:pt>
                <c:pt idx="6">
                  <c:v>7.8827384151309743E-2</c:v>
                </c:pt>
                <c:pt idx="7">
                  <c:v>0.11850978624551428</c:v>
                </c:pt>
                <c:pt idx="8">
                  <c:v>2.5536119827332143E-2</c:v>
                </c:pt>
                <c:pt idx="9">
                  <c:v>1.731879409878127E-2</c:v>
                </c:pt>
                <c:pt idx="10">
                  <c:v>2.9679454952065601E-2</c:v>
                </c:pt>
                <c:pt idx="11">
                  <c:v>1.480505521557478E-2</c:v>
                </c:pt>
                <c:pt idx="12">
                  <c:v>9.1292061785968132E-2</c:v>
                </c:pt>
                <c:pt idx="13">
                  <c:v>6.452507671237627E-2</c:v>
                </c:pt>
                <c:pt idx="14">
                  <c:v>7.563753618917185E-2</c:v>
                </c:pt>
                <c:pt idx="15">
                  <c:v>0.12008737409635421</c:v>
                </c:pt>
                <c:pt idx="16">
                  <c:v>0.15460360938231368</c:v>
                </c:pt>
                <c:pt idx="17">
                  <c:v>3.6873948997104868E-2</c:v>
                </c:pt>
                <c:pt idx="18">
                  <c:v>3.1569093147027723E-2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B-49AE-8253-B8FFD7D8D84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B-49AE-8253-B8FFD7D8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12.15'!$Y$44:$Y$60</c:f>
              <c:numCache>
                <c:formatCode>#,##0</c:formatCode>
                <c:ptCount val="17"/>
                <c:pt idx="0">
                  <c:v>25</c:v>
                </c:pt>
                <c:pt idx="1">
                  <c:v>430</c:v>
                </c:pt>
                <c:pt idx="2">
                  <c:v>1226</c:v>
                </c:pt>
                <c:pt idx="3">
                  <c:v>2643</c:v>
                </c:pt>
                <c:pt idx="4">
                  <c:v>5205</c:v>
                </c:pt>
                <c:pt idx="5">
                  <c:v>4740</c:v>
                </c:pt>
                <c:pt idx="6">
                  <c:v>3109</c:v>
                </c:pt>
                <c:pt idx="7">
                  <c:v>2174</c:v>
                </c:pt>
                <c:pt idx="8">
                  <c:v>1985</c:v>
                </c:pt>
                <c:pt idx="9">
                  <c:v>1904</c:v>
                </c:pt>
                <c:pt idx="10">
                  <c:v>1598</c:v>
                </c:pt>
                <c:pt idx="11">
                  <c:v>1352</c:v>
                </c:pt>
                <c:pt idx="12">
                  <c:v>926</c:v>
                </c:pt>
                <c:pt idx="13">
                  <c:v>475</c:v>
                </c:pt>
                <c:pt idx="14">
                  <c:v>217</c:v>
                </c:pt>
                <c:pt idx="15">
                  <c:v>83</c:v>
                </c:pt>
                <c:pt idx="1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7-437A-9456-D30B6E3E59D7}"/>
            </c:ext>
          </c:extLst>
        </c:ser>
        <c:ser>
          <c:idx val="1"/>
          <c:order val="1"/>
          <c:tx>
            <c:strRef>
              <c:f>'Table 12.15'!$S$62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12.15'!$Y$63:$Y$79</c:f>
              <c:numCache>
                <c:formatCode>#,##0</c:formatCode>
                <c:ptCount val="17"/>
                <c:pt idx="0">
                  <c:v>37</c:v>
                </c:pt>
                <c:pt idx="1">
                  <c:v>489</c:v>
                </c:pt>
                <c:pt idx="2">
                  <c:v>1562</c:v>
                </c:pt>
                <c:pt idx="3">
                  <c:v>2971</c:v>
                </c:pt>
                <c:pt idx="4">
                  <c:v>5319</c:v>
                </c:pt>
                <c:pt idx="5">
                  <c:v>4534</c:v>
                </c:pt>
                <c:pt idx="6">
                  <c:v>3033</c:v>
                </c:pt>
                <c:pt idx="7">
                  <c:v>2247</c:v>
                </c:pt>
                <c:pt idx="8">
                  <c:v>2195</c:v>
                </c:pt>
                <c:pt idx="9">
                  <c:v>2114</c:v>
                </c:pt>
                <c:pt idx="10">
                  <c:v>1875</c:v>
                </c:pt>
                <c:pt idx="11">
                  <c:v>1497</c:v>
                </c:pt>
                <c:pt idx="12">
                  <c:v>766</c:v>
                </c:pt>
                <c:pt idx="13">
                  <c:v>347</c:v>
                </c:pt>
                <c:pt idx="14">
                  <c:v>122</c:v>
                </c:pt>
                <c:pt idx="15">
                  <c:v>49</c:v>
                </c:pt>
                <c:pt idx="1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37-437A-9456-D30B6E3E5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12.15'!$Y$83:$Y$90</c:f>
              <c:numCache>
                <c:formatCode>#,##0</c:formatCode>
                <c:ptCount val="8"/>
                <c:pt idx="0">
                  <c:v>2105</c:v>
                </c:pt>
                <c:pt idx="1">
                  <c:v>4629</c:v>
                </c:pt>
                <c:pt idx="2">
                  <c:v>1929</c:v>
                </c:pt>
                <c:pt idx="3">
                  <c:v>1648</c:v>
                </c:pt>
                <c:pt idx="4">
                  <c:v>1093</c:v>
                </c:pt>
                <c:pt idx="5">
                  <c:v>944</c:v>
                </c:pt>
                <c:pt idx="6">
                  <c:v>436</c:v>
                </c:pt>
                <c:pt idx="7">
                  <c:v>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0-4571-BB1B-F6211DD93B5E}"/>
            </c:ext>
          </c:extLst>
        </c:ser>
        <c:ser>
          <c:idx val="1"/>
          <c:order val="1"/>
          <c:tx>
            <c:strRef>
              <c:f>'Table 12.15'!$S$92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12.15'!$Y$93:$Y$100</c:f>
              <c:numCache>
                <c:formatCode>#,##0</c:formatCode>
                <c:ptCount val="8"/>
                <c:pt idx="0">
                  <c:v>1571</c:v>
                </c:pt>
                <c:pt idx="1">
                  <c:v>5920</c:v>
                </c:pt>
                <c:pt idx="2">
                  <c:v>544</c:v>
                </c:pt>
                <c:pt idx="3">
                  <c:v>2401</c:v>
                </c:pt>
                <c:pt idx="4">
                  <c:v>2395</c:v>
                </c:pt>
                <c:pt idx="5">
                  <c:v>1270</c:v>
                </c:pt>
                <c:pt idx="6">
                  <c:v>67</c:v>
                </c:pt>
                <c:pt idx="7">
                  <c:v>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0-4571-BB1B-F6211DD9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12.15'!$U$8:$Y$8</c:f>
              <c:numCache>
                <c:formatCode>#,##0</c:formatCode>
                <c:ptCount val="5"/>
                <c:pt idx="1">
                  <c:v>35844.5</c:v>
                </c:pt>
                <c:pt idx="2">
                  <c:v>35339.410000000003</c:v>
                </c:pt>
                <c:pt idx="3">
                  <c:v>37585</c:v>
                </c:pt>
                <c:pt idx="4">
                  <c:v>38733.9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6-4550-9A6A-42D3602F606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6-4550-9A6A-42D3602F6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12.15'!$V$4:$Z$4</c:f>
              <c:numCache>
                <c:formatCode>#,##0</c:formatCode>
                <c:ptCount val="5"/>
                <c:pt idx="0">
                  <c:v>48906</c:v>
                </c:pt>
                <c:pt idx="1">
                  <c:v>49272</c:v>
                </c:pt>
                <c:pt idx="2">
                  <c:v>53291</c:v>
                </c:pt>
                <c:pt idx="3">
                  <c:v>57367</c:v>
                </c:pt>
                <c:pt idx="4">
                  <c:v>57679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E-481F-A391-3C451515B6C3}"/>
            </c:ext>
          </c:extLst>
        </c:ser>
        <c:ser>
          <c:idx val="1"/>
          <c:order val="1"/>
          <c:tx>
            <c:strRef>
              <c:f>'Table 12.15'!$S$7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12.15'!$V$7:$Z$7</c:f>
              <c:numCache>
                <c:formatCode>#,##0</c:formatCode>
                <c:ptCount val="5"/>
                <c:pt idx="0">
                  <c:v>32620</c:v>
                </c:pt>
                <c:pt idx="1">
                  <c:v>33267</c:v>
                </c:pt>
                <c:pt idx="2">
                  <c:v>33951</c:v>
                </c:pt>
                <c:pt idx="3">
                  <c:v>34751</c:v>
                </c:pt>
                <c:pt idx="4">
                  <c:v>34890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E-481F-A391-3C451515B6C3}"/>
            </c:ext>
          </c:extLst>
        </c:ser>
        <c:ser>
          <c:idx val="2"/>
          <c:order val="2"/>
          <c:tx>
            <c:strRef>
              <c:f>'Table 12.15'!$S$11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12.15'!$V$11:$Z$11</c:f>
              <c:numCache>
                <c:formatCode>#,##0</c:formatCode>
                <c:ptCount val="5"/>
                <c:pt idx="0">
                  <c:v>43207</c:v>
                </c:pt>
                <c:pt idx="1">
                  <c:v>43319</c:v>
                </c:pt>
                <c:pt idx="2">
                  <c:v>47104</c:v>
                </c:pt>
                <c:pt idx="3">
                  <c:v>51126</c:v>
                </c:pt>
                <c:pt idx="4">
                  <c:v>51579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3E-481F-A391-3C451515B6C3}"/>
            </c:ext>
          </c:extLst>
        </c:ser>
        <c:ser>
          <c:idx val="3"/>
          <c:order val="3"/>
          <c:tx>
            <c:strRef>
              <c:f>'Table 12.15'!$S$12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12.15'!$V$12:$Z$12</c:f>
              <c:numCache>
                <c:formatCode>#,##0</c:formatCode>
                <c:ptCount val="5"/>
                <c:pt idx="0">
                  <c:v>5694</c:v>
                </c:pt>
                <c:pt idx="1">
                  <c:v>5954</c:v>
                </c:pt>
                <c:pt idx="2">
                  <c:v>6187</c:v>
                </c:pt>
                <c:pt idx="3">
                  <c:v>6243</c:v>
                </c:pt>
                <c:pt idx="4">
                  <c:v>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3E-481F-A391-3C451515B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12.15'!$AB$15:$AB$33</c:f>
              <c:numCache>
                <c:formatCode>0.0%</c:formatCode>
                <c:ptCount val="19"/>
                <c:pt idx="0">
                  <c:v>2.9228715566111334E-2</c:v>
                </c:pt>
                <c:pt idx="1">
                  <c:v>1.5949239810689457E-3</c:v>
                </c:pt>
                <c:pt idx="2">
                  <c:v>3.2643933221226357E-2</c:v>
                </c:pt>
                <c:pt idx="3">
                  <c:v>1.3002097671757711E-2</c:v>
                </c:pt>
                <c:pt idx="4">
                  <c:v>3.2869302914203494E-2</c:v>
                </c:pt>
                <c:pt idx="5">
                  <c:v>1.4267635178475461E-2</c:v>
                </c:pt>
                <c:pt idx="6">
                  <c:v>7.8827384151309743E-2</c:v>
                </c:pt>
                <c:pt idx="7">
                  <c:v>0.11850978624551428</c:v>
                </c:pt>
                <c:pt idx="8">
                  <c:v>2.5536119827332143E-2</c:v>
                </c:pt>
                <c:pt idx="9">
                  <c:v>1.731879409878127E-2</c:v>
                </c:pt>
                <c:pt idx="10">
                  <c:v>2.9679454952065601E-2</c:v>
                </c:pt>
                <c:pt idx="11">
                  <c:v>1.480505521557478E-2</c:v>
                </c:pt>
                <c:pt idx="12">
                  <c:v>9.1292061785968132E-2</c:v>
                </c:pt>
                <c:pt idx="13">
                  <c:v>6.452507671237627E-2</c:v>
                </c:pt>
                <c:pt idx="14">
                  <c:v>7.563753618917185E-2</c:v>
                </c:pt>
                <c:pt idx="15">
                  <c:v>0.12008737409635421</c:v>
                </c:pt>
                <c:pt idx="16">
                  <c:v>0.15460360938231368</c:v>
                </c:pt>
                <c:pt idx="17">
                  <c:v>3.6873948997104868E-2</c:v>
                </c:pt>
                <c:pt idx="18">
                  <c:v>3.1569093147027723E-2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2-47B8-97AA-E123C3C466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2-47B8-97AA-E123C3C4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12.15'!$Z$44:$Z$60</c:f>
              <c:numCache>
                <c:formatCode>#,##0</c:formatCode>
                <c:ptCount val="17"/>
                <c:pt idx="0">
                  <c:v>25</c:v>
                </c:pt>
                <c:pt idx="1">
                  <c:v>462</c:v>
                </c:pt>
                <c:pt idx="2">
                  <c:v>1313</c:v>
                </c:pt>
                <c:pt idx="3">
                  <c:v>2720</c:v>
                </c:pt>
                <c:pt idx="4">
                  <c:v>4832</c:v>
                </c:pt>
                <c:pt idx="5">
                  <c:v>4828</c:v>
                </c:pt>
                <c:pt idx="6">
                  <c:v>3188</c:v>
                </c:pt>
                <c:pt idx="7">
                  <c:v>2217</c:v>
                </c:pt>
                <c:pt idx="8">
                  <c:v>1927</c:v>
                </c:pt>
                <c:pt idx="9">
                  <c:v>1886</c:v>
                </c:pt>
                <c:pt idx="10">
                  <c:v>1578</c:v>
                </c:pt>
                <c:pt idx="11">
                  <c:v>1363</c:v>
                </c:pt>
                <c:pt idx="12">
                  <c:v>878</c:v>
                </c:pt>
                <c:pt idx="13">
                  <c:v>484</c:v>
                </c:pt>
                <c:pt idx="14">
                  <c:v>219</c:v>
                </c:pt>
                <c:pt idx="15">
                  <c:v>82</c:v>
                </c:pt>
                <c:pt idx="16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E-4A5D-8999-83D8908AF5FF}"/>
            </c:ext>
          </c:extLst>
        </c:ser>
        <c:ser>
          <c:idx val="1"/>
          <c:order val="1"/>
          <c:tx>
            <c:strRef>
              <c:f>'Table 12.15'!$S$62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12.15'!$Z$63:$Z$79</c:f>
              <c:numCache>
                <c:formatCode>#,##0</c:formatCode>
                <c:ptCount val="17"/>
                <c:pt idx="0">
                  <c:v>45</c:v>
                </c:pt>
                <c:pt idx="1">
                  <c:v>535</c:v>
                </c:pt>
                <c:pt idx="2">
                  <c:v>1676</c:v>
                </c:pt>
                <c:pt idx="3">
                  <c:v>3025</c:v>
                </c:pt>
                <c:pt idx="4">
                  <c:v>5051</c:v>
                </c:pt>
                <c:pt idx="5">
                  <c:v>4635</c:v>
                </c:pt>
                <c:pt idx="6">
                  <c:v>3211</c:v>
                </c:pt>
                <c:pt idx="7">
                  <c:v>2360</c:v>
                </c:pt>
                <c:pt idx="8">
                  <c:v>2183</c:v>
                </c:pt>
                <c:pt idx="9">
                  <c:v>2187</c:v>
                </c:pt>
                <c:pt idx="10">
                  <c:v>1791</c:v>
                </c:pt>
                <c:pt idx="11">
                  <c:v>1481</c:v>
                </c:pt>
                <c:pt idx="12">
                  <c:v>806</c:v>
                </c:pt>
                <c:pt idx="13">
                  <c:v>383</c:v>
                </c:pt>
                <c:pt idx="14">
                  <c:v>150</c:v>
                </c:pt>
                <c:pt idx="15">
                  <c:v>44</c:v>
                </c:pt>
                <c:pt idx="16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5E-4A5D-8999-83D8908AF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12.15'!$Z$83:$Z$90</c:f>
              <c:numCache>
                <c:formatCode>#,##0</c:formatCode>
                <c:ptCount val="8"/>
                <c:pt idx="0">
                  <c:v>2079</c:v>
                </c:pt>
                <c:pt idx="1">
                  <c:v>4653</c:v>
                </c:pt>
                <c:pt idx="2">
                  <c:v>1938</c:v>
                </c:pt>
                <c:pt idx="3">
                  <c:v>1647</c:v>
                </c:pt>
                <c:pt idx="4">
                  <c:v>1101</c:v>
                </c:pt>
                <c:pt idx="5">
                  <c:v>979</c:v>
                </c:pt>
                <c:pt idx="6">
                  <c:v>459</c:v>
                </c:pt>
                <c:pt idx="7">
                  <c:v>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7-42D3-9CCF-F343BEF4A9F1}"/>
            </c:ext>
          </c:extLst>
        </c:ser>
        <c:ser>
          <c:idx val="1"/>
          <c:order val="1"/>
          <c:tx>
            <c:strRef>
              <c:f>'Table 12.15'!$S$92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12.15'!$Z$93:$Z$100</c:f>
              <c:numCache>
                <c:formatCode>#,##0</c:formatCode>
                <c:ptCount val="8"/>
                <c:pt idx="0">
                  <c:v>1577</c:v>
                </c:pt>
                <c:pt idx="1">
                  <c:v>5932</c:v>
                </c:pt>
                <c:pt idx="2">
                  <c:v>616</c:v>
                </c:pt>
                <c:pt idx="3">
                  <c:v>2449</c:v>
                </c:pt>
                <c:pt idx="4">
                  <c:v>2435</c:v>
                </c:pt>
                <c:pt idx="5">
                  <c:v>1230</c:v>
                </c:pt>
                <c:pt idx="6">
                  <c:v>78</c:v>
                </c:pt>
                <c:pt idx="7">
                  <c:v>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7-42D3-9CCF-F343BEF4A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12.2'!$U$8:$Y$8</c:f>
              <c:numCache>
                <c:formatCode>#,##0</c:formatCode>
                <c:ptCount val="5"/>
                <c:pt idx="1">
                  <c:v>43845</c:v>
                </c:pt>
                <c:pt idx="2">
                  <c:v>44579.86</c:v>
                </c:pt>
                <c:pt idx="3">
                  <c:v>45723.31</c:v>
                </c:pt>
                <c:pt idx="4">
                  <c:v>45148.5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9-4E67-A9E5-AAE35926214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9-4E67-A9E5-AAE359262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12.15'!$V$8:$Z$8</c:f>
              <c:numCache>
                <c:formatCode>#,##0</c:formatCode>
                <c:ptCount val="5"/>
                <c:pt idx="0">
                  <c:v>35844.5</c:v>
                </c:pt>
                <c:pt idx="1">
                  <c:v>35339.410000000003</c:v>
                </c:pt>
                <c:pt idx="2">
                  <c:v>37585</c:v>
                </c:pt>
                <c:pt idx="3">
                  <c:v>38733.9</c:v>
                </c:pt>
                <c:pt idx="4">
                  <c:v>40770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5-4B77-A32C-91268CA6E85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5-4B77-A32C-91268CA6E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12.16'!$U$4:$Y$4</c:f>
              <c:numCache>
                <c:formatCode>#,##0</c:formatCode>
                <c:ptCount val="5"/>
                <c:pt idx="1">
                  <c:v>12864</c:v>
                </c:pt>
                <c:pt idx="2">
                  <c:v>13175</c:v>
                </c:pt>
                <c:pt idx="3">
                  <c:v>13187</c:v>
                </c:pt>
                <c:pt idx="4">
                  <c:v>14100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4-4E15-B6B6-2F5FF1D2A829}"/>
            </c:ext>
          </c:extLst>
        </c:ser>
        <c:ser>
          <c:idx val="1"/>
          <c:order val="1"/>
          <c:tx>
            <c:strRef>
              <c:f>'Table 12.16'!$S$7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12.16'!$U$7:$Y$7</c:f>
              <c:numCache>
                <c:formatCode>#,##0</c:formatCode>
                <c:ptCount val="5"/>
                <c:pt idx="1">
                  <c:v>9093</c:v>
                </c:pt>
                <c:pt idx="2">
                  <c:v>9517</c:v>
                </c:pt>
                <c:pt idx="3">
                  <c:v>9498</c:v>
                </c:pt>
                <c:pt idx="4">
                  <c:v>9826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4-4E15-B6B6-2F5FF1D2A829}"/>
            </c:ext>
          </c:extLst>
        </c:ser>
        <c:ser>
          <c:idx val="2"/>
          <c:order val="2"/>
          <c:tx>
            <c:strRef>
              <c:f>'Table 12.16'!$S$11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12.16'!$U$11:$Y$11</c:f>
              <c:numCache>
                <c:formatCode>#,##0</c:formatCode>
                <c:ptCount val="5"/>
                <c:pt idx="1">
                  <c:v>10904</c:v>
                </c:pt>
                <c:pt idx="2">
                  <c:v>11132</c:v>
                </c:pt>
                <c:pt idx="3">
                  <c:v>11081</c:v>
                </c:pt>
                <c:pt idx="4">
                  <c:v>11897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94-4E15-B6B6-2F5FF1D2A829}"/>
            </c:ext>
          </c:extLst>
        </c:ser>
        <c:ser>
          <c:idx val="3"/>
          <c:order val="3"/>
          <c:tx>
            <c:strRef>
              <c:f>'Table 12.16'!$S$12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12.16'!$U$12:$Y$12</c:f>
              <c:numCache>
                <c:formatCode>#,##0</c:formatCode>
                <c:ptCount val="5"/>
                <c:pt idx="1">
                  <c:v>1962</c:v>
                </c:pt>
                <c:pt idx="2">
                  <c:v>2036</c:v>
                </c:pt>
                <c:pt idx="3">
                  <c:v>2106</c:v>
                </c:pt>
                <c:pt idx="4">
                  <c:v>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94-4E15-B6B6-2F5FF1D2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12.16'!$AB$15:$AB$33</c:f>
              <c:numCache>
                <c:formatCode>0.0%</c:formatCode>
                <c:ptCount val="19"/>
                <c:pt idx="0">
                  <c:v>0.12887779875910441</c:v>
                </c:pt>
                <c:pt idx="1">
                  <c:v>2.8324790936066898E-3</c:v>
                </c:pt>
                <c:pt idx="2">
                  <c:v>8.2479093606690049E-2</c:v>
                </c:pt>
                <c:pt idx="3">
                  <c:v>7.8230374966280006E-3</c:v>
                </c:pt>
                <c:pt idx="4">
                  <c:v>7.7421095225249523E-2</c:v>
                </c:pt>
                <c:pt idx="5">
                  <c:v>2.2322632856757486E-2</c:v>
                </c:pt>
                <c:pt idx="6">
                  <c:v>7.0407337469652012E-2</c:v>
                </c:pt>
                <c:pt idx="7">
                  <c:v>5.0782303749662798E-2</c:v>
                </c:pt>
                <c:pt idx="8">
                  <c:v>2.3401672511464796E-2</c:v>
                </c:pt>
                <c:pt idx="9">
                  <c:v>1.1262476396007554E-2</c:v>
                </c:pt>
                <c:pt idx="10">
                  <c:v>2.6436471540329107E-2</c:v>
                </c:pt>
                <c:pt idx="11">
                  <c:v>1.5848394928513622E-2</c:v>
                </c:pt>
                <c:pt idx="12">
                  <c:v>6.2381980037766391E-2</c:v>
                </c:pt>
                <c:pt idx="13">
                  <c:v>6.4607499325600212E-2</c:v>
                </c:pt>
                <c:pt idx="14">
                  <c:v>6.1842460210412731E-2</c:v>
                </c:pt>
                <c:pt idx="15">
                  <c:v>8.3693013218235773E-2</c:v>
                </c:pt>
                <c:pt idx="16">
                  <c:v>0.10905044510385757</c:v>
                </c:pt>
                <c:pt idx="17">
                  <c:v>2.1715673050984624E-2</c:v>
                </c:pt>
                <c:pt idx="18">
                  <c:v>3.8238467763690318E-2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4-4C72-917A-EA050E0DF57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4-4C72-917A-EA050E0DF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12.16'!$Y$44:$Y$60</c:f>
              <c:numCache>
                <c:formatCode>#,##0</c:formatCode>
                <c:ptCount val="17"/>
                <c:pt idx="0">
                  <c:v>4</c:v>
                </c:pt>
                <c:pt idx="1">
                  <c:v>142</c:v>
                </c:pt>
                <c:pt idx="2">
                  <c:v>405</c:v>
                </c:pt>
                <c:pt idx="3">
                  <c:v>512</c:v>
                </c:pt>
                <c:pt idx="4">
                  <c:v>709</c:v>
                </c:pt>
                <c:pt idx="5">
                  <c:v>738</c:v>
                </c:pt>
                <c:pt idx="6">
                  <c:v>727</c:v>
                </c:pt>
                <c:pt idx="7">
                  <c:v>630</c:v>
                </c:pt>
                <c:pt idx="8">
                  <c:v>700</c:v>
                </c:pt>
                <c:pt idx="9">
                  <c:v>755</c:v>
                </c:pt>
                <c:pt idx="10">
                  <c:v>631</c:v>
                </c:pt>
                <c:pt idx="11">
                  <c:v>571</c:v>
                </c:pt>
                <c:pt idx="12">
                  <c:v>394</c:v>
                </c:pt>
                <c:pt idx="13">
                  <c:v>147</c:v>
                </c:pt>
                <c:pt idx="14">
                  <c:v>68</c:v>
                </c:pt>
                <c:pt idx="15">
                  <c:v>22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4-4B4D-AEC6-B658AD1A3CE8}"/>
            </c:ext>
          </c:extLst>
        </c:ser>
        <c:ser>
          <c:idx val="1"/>
          <c:order val="1"/>
          <c:tx>
            <c:strRef>
              <c:f>'Table 12.16'!$S$62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12.16'!$Y$63:$Y$79</c:f>
              <c:numCache>
                <c:formatCode>#,##0</c:formatCode>
                <c:ptCount val="17"/>
                <c:pt idx="0">
                  <c:v>12</c:v>
                </c:pt>
                <c:pt idx="1">
                  <c:v>170</c:v>
                </c:pt>
                <c:pt idx="2">
                  <c:v>326</c:v>
                </c:pt>
                <c:pt idx="3">
                  <c:v>451</c:v>
                </c:pt>
                <c:pt idx="4">
                  <c:v>603</c:v>
                </c:pt>
                <c:pt idx="5">
                  <c:v>745</c:v>
                </c:pt>
                <c:pt idx="6">
                  <c:v>742</c:v>
                </c:pt>
                <c:pt idx="7">
                  <c:v>701</c:v>
                </c:pt>
                <c:pt idx="8">
                  <c:v>711</c:v>
                </c:pt>
                <c:pt idx="9">
                  <c:v>722</c:v>
                </c:pt>
                <c:pt idx="10">
                  <c:v>741</c:v>
                </c:pt>
                <c:pt idx="11">
                  <c:v>563</c:v>
                </c:pt>
                <c:pt idx="12">
                  <c:v>256</c:v>
                </c:pt>
                <c:pt idx="13">
                  <c:v>103</c:v>
                </c:pt>
                <c:pt idx="14">
                  <c:v>32</c:v>
                </c:pt>
                <c:pt idx="15">
                  <c:v>13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4-4B4D-AEC6-B658AD1A3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12.16'!$Y$83:$Y$90</c:f>
              <c:numCache>
                <c:formatCode>#,##0</c:formatCode>
                <c:ptCount val="8"/>
                <c:pt idx="0">
                  <c:v>556</c:v>
                </c:pt>
                <c:pt idx="1">
                  <c:v>567</c:v>
                </c:pt>
                <c:pt idx="2">
                  <c:v>939</c:v>
                </c:pt>
                <c:pt idx="3">
                  <c:v>233</c:v>
                </c:pt>
                <c:pt idx="4">
                  <c:v>174</c:v>
                </c:pt>
                <c:pt idx="5">
                  <c:v>190</c:v>
                </c:pt>
                <c:pt idx="6">
                  <c:v>347</c:v>
                </c:pt>
                <c:pt idx="7">
                  <c:v>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E-46DF-977F-F37101196BF8}"/>
            </c:ext>
          </c:extLst>
        </c:ser>
        <c:ser>
          <c:idx val="1"/>
          <c:order val="1"/>
          <c:tx>
            <c:strRef>
              <c:f>'Table 12.16'!$S$92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12.16'!$Y$93:$Y$100</c:f>
              <c:numCache>
                <c:formatCode>#,##0</c:formatCode>
                <c:ptCount val="8"/>
                <c:pt idx="0">
                  <c:v>369</c:v>
                </c:pt>
                <c:pt idx="1">
                  <c:v>843</c:v>
                </c:pt>
                <c:pt idx="2">
                  <c:v>196</c:v>
                </c:pt>
                <c:pt idx="3">
                  <c:v>721</c:v>
                </c:pt>
                <c:pt idx="4">
                  <c:v>754</c:v>
                </c:pt>
                <c:pt idx="5">
                  <c:v>400</c:v>
                </c:pt>
                <c:pt idx="6">
                  <c:v>32</c:v>
                </c:pt>
                <c:pt idx="7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8E-46DF-977F-F37101196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12.16'!$U$8:$Y$8</c:f>
              <c:numCache>
                <c:formatCode>#,##0</c:formatCode>
                <c:ptCount val="5"/>
                <c:pt idx="1">
                  <c:v>38341.040000000001</c:v>
                </c:pt>
                <c:pt idx="2">
                  <c:v>37049.49</c:v>
                </c:pt>
                <c:pt idx="3">
                  <c:v>40793.5</c:v>
                </c:pt>
                <c:pt idx="4">
                  <c:v>41863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F-4B13-A829-01207CF1FE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F-4B13-A829-01207CF1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12.16'!$V$4:$Z$4</c:f>
              <c:numCache>
                <c:formatCode>#,##0</c:formatCode>
                <c:ptCount val="5"/>
                <c:pt idx="0">
                  <c:v>12864</c:v>
                </c:pt>
                <c:pt idx="1">
                  <c:v>13175</c:v>
                </c:pt>
                <c:pt idx="2">
                  <c:v>13187</c:v>
                </c:pt>
                <c:pt idx="3">
                  <c:v>14100</c:v>
                </c:pt>
                <c:pt idx="4">
                  <c:v>14825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9-45E6-A982-1DCE2089B791}"/>
            </c:ext>
          </c:extLst>
        </c:ser>
        <c:ser>
          <c:idx val="1"/>
          <c:order val="1"/>
          <c:tx>
            <c:strRef>
              <c:f>'Table 12.16'!$S$7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12.16'!$V$7:$Z$7</c:f>
              <c:numCache>
                <c:formatCode>#,##0</c:formatCode>
                <c:ptCount val="5"/>
                <c:pt idx="0">
                  <c:v>9093</c:v>
                </c:pt>
                <c:pt idx="1">
                  <c:v>9517</c:v>
                </c:pt>
                <c:pt idx="2">
                  <c:v>9498</c:v>
                </c:pt>
                <c:pt idx="3">
                  <c:v>9826</c:v>
                </c:pt>
                <c:pt idx="4">
                  <c:v>10198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9-45E6-A982-1DCE2089B791}"/>
            </c:ext>
          </c:extLst>
        </c:ser>
        <c:ser>
          <c:idx val="2"/>
          <c:order val="2"/>
          <c:tx>
            <c:strRef>
              <c:f>'Table 12.16'!$S$11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12.16'!$V$11:$Z$11</c:f>
              <c:numCache>
                <c:formatCode>#,##0</c:formatCode>
                <c:ptCount val="5"/>
                <c:pt idx="0">
                  <c:v>10904</c:v>
                </c:pt>
                <c:pt idx="1">
                  <c:v>11132</c:v>
                </c:pt>
                <c:pt idx="2">
                  <c:v>11081</c:v>
                </c:pt>
                <c:pt idx="3">
                  <c:v>11897</c:v>
                </c:pt>
                <c:pt idx="4">
                  <c:v>12526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9-45E6-A982-1DCE2089B791}"/>
            </c:ext>
          </c:extLst>
        </c:ser>
        <c:ser>
          <c:idx val="3"/>
          <c:order val="3"/>
          <c:tx>
            <c:strRef>
              <c:f>'Table 12.16'!$S$12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12.16'!$V$12:$Z$12</c:f>
              <c:numCache>
                <c:formatCode>#,##0</c:formatCode>
                <c:ptCount val="5"/>
                <c:pt idx="0">
                  <c:v>1962</c:v>
                </c:pt>
                <c:pt idx="1">
                  <c:v>2036</c:v>
                </c:pt>
                <c:pt idx="2">
                  <c:v>2106</c:v>
                </c:pt>
                <c:pt idx="3">
                  <c:v>2200</c:v>
                </c:pt>
                <c:pt idx="4">
                  <c:v>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59-45E6-A982-1DCE2089B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12.16'!$AB$15:$AB$33</c:f>
              <c:numCache>
                <c:formatCode>0.0%</c:formatCode>
                <c:ptCount val="19"/>
                <c:pt idx="0">
                  <c:v>0.12887779875910441</c:v>
                </c:pt>
                <c:pt idx="1">
                  <c:v>2.8324790936066898E-3</c:v>
                </c:pt>
                <c:pt idx="2">
                  <c:v>8.2479093606690049E-2</c:v>
                </c:pt>
                <c:pt idx="3">
                  <c:v>7.8230374966280006E-3</c:v>
                </c:pt>
                <c:pt idx="4">
                  <c:v>7.7421095225249523E-2</c:v>
                </c:pt>
                <c:pt idx="5">
                  <c:v>2.2322632856757486E-2</c:v>
                </c:pt>
                <c:pt idx="6">
                  <c:v>7.0407337469652012E-2</c:v>
                </c:pt>
                <c:pt idx="7">
                  <c:v>5.0782303749662798E-2</c:v>
                </c:pt>
                <c:pt idx="8">
                  <c:v>2.3401672511464796E-2</c:v>
                </c:pt>
                <c:pt idx="9">
                  <c:v>1.1262476396007554E-2</c:v>
                </c:pt>
                <c:pt idx="10">
                  <c:v>2.6436471540329107E-2</c:v>
                </c:pt>
                <c:pt idx="11">
                  <c:v>1.5848394928513622E-2</c:v>
                </c:pt>
                <c:pt idx="12">
                  <c:v>6.2381980037766391E-2</c:v>
                </c:pt>
                <c:pt idx="13">
                  <c:v>6.4607499325600212E-2</c:v>
                </c:pt>
                <c:pt idx="14">
                  <c:v>6.1842460210412731E-2</c:v>
                </c:pt>
                <c:pt idx="15">
                  <c:v>8.3693013218235773E-2</c:v>
                </c:pt>
                <c:pt idx="16">
                  <c:v>0.10905044510385757</c:v>
                </c:pt>
                <c:pt idx="17">
                  <c:v>2.1715673050984624E-2</c:v>
                </c:pt>
                <c:pt idx="18">
                  <c:v>3.8238467763690318E-2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3-4B25-AF92-C148FDA351C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3-4B25-AF92-C148FDA3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12.16'!$Z$44:$Z$60</c:f>
              <c:numCache>
                <c:formatCode>#,##0</c:formatCode>
                <c:ptCount val="17"/>
                <c:pt idx="0">
                  <c:v>0</c:v>
                </c:pt>
                <c:pt idx="1">
                  <c:v>166</c:v>
                </c:pt>
                <c:pt idx="2">
                  <c:v>399</c:v>
                </c:pt>
                <c:pt idx="3">
                  <c:v>596</c:v>
                </c:pt>
                <c:pt idx="4">
                  <c:v>745</c:v>
                </c:pt>
                <c:pt idx="5">
                  <c:v>835</c:v>
                </c:pt>
                <c:pt idx="6">
                  <c:v>754</c:v>
                </c:pt>
                <c:pt idx="7">
                  <c:v>703</c:v>
                </c:pt>
                <c:pt idx="8">
                  <c:v>700</c:v>
                </c:pt>
                <c:pt idx="9">
                  <c:v>786</c:v>
                </c:pt>
                <c:pt idx="10">
                  <c:v>651</c:v>
                </c:pt>
                <c:pt idx="11">
                  <c:v>579</c:v>
                </c:pt>
                <c:pt idx="12">
                  <c:v>369</c:v>
                </c:pt>
                <c:pt idx="13">
                  <c:v>145</c:v>
                </c:pt>
                <c:pt idx="14">
                  <c:v>74</c:v>
                </c:pt>
                <c:pt idx="15">
                  <c:v>24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C-484D-A72C-FFEEF0A5F188}"/>
            </c:ext>
          </c:extLst>
        </c:ser>
        <c:ser>
          <c:idx val="1"/>
          <c:order val="1"/>
          <c:tx>
            <c:strRef>
              <c:f>'Table 12.16'!$S$62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12.16'!$Z$63:$Z$79</c:f>
              <c:numCache>
                <c:formatCode>#,##0</c:formatCode>
                <c:ptCount val="17"/>
                <c:pt idx="0">
                  <c:v>10</c:v>
                </c:pt>
                <c:pt idx="1">
                  <c:v>215</c:v>
                </c:pt>
                <c:pt idx="2">
                  <c:v>383</c:v>
                </c:pt>
                <c:pt idx="3">
                  <c:v>507</c:v>
                </c:pt>
                <c:pt idx="4">
                  <c:v>762</c:v>
                </c:pt>
                <c:pt idx="5">
                  <c:v>759</c:v>
                </c:pt>
                <c:pt idx="6">
                  <c:v>779</c:v>
                </c:pt>
                <c:pt idx="7">
                  <c:v>747</c:v>
                </c:pt>
                <c:pt idx="8">
                  <c:v>712</c:v>
                </c:pt>
                <c:pt idx="9">
                  <c:v>709</c:v>
                </c:pt>
                <c:pt idx="10">
                  <c:v>724</c:v>
                </c:pt>
                <c:pt idx="11">
                  <c:v>569</c:v>
                </c:pt>
                <c:pt idx="12">
                  <c:v>231</c:v>
                </c:pt>
                <c:pt idx="13">
                  <c:v>103</c:v>
                </c:pt>
                <c:pt idx="14">
                  <c:v>39</c:v>
                </c:pt>
                <c:pt idx="15">
                  <c:v>20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1C-484D-A72C-FFEEF0A5F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12.16'!$Z$83:$Z$90</c:f>
              <c:numCache>
                <c:formatCode>#,##0</c:formatCode>
                <c:ptCount val="8"/>
                <c:pt idx="0">
                  <c:v>571</c:v>
                </c:pt>
                <c:pt idx="1">
                  <c:v>601</c:v>
                </c:pt>
                <c:pt idx="2">
                  <c:v>916</c:v>
                </c:pt>
                <c:pt idx="3">
                  <c:v>251</c:v>
                </c:pt>
                <c:pt idx="4">
                  <c:v>166</c:v>
                </c:pt>
                <c:pt idx="5">
                  <c:v>198</c:v>
                </c:pt>
                <c:pt idx="6">
                  <c:v>399</c:v>
                </c:pt>
                <c:pt idx="7">
                  <c:v>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9-4CBC-96DA-5985889C33CC}"/>
            </c:ext>
          </c:extLst>
        </c:ser>
        <c:ser>
          <c:idx val="1"/>
          <c:order val="1"/>
          <c:tx>
            <c:strRef>
              <c:f>'Table 12.16'!$S$92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12.16'!$Z$93:$Z$100</c:f>
              <c:numCache>
                <c:formatCode>#,##0</c:formatCode>
                <c:ptCount val="8"/>
                <c:pt idx="0">
                  <c:v>376</c:v>
                </c:pt>
                <c:pt idx="1">
                  <c:v>858</c:v>
                </c:pt>
                <c:pt idx="2">
                  <c:v>212</c:v>
                </c:pt>
                <c:pt idx="3">
                  <c:v>736</c:v>
                </c:pt>
                <c:pt idx="4">
                  <c:v>792</c:v>
                </c:pt>
                <c:pt idx="5">
                  <c:v>411</c:v>
                </c:pt>
                <c:pt idx="6">
                  <c:v>45</c:v>
                </c:pt>
                <c:pt idx="7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9-4CBC-96DA-5985889C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12.2'!$V$4:$Z$4</c:f>
              <c:numCache>
                <c:formatCode>#,##0</c:formatCode>
                <c:ptCount val="5"/>
                <c:pt idx="0">
                  <c:v>12021</c:v>
                </c:pt>
                <c:pt idx="1">
                  <c:v>12171</c:v>
                </c:pt>
                <c:pt idx="2">
                  <c:v>13204</c:v>
                </c:pt>
                <c:pt idx="3">
                  <c:v>14638</c:v>
                </c:pt>
                <c:pt idx="4">
                  <c:v>14901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E-4EF3-B737-BE8FF9C10F54}"/>
            </c:ext>
          </c:extLst>
        </c:ser>
        <c:ser>
          <c:idx val="1"/>
          <c:order val="1"/>
          <c:tx>
            <c:strRef>
              <c:f>'Table 12.2'!$S$7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12.2'!$V$7:$Z$7</c:f>
              <c:numCache>
                <c:formatCode>#,##0</c:formatCode>
                <c:ptCount val="5"/>
                <c:pt idx="0">
                  <c:v>8920</c:v>
                </c:pt>
                <c:pt idx="1">
                  <c:v>9257</c:v>
                </c:pt>
                <c:pt idx="2">
                  <c:v>9608</c:v>
                </c:pt>
                <c:pt idx="3">
                  <c:v>10188</c:v>
                </c:pt>
                <c:pt idx="4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E-4EF3-B737-BE8FF9C10F54}"/>
            </c:ext>
          </c:extLst>
        </c:ser>
        <c:ser>
          <c:idx val="2"/>
          <c:order val="2"/>
          <c:tx>
            <c:strRef>
              <c:f>'Table 12.2'!$S$11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12.2'!$V$11:$Z$11</c:f>
              <c:numCache>
                <c:formatCode>#,##0</c:formatCode>
                <c:ptCount val="5"/>
                <c:pt idx="0">
                  <c:v>11144</c:v>
                </c:pt>
                <c:pt idx="1">
                  <c:v>11286</c:v>
                </c:pt>
                <c:pt idx="2">
                  <c:v>12260</c:v>
                </c:pt>
                <c:pt idx="3">
                  <c:v>13679</c:v>
                </c:pt>
                <c:pt idx="4">
                  <c:v>13955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2E-4EF3-B737-BE8FF9C10F54}"/>
            </c:ext>
          </c:extLst>
        </c:ser>
        <c:ser>
          <c:idx val="3"/>
          <c:order val="3"/>
          <c:tx>
            <c:strRef>
              <c:f>'Table 12.2'!$S$12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12.2'!$V$12:$Z$12</c:f>
              <c:numCache>
                <c:formatCode>#,##0</c:formatCode>
                <c:ptCount val="5"/>
                <c:pt idx="0">
                  <c:v>878</c:v>
                </c:pt>
                <c:pt idx="1">
                  <c:v>886</c:v>
                </c:pt>
                <c:pt idx="2">
                  <c:v>944</c:v>
                </c:pt>
                <c:pt idx="3">
                  <c:v>959</c:v>
                </c:pt>
                <c:pt idx="4">
                  <c:v>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2E-4EF3-B737-BE8FF9C1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12.16'!$V$8:$Z$8</c:f>
              <c:numCache>
                <c:formatCode>#,##0</c:formatCode>
                <c:ptCount val="5"/>
                <c:pt idx="0">
                  <c:v>38341.040000000001</c:v>
                </c:pt>
                <c:pt idx="1">
                  <c:v>37049.49</c:v>
                </c:pt>
                <c:pt idx="2">
                  <c:v>40793.5</c:v>
                </c:pt>
                <c:pt idx="3">
                  <c:v>41863</c:v>
                </c:pt>
                <c:pt idx="4">
                  <c:v>43025.39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7-4C30-87E5-DD233DAFCD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7-4C30-87E5-DD233DAFC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12.17'!$U$4:$Y$4</c:f>
              <c:numCache>
                <c:formatCode>#,##0</c:formatCode>
                <c:ptCount val="5"/>
                <c:pt idx="1">
                  <c:v>4671</c:v>
                </c:pt>
                <c:pt idx="2">
                  <c:v>4748</c:v>
                </c:pt>
                <c:pt idx="3">
                  <c:v>5233</c:v>
                </c:pt>
                <c:pt idx="4">
                  <c:v>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4-4AC4-A4EF-385BA12647D5}"/>
            </c:ext>
          </c:extLst>
        </c:ser>
        <c:ser>
          <c:idx val="1"/>
          <c:order val="1"/>
          <c:tx>
            <c:strRef>
              <c:f>'Table 12.17'!$S$7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12.17'!$U$7:$Y$7</c:f>
              <c:numCache>
                <c:formatCode>#,##0</c:formatCode>
                <c:ptCount val="5"/>
                <c:pt idx="1">
                  <c:v>3339</c:v>
                </c:pt>
                <c:pt idx="2">
                  <c:v>3388</c:v>
                </c:pt>
                <c:pt idx="3">
                  <c:v>3528</c:v>
                </c:pt>
                <c:pt idx="4">
                  <c:v>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4-4AC4-A4EF-385BA12647D5}"/>
            </c:ext>
          </c:extLst>
        </c:ser>
        <c:ser>
          <c:idx val="2"/>
          <c:order val="2"/>
          <c:tx>
            <c:strRef>
              <c:f>'Table 12.17'!$S$11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12.17'!$U$11:$Y$11</c:f>
              <c:numCache>
                <c:formatCode>#,##0</c:formatCode>
                <c:ptCount val="5"/>
                <c:pt idx="1">
                  <c:v>3830</c:v>
                </c:pt>
                <c:pt idx="2">
                  <c:v>3899</c:v>
                </c:pt>
                <c:pt idx="3">
                  <c:v>4363</c:v>
                </c:pt>
                <c:pt idx="4">
                  <c:v>4570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74-4AC4-A4EF-385BA12647D5}"/>
            </c:ext>
          </c:extLst>
        </c:ser>
        <c:ser>
          <c:idx val="3"/>
          <c:order val="3"/>
          <c:tx>
            <c:strRef>
              <c:f>'Table 12.17'!$S$12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12.17'!$U$12:$Y$12</c:f>
              <c:numCache>
                <c:formatCode>#,##0</c:formatCode>
                <c:ptCount val="5"/>
                <c:pt idx="1">
                  <c:v>837</c:v>
                </c:pt>
                <c:pt idx="2">
                  <c:v>849</c:v>
                </c:pt>
                <c:pt idx="3">
                  <c:v>870</c:v>
                </c:pt>
                <c:pt idx="4">
                  <c:v>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74-4AC4-A4EF-385BA1264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12.17'!$AB$15:$AB$33</c:f>
              <c:numCache>
                <c:formatCode>0.0%</c:formatCode>
                <c:ptCount val="19"/>
                <c:pt idx="0">
                  <c:v>8.8848263254113352E-2</c:v>
                </c:pt>
                <c:pt idx="1">
                  <c:v>1.736745886654479E-2</c:v>
                </c:pt>
                <c:pt idx="2">
                  <c:v>8.135283363802559E-2</c:v>
                </c:pt>
                <c:pt idx="3">
                  <c:v>8.7751371115173671E-3</c:v>
                </c:pt>
                <c:pt idx="4">
                  <c:v>7.9890310786106034E-2</c:v>
                </c:pt>
                <c:pt idx="5">
                  <c:v>2.7970749542961609E-2</c:v>
                </c:pt>
                <c:pt idx="6">
                  <c:v>6.965265082266911E-2</c:v>
                </c:pt>
                <c:pt idx="7">
                  <c:v>8.4643510054844606E-2</c:v>
                </c:pt>
                <c:pt idx="8">
                  <c:v>5.2102376599634369E-2</c:v>
                </c:pt>
                <c:pt idx="9">
                  <c:v>5.4844606946983544E-3</c:v>
                </c:pt>
                <c:pt idx="10">
                  <c:v>3.0164533820840951E-2</c:v>
                </c:pt>
                <c:pt idx="11">
                  <c:v>1.13345521023766E-2</c:v>
                </c:pt>
                <c:pt idx="12">
                  <c:v>4.7166361974405852E-2</c:v>
                </c:pt>
                <c:pt idx="13">
                  <c:v>6.4716636197440586E-2</c:v>
                </c:pt>
                <c:pt idx="14">
                  <c:v>3.6197440585009143E-2</c:v>
                </c:pt>
                <c:pt idx="15">
                  <c:v>6.3619744058500918E-2</c:v>
                </c:pt>
                <c:pt idx="16">
                  <c:v>0.11736745886654479</c:v>
                </c:pt>
                <c:pt idx="17">
                  <c:v>1.6819012797074956E-2</c:v>
                </c:pt>
                <c:pt idx="18">
                  <c:v>4.0402193784277882E-2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C-4F8C-9B2A-67C22EFFCD6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C-4F8C-9B2A-67C22EFFC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12.17'!$Y$44:$Y$60</c:f>
              <c:numCache>
                <c:formatCode>#,##0</c:formatCode>
                <c:ptCount val="17"/>
                <c:pt idx="0">
                  <c:v>4</c:v>
                </c:pt>
                <c:pt idx="1">
                  <c:v>78</c:v>
                </c:pt>
                <c:pt idx="2">
                  <c:v>135</c:v>
                </c:pt>
                <c:pt idx="3">
                  <c:v>228</c:v>
                </c:pt>
                <c:pt idx="4">
                  <c:v>305</c:v>
                </c:pt>
                <c:pt idx="5">
                  <c:v>277</c:v>
                </c:pt>
                <c:pt idx="6">
                  <c:v>244</c:v>
                </c:pt>
                <c:pt idx="7">
                  <c:v>201</c:v>
                </c:pt>
                <c:pt idx="8">
                  <c:v>207</c:v>
                </c:pt>
                <c:pt idx="9">
                  <c:v>317</c:v>
                </c:pt>
                <c:pt idx="10">
                  <c:v>320</c:v>
                </c:pt>
                <c:pt idx="11">
                  <c:v>279</c:v>
                </c:pt>
                <c:pt idx="12">
                  <c:v>129</c:v>
                </c:pt>
                <c:pt idx="13">
                  <c:v>58</c:v>
                </c:pt>
                <c:pt idx="14">
                  <c:v>23</c:v>
                </c:pt>
                <c:pt idx="15">
                  <c:v>12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3-46A5-B476-23F530205AF5}"/>
            </c:ext>
          </c:extLst>
        </c:ser>
        <c:ser>
          <c:idx val="1"/>
          <c:order val="1"/>
          <c:tx>
            <c:strRef>
              <c:f>'Table 12.17'!$S$62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12.17'!$Y$63:$Y$79</c:f>
              <c:numCache>
                <c:formatCode>#,##0</c:formatCode>
                <c:ptCount val="17"/>
                <c:pt idx="0">
                  <c:v>9</c:v>
                </c:pt>
                <c:pt idx="1">
                  <c:v>97</c:v>
                </c:pt>
                <c:pt idx="2">
                  <c:v>125</c:v>
                </c:pt>
                <c:pt idx="3">
                  <c:v>183</c:v>
                </c:pt>
                <c:pt idx="4">
                  <c:v>232</c:v>
                </c:pt>
                <c:pt idx="5">
                  <c:v>231</c:v>
                </c:pt>
                <c:pt idx="6">
                  <c:v>223</c:v>
                </c:pt>
                <c:pt idx="7">
                  <c:v>243</c:v>
                </c:pt>
                <c:pt idx="8">
                  <c:v>251</c:v>
                </c:pt>
                <c:pt idx="9">
                  <c:v>305</c:v>
                </c:pt>
                <c:pt idx="10">
                  <c:v>329</c:v>
                </c:pt>
                <c:pt idx="11">
                  <c:v>219</c:v>
                </c:pt>
                <c:pt idx="12">
                  <c:v>83</c:v>
                </c:pt>
                <c:pt idx="13">
                  <c:v>35</c:v>
                </c:pt>
                <c:pt idx="14">
                  <c:v>24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3-46A5-B476-23F530205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12.17'!$Y$83:$Y$90</c:f>
              <c:numCache>
                <c:formatCode>#,##0</c:formatCode>
                <c:ptCount val="8"/>
                <c:pt idx="0">
                  <c:v>180</c:v>
                </c:pt>
                <c:pt idx="1">
                  <c:v>122</c:v>
                </c:pt>
                <c:pt idx="2">
                  <c:v>449</c:v>
                </c:pt>
                <c:pt idx="3">
                  <c:v>99</c:v>
                </c:pt>
                <c:pt idx="4">
                  <c:v>55</c:v>
                </c:pt>
                <c:pt idx="5">
                  <c:v>75</c:v>
                </c:pt>
                <c:pt idx="6">
                  <c:v>254</c:v>
                </c:pt>
                <c:pt idx="7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C-4D1D-BE31-65E2A1A4E5DB}"/>
            </c:ext>
          </c:extLst>
        </c:ser>
        <c:ser>
          <c:idx val="1"/>
          <c:order val="1"/>
          <c:tx>
            <c:strRef>
              <c:f>'Table 12.17'!$S$92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12.17'!$Y$93:$Y$100</c:f>
              <c:numCache>
                <c:formatCode>#,##0</c:formatCode>
                <c:ptCount val="8"/>
                <c:pt idx="0">
                  <c:v>99</c:v>
                </c:pt>
                <c:pt idx="1">
                  <c:v>233</c:v>
                </c:pt>
                <c:pt idx="2">
                  <c:v>76</c:v>
                </c:pt>
                <c:pt idx="3">
                  <c:v>312</c:v>
                </c:pt>
                <c:pt idx="4">
                  <c:v>226</c:v>
                </c:pt>
                <c:pt idx="5">
                  <c:v>165</c:v>
                </c:pt>
                <c:pt idx="6">
                  <c:v>21</c:v>
                </c:pt>
                <c:pt idx="7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BC-4D1D-BE31-65E2A1A4E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12.17'!$U$8:$Y$8</c:f>
              <c:numCache>
                <c:formatCode>#,##0</c:formatCode>
                <c:ptCount val="5"/>
                <c:pt idx="1">
                  <c:v>40014</c:v>
                </c:pt>
                <c:pt idx="2">
                  <c:v>40071.78</c:v>
                </c:pt>
                <c:pt idx="3">
                  <c:v>41134.370000000003</c:v>
                </c:pt>
                <c:pt idx="4">
                  <c:v>43658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D-4598-8CCA-613273C89F1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D-4598-8CCA-613273C89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12.17'!$V$4:$Z$4</c:f>
              <c:numCache>
                <c:formatCode>#,##0</c:formatCode>
                <c:ptCount val="5"/>
                <c:pt idx="0">
                  <c:v>4671</c:v>
                </c:pt>
                <c:pt idx="1">
                  <c:v>4748</c:v>
                </c:pt>
                <c:pt idx="2">
                  <c:v>5233</c:v>
                </c:pt>
                <c:pt idx="3">
                  <c:v>5421</c:v>
                </c:pt>
                <c:pt idx="4">
                  <c:v>5472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3-4985-A601-2F8344677C59}"/>
            </c:ext>
          </c:extLst>
        </c:ser>
        <c:ser>
          <c:idx val="1"/>
          <c:order val="1"/>
          <c:tx>
            <c:strRef>
              <c:f>'Table 12.17'!$S$7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12.17'!$V$7:$Z$7</c:f>
              <c:numCache>
                <c:formatCode>#,##0</c:formatCode>
                <c:ptCount val="5"/>
                <c:pt idx="0">
                  <c:v>3339</c:v>
                </c:pt>
                <c:pt idx="1">
                  <c:v>3388</c:v>
                </c:pt>
                <c:pt idx="2">
                  <c:v>3528</c:v>
                </c:pt>
                <c:pt idx="3">
                  <c:v>3655</c:v>
                </c:pt>
                <c:pt idx="4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3-4985-A601-2F8344677C59}"/>
            </c:ext>
          </c:extLst>
        </c:ser>
        <c:ser>
          <c:idx val="2"/>
          <c:order val="2"/>
          <c:tx>
            <c:strRef>
              <c:f>'Table 12.17'!$S$11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12.17'!$V$11:$Z$11</c:f>
              <c:numCache>
                <c:formatCode>#,##0</c:formatCode>
                <c:ptCount val="5"/>
                <c:pt idx="0">
                  <c:v>3830</c:v>
                </c:pt>
                <c:pt idx="1">
                  <c:v>3899</c:v>
                </c:pt>
                <c:pt idx="2">
                  <c:v>4363</c:v>
                </c:pt>
                <c:pt idx="3">
                  <c:v>4570</c:v>
                </c:pt>
                <c:pt idx="4">
                  <c:v>4620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C3-4985-A601-2F8344677C59}"/>
            </c:ext>
          </c:extLst>
        </c:ser>
        <c:ser>
          <c:idx val="3"/>
          <c:order val="3"/>
          <c:tx>
            <c:strRef>
              <c:f>'Table 12.17'!$S$12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12.17'!$V$12:$Z$12</c:f>
              <c:numCache>
                <c:formatCode>#,##0</c:formatCode>
                <c:ptCount val="5"/>
                <c:pt idx="0">
                  <c:v>837</c:v>
                </c:pt>
                <c:pt idx="1">
                  <c:v>849</c:v>
                </c:pt>
                <c:pt idx="2">
                  <c:v>870</c:v>
                </c:pt>
                <c:pt idx="3">
                  <c:v>853</c:v>
                </c:pt>
                <c:pt idx="4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C3-4985-A601-2F8344677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12.17'!$AB$15:$AB$33</c:f>
              <c:numCache>
                <c:formatCode>0.0%</c:formatCode>
                <c:ptCount val="19"/>
                <c:pt idx="0">
                  <c:v>8.8848263254113352E-2</c:v>
                </c:pt>
                <c:pt idx="1">
                  <c:v>1.736745886654479E-2</c:v>
                </c:pt>
                <c:pt idx="2">
                  <c:v>8.135283363802559E-2</c:v>
                </c:pt>
                <c:pt idx="3">
                  <c:v>8.7751371115173671E-3</c:v>
                </c:pt>
                <c:pt idx="4">
                  <c:v>7.9890310786106034E-2</c:v>
                </c:pt>
                <c:pt idx="5">
                  <c:v>2.7970749542961609E-2</c:v>
                </c:pt>
                <c:pt idx="6">
                  <c:v>6.965265082266911E-2</c:v>
                </c:pt>
                <c:pt idx="7">
                  <c:v>8.4643510054844606E-2</c:v>
                </c:pt>
                <c:pt idx="8">
                  <c:v>5.2102376599634369E-2</c:v>
                </c:pt>
                <c:pt idx="9">
                  <c:v>5.4844606946983544E-3</c:v>
                </c:pt>
                <c:pt idx="10">
                  <c:v>3.0164533820840951E-2</c:v>
                </c:pt>
                <c:pt idx="11">
                  <c:v>1.13345521023766E-2</c:v>
                </c:pt>
                <c:pt idx="12">
                  <c:v>4.7166361974405852E-2</c:v>
                </c:pt>
                <c:pt idx="13">
                  <c:v>6.4716636197440586E-2</c:v>
                </c:pt>
                <c:pt idx="14">
                  <c:v>3.6197440585009143E-2</c:v>
                </c:pt>
                <c:pt idx="15">
                  <c:v>6.3619744058500918E-2</c:v>
                </c:pt>
                <c:pt idx="16">
                  <c:v>0.11736745886654479</c:v>
                </c:pt>
                <c:pt idx="17">
                  <c:v>1.6819012797074956E-2</c:v>
                </c:pt>
                <c:pt idx="18">
                  <c:v>4.0402193784277882E-2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3-4991-AC9D-99C7778FD4D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D3-4991-AC9D-99C7778FD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12.17'!$Z$44:$Z$60</c:f>
              <c:numCache>
                <c:formatCode>#,##0</c:formatCode>
                <c:ptCount val="17"/>
                <c:pt idx="0">
                  <c:v>9</c:v>
                </c:pt>
                <c:pt idx="1">
                  <c:v>74</c:v>
                </c:pt>
                <c:pt idx="2">
                  <c:v>165</c:v>
                </c:pt>
                <c:pt idx="3">
                  <c:v>234</c:v>
                </c:pt>
                <c:pt idx="4">
                  <c:v>261</c:v>
                </c:pt>
                <c:pt idx="5">
                  <c:v>288</c:v>
                </c:pt>
                <c:pt idx="6">
                  <c:v>231</c:v>
                </c:pt>
                <c:pt idx="7">
                  <c:v>211</c:v>
                </c:pt>
                <c:pt idx="8">
                  <c:v>189</c:v>
                </c:pt>
                <c:pt idx="9">
                  <c:v>294</c:v>
                </c:pt>
                <c:pt idx="10">
                  <c:v>313</c:v>
                </c:pt>
                <c:pt idx="11">
                  <c:v>284</c:v>
                </c:pt>
                <c:pt idx="12">
                  <c:v>144</c:v>
                </c:pt>
                <c:pt idx="13">
                  <c:v>43</c:v>
                </c:pt>
                <c:pt idx="14">
                  <c:v>29</c:v>
                </c:pt>
                <c:pt idx="15">
                  <c:v>10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1-4664-9E93-1ADF2084F326}"/>
            </c:ext>
          </c:extLst>
        </c:ser>
        <c:ser>
          <c:idx val="1"/>
          <c:order val="1"/>
          <c:tx>
            <c:strRef>
              <c:f>'Table 12.17'!$S$62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12.17'!$Z$63:$Z$79</c:f>
              <c:numCache>
                <c:formatCode>#,##0</c:formatCode>
                <c:ptCount val="17"/>
                <c:pt idx="0">
                  <c:v>14</c:v>
                </c:pt>
                <c:pt idx="1">
                  <c:v>79</c:v>
                </c:pt>
                <c:pt idx="2">
                  <c:v>127</c:v>
                </c:pt>
                <c:pt idx="3">
                  <c:v>206</c:v>
                </c:pt>
                <c:pt idx="4">
                  <c:v>231</c:v>
                </c:pt>
                <c:pt idx="5">
                  <c:v>253</c:v>
                </c:pt>
                <c:pt idx="6">
                  <c:v>224</c:v>
                </c:pt>
                <c:pt idx="7">
                  <c:v>232</c:v>
                </c:pt>
                <c:pt idx="8">
                  <c:v>248</c:v>
                </c:pt>
                <c:pt idx="9">
                  <c:v>331</c:v>
                </c:pt>
                <c:pt idx="10">
                  <c:v>307</c:v>
                </c:pt>
                <c:pt idx="11">
                  <c:v>250</c:v>
                </c:pt>
                <c:pt idx="12">
                  <c:v>88</c:v>
                </c:pt>
                <c:pt idx="13">
                  <c:v>35</c:v>
                </c:pt>
                <c:pt idx="14">
                  <c:v>23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1-4664-9E93-1ADF2084F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12.17'!$Z$83:$Z$90</c:f>
              <c:numCache>
                <c:formatCode>#,##0</c:formatCode>
                <c:ptCount val="8"/>
                <c:pt idx="0">
                  <c:v>185</c:v>
                </c:pt>
                <c:pt idx="1">
                  <c:v>131</c:v>
                </c:pt>
                <c:pt idx="2">
                  <c:v>448</c:v>
                </c:pt>
                <c:pt idx="3">
                  <c:v>100</c:v>
                </c:pt>
                <c:pt idx="4">
                  <c:v>64</c:v>
                </c:pt>
                <c:pt idx="5">
                  <c:v>69</c:v>
                </c:pt>
                <c:pt idx="6">
                  <c:v>289</c:v>
                </c:pt>
                <c:pt idx="7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2-43BB-B9F6-AE01335E0D30}"/>
            </c:ext>
          </c:extLst>
        </c:ser>
        <c:ser>
          <c:idx val="1"/>
          <c:order val="1"/>
          <c:tx>
            <c:strRef>
              <c:f>'Table 12.17'!$S$92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12.17'!$Z$93:$Z$100</c:f>
              <c:numCache>
                <c:formatCode>#,##0</c:formatCode>
                <c:ptCount val="8"/>
                <c:pt idx="0">
                  <c:v>106</c:v>
                </c:pt>
                <c:pt idx="1">
                  <c:v>243</c:v>
                </c:pt>
                <c:pt idx="2">
                  <c:v>88</c:v>
                </c:pt>
                <c:pt idx="3">
                  <c:v>333</c:v>
                </c:pt>
                <c:pt idx="4">
                  <c:v>237</c:v>
                </c:pt>
                <c:pt idx="5">
                  <c:v>153</c:v>
                </c:pt>
                <c:pt idx="6">
                  <c:v>33</c:v>
                </c:pt>
                <c:pt idx="7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2-43BB-B9F6-AE01335E0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12.2'!$AB$15:$AB$33</c:f>
              <c:numCache>
                <c:formatCode>0.0%</c:formatCode>
                <c:ptCount val="19"/>
                <c:pt idx="0">
                  <c:v>3.2277546638035164E-2</c:v>
                </c:pt>
                <c:pt idx="1">
                  <c:v>2.6842034626224668E-3</c:v>
                </c:pt>
                <c:pt idx="2">
                  <c:v>6.7037981478996103E-2</c:v>
                </c:pt>
                <c:pt idx="3">
                  <c:v>1.6910481814521542E-2</c:v>
                </c:pt>
                <c:pt idx="4">
                  <c:v>0.10099315528117031</c:v>
                </c:pt>
                <c:pt idx="5">
                  <c:v>3.5163065360354316E-2</c:v>
                </c:pt>
                <c:pt idx="6">
                  <c:v>9.9382633203596832E-2</c:v>
                </c:pt>
                <c:pt idx="7">
                  <c:v>6.3280096631324653E-2</c:v>
                </c:pt>
                <c:pt idx="8">
                  <c:v>4.5228828345188564E-2</c:v>
                </c:pt>
                <c:pt idx="9">
                  <c:v>9.2605019460475103E-3</c:v>
                </c:pt>
                <c:pt idx="10">
                  <c:v>3.3619648369346396E-2</c:v>
                </c:pt>
                <c:pt idx="11">
                  <c:v>1.5232854650382498E-2</c:v>
                </c:pt>
                <c:pt idx="12">
                  <c:v>3.9390685813984701E-2</c:v>
                </c:pt>
                <c:pt idx="13">
                  <c:v>8.3478727687558721E-2</c:v>
                </c:pt>
                <c:pt idx="14">
                  <c:v>6.7507717084955038E-2</c:v>
                </c:pt>
                <c:pt idx="15">
                  <c:v>5.6502482888202928E-2</c:v>
                </c:pt>
                <c:pt idx="16">
                  <c:v>0.15078512951281708</c:v>
                </c:pt>
                <c:pt idx="17">
                  <c:v>2.3218359951684336E-2</c:v>
                </c:pt>
                <c:pt idx="18">
                  <c:v>4.449067239296739E-2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2-4ACA-AB96-B073EC7AA8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2-4ACA-AB96-B073EC7AA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12.17'!$V$8:$Z$8</c:f>
              <c:numCache>
                <c:formatCode>#,##0</c:formatCode>
                <c:ptCount val="5"/>
                <c:pt idx="0">
                  <c:v>40014</c:v>
                </c:pt>
                <c:pt idx="1">
                  <c:v>40071.78</c:v>
                </c:pt>
                <c:pt idx="2">
                  <c:v>41134.370000000003</c:v>
                </c:pt>
                <c:pt idx="3">
                  <c:v>43658</c:v>
                </c:pt>
                <c:pt idx="4">
                  <c:v>45818.34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A-4AE2-91AD-391019ABBA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A-4AE2-91AD-391019ABB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12.18'!$U$4:$Y$4</c:f>
              <c:numCache>
                <c:formatCode>#,##0</c:formatCode>
                <c:ptCount val="5"/>
                <c:pt idx="1">
                  <c:v>1553</c:v>
                </c:pt>
                <c:pt idx="2">
                  <c:v>1574</c:v>
                </c:pt>
                <c:pt idx="3">
                  <c:v>1533</c:v>
                </c:pt>
                <c:pt idx="4">
                  <c:v>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9-402A-ACB9-BF3AD6E36C0B}"/>
            </c:ext>
          </c:extLst>
        </c:ser>
        <c:ser>
          <c:idx val="1"/>
          <c:order val="1"/>
          <c:tx>
            <c:strRef>
              <c:f>'Table 12.18'!$S$7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12.18'!$U$7:$Y$7</c:f>
              <c:numCache>
                <c:formatCode>#,##0</c:formatCode>
                <c:ptCount val="5"/>
                <c:pt idx="1">
                  <c:v>1011</c:v>
                </c:pt>
                <c:pt idx="2">
                  <c:v>1026</c:v>
                </c:pt>
                <c:pt idx="3">
                  <c:v>1007</c:v>
                </c:pt>
                <c:pt idx="4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9-402A-ACB9-BF3AD6E36C0B}"/>
            </c:ext>
          </c:extLst>
        </c:ser>
        <c:ser>
          <c:idx val="2"/>
          <c:order val="2"/>
          <c:tx>
            <c:strRef>
              <c:f>'Table 12.18'!$S$11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12.18'!$U$11:$Y$11</c:f>
              <c:numCache>
                <c:formatCode>#,##0</c:formatCode>
                <c:ptCount val="5"/>
                <c:pt idx="1">
                  <c:v>1183</c:v>
                </c:pt>
                <c:pt idx="2">
                  <c:v>1203</c:v>
                </c:pt>
                <c:pt idx="3">
                  <c:v>1140</c:v>
                </c:pt>
                <c:pt idx="4">
                  <c:v>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29-402A-ACB9-BF3AD6E36C0B}"/>
            </c:ext>
          </c:extLst>
        </c:ser>
        <c:ser>
          <c:idx val="3"/>
          <c:order val="3"/>
          <c:tx>
            <c:strRef>
              <c:f>'Table 12.18'!$S$12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12.18'!$U$12:$Y$12</c:f>
              <c:numCache>
                <c:formatCode>#,##0</c:formatCode>
                <c:ptCount val="5"/>
                <c:pt idx="1">
                  <c:v>373</c:v>
                </c:pt>
                <c:pt idx="2">
                  <c:v>371</c:v>
                </c:pt>
                <c:pt idx="3">
                  <c:v>393</c:v>
                </c:pt>
                <c:pt idx="4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29-402A-ACB9-BF3AD6E36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12.18'!$AB$15:$AB$33</c:f>
              <c:numCache>
                <c:formatCode>0.0%</c:formatCode>
                <c:ptCount val="19"/>
                <c:pt idx="0">
                  <c:v>0.16849816849816851</c:v>
                </c:pt>
                <c:pt idx="1">
                  <c:v>2.5030525030525032E-2</c:v>
                </c:pt>
                <c:pt idx="2">
                  <c:v>8.7912087912087919E-2</c:v>
                </c:pt>
                <c:pt idx="3">
                  <c:v>1.098901098901099E-2</c:v>
                </c:pt>
                <c:pt idx="4">
                  <c:v>5.3113553113553112E-2</c:v>
                </c:pt>
                <c:pt idx="5">
                  <c:v>1.6483516483516484E-2</c:v>
                </c:pt>
                <c:pt idx="6">
                  <c:v>5.6776556776556776E-2</c:v>
                </c:pt>
                <c:pt idx="7">
                  <c:v>6.6544566544566544E-2</c:v>
                </c:pt>
                <c:pt idx="8">
                  <c:v>8.4249084249084255E-2</c:v>
                </c:pt>
                <c:pt idx="9">
                  <c:v>0</c:v>
                </c:pt>
                <c:pt idx="10">
                  <c:v>2.6862026862026864E-2</c:v>
                </c:pt>
                <c:pt idx="11">
                  <c:v>1.9536019536019536E-2</c:v>
                </c:pt>
                <c:pt idx="12">
                  <c:v>3.1746031746031744E-2</c:v>
                </c:pt>
                <c:pt idx="13">
                  <c:v>7.2039072039072033E-2</c:v>
                </c:pt>
                <c:pt idx="14">
                  <c:v>3.724053724053724E-2</c:v>
                </c:pt>
                <c:pt idx="15">
                  <c:v>4.2124542124542128E-2</c:v>
                </c:pt>
                <c:pt idx="16">
                  <c:v>6.6544566544566544E-2</c:v>
                </c:pt>
                <c:pt idx="17">
                  <c:v>1.5262515262515262E-2</c:v>
                </c:pt>
                <c:pt idx="18">
                  <c:v>3.2967032967032968E-2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E-4A1A-9C27-4D6BDE3782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E-4A1A-9C27-4D6BDE378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12.18'!$Y$44:$Y$60</c:f>
              <c:numCache>
                <c:formatCode>#,##0</c:formatCode>
                <c:ptCount val="17"/>
                <c:pt idx="0">
                  <c:v>8</c:v>
                </c:pt>
                <c:pt idx="1">
                  <c:v>25</c:v>
                </c:pt>
                <c:pt idx="2">
                  <c:v>34</c:v>
                </c:pt>
                <c:pt idx="3">
                  <c:v>65</c:v>
                </c:pt>
                <c:pt idx="4">
                  <c:v>88</c:v>
                </c:pt>
                <c:pt idx="5">
                  <c:v>110</c:v>
                </c:pt>
                <c:pt idx="6">
                  <c:v>63</c:v>
                </c:pt>
                <c:pt idx="7">
                  <c:v>76</c:v>
                </c:pt>
                <c:pt idx="8">
                  <c:v>58</c:v>
                </c:pt>
                <c:pt idx="9">
                  <c:v>57</c:v>
                </c:pt>
                <c:pt idx="10">
                  <c:v>77</c:v>
                </c:pt>
                <c:pt idx="11">
                  <c:v>74</c:v>
                </c:pt>
                <c:pt idx="12">
                  <c:v>51</c:v>
                </c:pt>
                <c:pt idx="13">
                  <c:v>26</c:v>
                </c:pt>
                <c:pt idx="14">
                  <c:v>17</c:v>
                </c:pt>
                <c:pt idx="15">
                  <c:v>12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6-408D-B4BC-4A824D8656C6}"/>
            </c:ext>
          </c:extLst>
        </c:ser>
        <c:ser>
          <c:idx val="1"/>
          <c:order val="1"/>
          <c:tx>
            <c:strRef>
              <c:f>'Table 12.18'!$S$62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12.18'!$Y$63:$Y$79</c:f>
              <c:numCache>
                <c:formatCode>#,##0</c:formatCode>
                <c:ptCount val="17"/>
                <c:pt idx="0">
                  <c:v>8</c:v>
                </c:pt>
                <c:pt idx="1">
                  <c:v>34</c:v>
                </c:pt>
                <c:pt idx="2">
                  <c:v>34</c:v>
                </c:pt>
                <c:pt idx="3">
                  <c:v>67</c:v>
                </c:pt>
                <c:pt idx="4">
                  <c:v>74</c:v>
                </c:pt>
                <c:pt idx="5">
                  <c:v>108</c:v>
                </c:pt>
                <c:pt idx="6">
                  <c:v>90</c:v>
                </c:pt>
                <c:pt idx="7">
                  <c:v>53</c:v>
                </c:pt>
                <c:pt idx="8">
                  <c:v>52</c:v>
                </c:pt>
                <c:pt idx="9">
                  <c:v>71</c:v>
                </c:pt>
                <c:pt idx="10">
                  <c:v>111</c:v>
                </c:pt>
                <c:pt idx="11">
                  <c:v>45</c:v>
                </c:pt>
                <c:pt idx="12">
                  <c:v>63</c:v>
                </c:pt>
                <c:pt idx="13">
                  <c:v>21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6-408D-B4BC-4A824D865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12.18'!$Y$83:$Y$90</c:f>
              <c:numCache>
                <c:formatCode>#,##0</c:formatCode>
                <c:ptCount val="8"/>
                <c:pt idx="0">
                  <c:v>63</c:v>
                </c:pt>
                <c:pt idx="1">
                  <c:v>37</c:v>
                </c:pt>
                <c:pt idx="2">
                  <c:v>76</c:v>
                </c:pt>
                <c:pt idx="3">
                  <c:v>10</c:v>
                </c:pt>
                <c:pt idx="4">
                  <c:v>4</c:v>
                </c:pt>
                <c:pt idx="5">
                  <c:v>15</c:v>
                </c:pt>
                <c:pt idx="6">
                  <c:v>43</c:v>
                </c:pt>
                <c:pt idx="7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0-4F3B-B910-76CD9EF27139}"/>
            </c:ext>
          </c:extLst>
        </c:ser>
        <c:ser>
          <c:idx val="1"/>
          <c:order val="1"/>
          <c:tx>
            <c:strRef>
              <c:f>'Table 12.18'!$S$92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12.18'!$Y$93:$Y$100</c:f>
              <c:numCache>
                <c:formatCode>#,##0</c:formatCode>
                <c:ptCount val="8"/>
                <c:pt idx="0">
                  <c:v>40</c:v>
                </c:pt>
                <c:pt idx="1">
                  <c:v>56</c:v>
                </c:pt>
                <c:pt idx="2">
                  <c:v>7</c:v>
                </c:pt>
                <c:pt idx="3">
                  <c:v>55</c:v>
                </c:pt>
                <c:pt idx="4">
                  <c:v>79</c:v>
                </c:pt>
                <c:pt idx="5">
                  <c:v>45</c:v>
                </c:pt>
                <c:pt idx="6">
                  <c:v>4</c:v>
                </c:pt>
                <c:pt idx="7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F0-4F3B-B910-76CD9EF27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12.18'!$U$8:$Y$8</c:f>
              <c:numCache>
                <c:formatCode>#,##0</c:formatCode>
                <c:ptCount val="5"/>
                <c:pt idx="1">
                  <c:v>36557.17</c:v>
                </c:pt>
                <c:pt idx="2">
                  <c:v>40678.550000000003</c:v>
                </c:pt>
                <c:pt idx="3">
                  <c:v>40279</c:v>
                </c:pt>
                <c:pt idx="4">
                  <c:v>38386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1-4F1E-A36D-9625F589573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1-4F1E-A36D-9625F5895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12.18'!$V$4:$Z$4</c:f>
              <c:numCache>
                <c:formatCode>#,##0</c:formatCode>
                <c:ptCount val="5"/>
                <c:pt idx="0">
                  <c:v>1553</c:v>
                </c:pt>
                <c:pt idx="1">
                  <c:v>1574</c:v>
                </c:pt>
                <c:pt idx="2">
                  <c:v>1533</c:v>
                </c:pt>
                <c:pt idx="3">
                  <c:v>1691</c:v>
                </c:pt>
                <c:pt idx="4">
                  <c:v>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2-4F59-A027-5F9BC5E6F9C8}"/>
            </c:ext>
          </c:extLst>
        </c:ser>
        <c:ser>
          <c:idx val="1"/>
          <c:order val="1"/>
          <c:tx>
            <c:strRef>
              <c:f>'Table 12.18'!$S$7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12.18'!$V$7:$Z$7</c:f>
              <c:numCache>
                <c:formatCode>#,##0</c:formatCode>
                <c:ptCount val="5"/>
                <c:pt idx="0">
                  <c:v>1011</c:v>
                </c:pt>
                <c:pt idx="1">
                  <c:v>1026</c:v>
                </c:pt>
                <c:pt idx="2">
                  <c:v>1007</c:v>
                </c:pt>
                <c:pt idx="3">
                  <c:v>1049</c:v>
                </c:pt>
                <c:pt idx="4">
                  <c:v>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2-4F59-A027-5F9BC5E6F9C8}"/>
            </c:ext>
          </c:extLst>
        </c:ser>
        <c:ser>
          <c:idx val="2"/>
          <c:order val="2"/>
          <c:tx>
            <c:strRef>
              <c:f>'Table 12.18'!$S$11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12.18'!$V$11:$Z$11</c:f>
              <c:numCache>
                <c:formatCode>#,##0</c:formatCode>
                <c:ptCount val="5"/>
                <c:pt idx="0">
                  <c:v>1183</c:v>
                </c:pt>
                <c:pt idx="1">
                  <c:v>1203</c:v>
                </c:pt>
                <c:pt idx="2">
                  <c:v>1140</c:v>
                </c:pt>
                <c:pt idx="3">
                  <c:v>1317</c:v>
                </c:pt>
                <c:pt idx="4">
                  <c:v>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2-4F59-A027-5F9BC5E6F9C8}"/>
            </c:ext>
          </c:extLst>
        </c:ser>
        <c:ser>
          <c:idx val="3"/>
          <c:order val="3"/>
          <c:tx>
            <c:strRef>
              <c:f>'Table 12.18'!$S$12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12.18'!$V$12:$Z$12</c:f>
              <c:numCache>
                <c:formatCode>#,##0</c:formatCode>
                <c:ptCount val="5"/>
                <c:pt idx="0">
                  <c:v>373</c:v>
                </c:pt>
                <c:pt idx="1">
                  <c:v>371</c:v>
                </c:pt>
                <c:pt idx="2">
                  <c:v>393</c:v>
                </c:pt>
                <c:pt idx="3">
                  <c:v>371</c:v>
                </c:pt>
                <c:pt idx="4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42-4F59-A027-5F9BC5E6F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12.18'!$AB$15:$AB$33</c:f>
              <c:numCache>
                <c:formatCode>0.0%</c:formatCode>
                <c:ptCount val="19"/>
                <c:pt idx="0">
                  <c:v>0.16849816849816851</c:v>
                </c:pt>
                <c:pt idx="1">
                  <c:v>2.5030525030525032E-2</c:v>
                </c:pt>
                <c:pt idx="2">
                  <c:v>8.7912087912087919E-2</c:v>
                </c:pt>
                <c:pt idx="3">
                  <c:v>1.098901098901099E-2</c:v>
                </c:pt>
                <c:pt idx="4">
                  <c:v>5.3113553113553112E-2</c:v>
                </c:pt>
                <c:pt idx="5">
                  <c:v>1.6483516483516484E-2</c:v>
                </c:pt>
                <c:pt idx="6">
                  <c:v>5.6776556776556776E-2</c:v>
                </c:pt>
                <c:pt idx="7">
                  <c:v>6.6544566544566544E-2</c:v>
                </c:pt>
                <c:pt idx="8">
                  <c:v>8.4249084249084255E-2</c:v>
                </c:pt>
                <c:pt idx="9">
                  <c:v>0</c:v>
                </c:pt>
                <c:pt idx="10">
                  <c:v>2.6862026862026864E-2</c:v>
                </c:pt>
                <c:pt idx="11">
                  <c:v>1.9536019536019536E-2</c:v>
                </c:pt>
                <c:pt idx="12">
                  <c:v>3.1746031746031744E-2</c:v>
                </c:pt>
                <c:pt idx="13">
                  <c:v>7.2039072039072033E-2</c:v>
                </c:pt>
                <c:pt idx="14">
                  <c:v>3.724053724053724E-2</c:v>
                </c:pt>
                <c:pt idx="15">
                  <c:v>4.2124542124542128E-2</c:v>
                </c:pt>
                <c:pt idx="16">
                  <c:v>6.6544566544566544E-2</c:v>
                </c:pt>
                <c:pt idx="17">
                  <c:v>1.5262515262515262E-2</c:v>
                </c:pt>
                <c:pt idx="18">
                  <c:v>3.2967032967032968E-2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A-447B-B791-C05241A104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FA-447B-B791-C05241A10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12.18'!$Z$44:$Z$60</c:f>
              <c:numCache>
                <c:formatCode>#,##0</c:formatCode>
                <c:ptCount val="17"/>
                <c:pt idx="0">
                  <c:v>4</c:v>
                </c:pt>
                <c:pt idx="1">
                  <c:v>27</c:v>
                </c:pt>
                <c:pt idx="2">
                  <c:v>33</c:v>
                </c:pt>
                <c:pt idx="3">
                  <c:v>58</c:v>
                </c:pt>
                <c:pt idx="4">
                  <c:v>110</c:v>
                </c:pt>
                <c:pt idx="5">
                  <c:v>79</c:v>
                </c:pt>
                <c:pt idx="6">
                  <c:v>60</c:v>
                </c:pt>
                <c:pt idx="7">
                  <c:v>68</c:v>
                </c:pt>
                <c:pt idx="8">
                  <c:v>51</c:v>
                </c:pt>
                <c:pt idx="9">
                  <c:v>58</c:v>
                </c:pt>
                <c:pt idx="10">
                  <c:v>76</c:v>
                </c:pt>
                <c:pt idx="11">
                  <c:v>80</c:v>
                </c:pt>
                <c:pt idx="12">
                  <c:v>49</c:v>
                </c:pt>
                <c:pt idx="13">
                  <c:v>29</c:v>
                </c:pt>
                <c:pt idx="14">
                  <c:v>15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C-408E-9B84-1E354ACCF8E7}"/>
            </c:ext>
          </c:extLst>
        </c:ser>
        <c:ser>
          <c:idx val="1"/>
          <c:order val="1"/>
          <c:tx>
            <c:strRef>
              <c:f>'Table 12.18'!$S$62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12.18'!$Z$63:$Z$79</c:f>
              <c:numCache>
                <c:formatCode>#,##0</c:formatCode>
                <c:ptCount val="17"/>
                <c:pt idx="0">
                  <c:v>0</c:v>
                </c:pt>
                <c:pt idx="1">
                  <c:v>32</c:v>
                </c:pt>
                <c:pt idx="2">
                  <c:v>37</c:v>
                </c:pt>
                <c:pt idx="3">
                  <c:v>63</c:v>
                </c:pt>
                <c:pt idx="4">
                  <c:v>105</c:v>
                </c:pt>
                <c:pt idx="5">
                  <c:v>112</c:v>
                </c:pt>
                <c:pt idx="6">
                  <c:v>78</c:v>
                </c:pt>
                <c:pt idx="7">
                  <c:v>60</c:v>
                </c:pt>
                <c:pt idx="8">
                  <c:v>52</c:v>
                </c:pt>
                <c:pt idx="9">
                  <c:v>60</c:v>
                </c:pt>
                <c:pt idx="10">
                  <c:v>90</c:v>
                </c:pt>
                <c:pt idx="11">
                  <c:v>64</c:v>
                </c:pt>
                <c:pt idx="12">
                  <c:v>58</c:v>
                </c:pt>
                <c:pt idx="13">
                  <c:v>19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C-408E-9B84-1E354ACCF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12.18'!$Z$83:$Z$90</c:f>
              <c:numCache>
                <c:formatCode>#,##0</c:formatCode>
                <c:ptCount val="8"/>
                <c:pt idx="0">
                  <c:v>67</c:v>
                </c:pt>
                <c:pt idx="1">
                  <c:v>29</c:v>
                </c:pt>
                <c:pt idx="2">
                  <c:v>79</c:v>
                </c:pt>
                <c:pt idx="3">
                  <c:v>12</c:v>
                </c:pt>
                <c:pt idx="4">
                  <c:v>4</c:v>
                </c:pt>
                <c:pt idx="5">
                  <c:v>19</c:v>
                </c:pt>
                <c:pt idx="6">
                  <c:v>43</c:v>
                </c:pt>
                <c:pt idx="7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E-48CA-9E9F-7F3C8D065EA4}"/>
            </c:ext>
          </c:extLst>
        </c:ser>
        <c:ser>
          <c:idx val="1"/>
          <c:order val="1"/>
          <c:tx>
            <c:strRef>
              <c:f>'Table 12.18'!$S$92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12.18'!$Z$93:$Z$100</c:f>
              <c:numCache>
                <c:formatCode>#,##0</c:formatCode>
                <c:ptCount val="8"/>
                <c:pt idx="0">
                  <c:v>36</c:v>
                </c:pt>
                <c:pt idx="1">
                  <c:v>59</c:v>
                </c:pt>
                <c:pt idx="2">
                  <c:v>14</c:v>
                </c:pt>
                <c:pt idx="3">
                  <c:v>59</c:v>
                </c:pt>
                <c:pt idx="4">
                  <c:v>77</c:v>
                </c:pt>
                <c:pt idx="5">
                  <c:v>48</c:v>
                </c:pt>
                <c:pt idx="6">
                  <c:v>9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4E-48CA-9E9F-7F3C8D065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12.2'!$Z$44:$Z$60</c:f>
              <c:numCache>
                <c:formatCode>#,##0</c:formatCode>
                <c:ptCount val="17"/>
                <c:pt idx="0">
                  <c:v>5</c:v>
                </c:pt>
                <c:pt idx="1">
                  <c:v>224</c:v>
                </c:pt>
                <c:pt idx="2">
                  <c:v>445</c:v>
                </c:pt>
                <c:pt idx="3">
                  <c:v>710</c:v>
                </c:pt>
                <c:pt idx="4">
                  <c:v>1030</c:v>
                </c:pt>
                <c:pt idx="5">
                  <c:v>990</c:v>
                </c:pt>
                <c:pt idx="6">
                  <c:v>862</c:v>
                </c:pt>
                <c:pt idx="7">
                  <c:v>655</c:v>
                </c:pt>
                <c:pt idx="8">
                  <c:v>639</c:v>
                </c:pt>
                <c:pt idx="9">
                  <c:v>592</c:v>
                </c:pt>
                <c:pt idx="10">
                  <c:v>492</c:v>
                </c:pt>
                <c:pt idx="11">
                  <c:v>441</c:v>
                </c:pt>
                <c:pt idx="12">
                  <c:v>231</c:v>
                </c:pt>
                <c:pt idx="13">
                  <c:v>81</c:v>
                </c:pt>
                <c:pt idx="14">
                  <c:v>30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0-400F-83A5-E99E647D8F35}"/>
            </c:ext>
          </c:extLst>
        </c:ser>
        <c:ser>
          <c:idx val="1"/>
          <c:order val="1"/>
          <c:tx>
            <c:strRef>
              <c:f>'Table 12.2'!$S$62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12.2'!$Z$63:$Z$79</c:f>
              <c:numCache>
                <c:formatCode>#,##0</c:formatCode>
                <c:ptCount val="17"/>
                <c:pt idx="0">
                  <c:v>8</c:v>
                </c:pt>
                <c:pt idx="1">
                  <c:v>237</c:v>
                </c:pt>
                <c:pt idx="2">
                  <c:v>443</c:v>
                </c:pt>
                <c:pt idx="3">
                  <c:v>666</c:v>
                </c:pt>
                <c:pt idx="4">
                  <c:v>1045</c:v>
                </c:pt>
                <c:pt idx="5">
                  <c:v>944</c:v>
                </c:pt>
                <c:pt idx="6">
                  <c:v>863</c:v>
                </c:pt>
                <c:pt idx="7">
                  <c:v>751</c:v>
                </c:pt>
                <c:pt idx="8">
                  <c:v>673</c:v>
                </c:pt>
                <c:pt idx="9">
                  <c:v>639</c:v>
                </c:pt>
                <c:pt idx="10">
                  <c:v>523</c:v>
                </c:pt>
                <c:pt idx="11">
                  <c:v>405</c:v>
                </c:pt>
                <c:pt idx="12">
                  <c:v>162</c:v>
                </c:pt>
                <c:pt idx="13">
                  <c:v>49</c:v>
                </c:pt>
                <c:pt idx="14">
                  <c:v>15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0-400F-83A5-E99E647D8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12.18'!$V$8:$Z$8</c:f>
              <c:numCache>
                <c:formatCode>#,##0</c:formatCode>
                <c:ptCount val="5"/>
                <c:pt idx="0">
                  <c:v>36557.17</c:v>
                </c:pt>
                <c:pt idx="1">
                  <c:v>40678.550000000003</c:v>
                </c:pt>
                <c:pt idx="2">
                  <c:v>40279</c:v>
                </c:pt>
                <c:pt idx="3">
                  <c:v>38386</c:v>
                </c:pt>
                <c:pt idx="4">
                  <c:v>41121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9-40F3-8B37-EE3D141A248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9-40F3-8B37-EE3D141A2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12.19'!$U$4:$Y$4</c:f>
              <c:numCache>
                <c:formatCode>#,##0</c:formatCode>
                <c:ptCount val="5"/>
                <c:pt idx="1">
                  <c:v>29053</c:v>
                </c:pt>
                <c:pt idx="2">
                  <c:v>29548</c:v>
                </c:pt>
                <c:pt idx="3">
                  <c:v>31535</c:v>
                </c:pt>
                <c:pt idx="4">
                  <c:v>34461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9-48F3-9A59-517DC07938B3}"/>
            </c:ext>
          </c:extLst>
        </c:ser>
        <c:ser>
          <c:idx val="1"/>
          <c:order val="1"/>
          <c:tx>
            <c:strRef>
              <c:f>'Table 12.19'!$S$7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12.19'!$U$7:$Y$7</c:f>
              <c:numCache>
                <c:formatCode>#,##0</c:formatCode>
                <c:ptCount val="5"/>
                <c:pt idx="1">
                  <c:v>20993</c:v>
                </c:pt>
                <c:pt idx="2">
                  <c:v>21618</c:v>
                </c:pt>
                <c:pt idx="3">
                  <c:v>22293</c:v>
                </c:pt>
                <c:pt idx="4">
                  <c:v>23117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9-48F3-9A59-517DC07938B3}"/>
            </c:ext>
          </c:extLst>
        </c:ser>
        <c:ser>
          <c:idx val="2"/>
          <c:order val="2"/>
          <c:tx>
            <c:strRef>
              <c:f>'Table 12.19'!$S$11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12.19'!$U$11:$Y$11</c:f>
              <c:numCache>
                <c:formatCode>#,##0</c:formatCode>
                <c:ptCount val="5"/>
                <c:pt idx="1">
                  <c:v>25514</c:v>
                </c:pt>
                <c:pt idx="2">
                  <c:v>25877</c:v>
                </c:pt>
                <c:pt idx="3">
                  <c:v>27673</c:v>
                </c:pt>
                <c:pt idx="4">
                  <c:v>30547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19-48F3-9A59-517DC07938B3}"/>
            </c:ext>
          </c:extLst>
        </c:ser>
        <c:ser>
          <c:idx val="3"/>
          <c:order val="3"/>
          <c:tx>
            <c:strRef>
              <c:f>'Table 12.19'!$S$12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12.19'!$U$12:$Y$12</c:f>
              <c:numCache>
                <c:formatCode>#,##0</c:formatCode>
                <c:ptCount val="5"/>
                <c:pt idx="1">
                  <c:v>3537</c:v>
                </c:pt>
                <c:pt idx="2">
                  <c:v>3674</c:v>
                </c:pt>
                <c:pt idx="3">
                  <c:v>3862</c:v>
                </c:pt>
                <c:pt idx="4">
                  <c:v>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19-48F3-9A59-517DC0793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12.19'!$AB$15:$AB$33</c:f>
              <c:numCache>
                <c:formatCode>0.0%</c:formatCode>
                <c:ptCount val="19"/>
                <c:pt idx="0">
                  <c:v>3.6280400572246067E-2</c:v>
                </c:pt>
                <c:pt idx="1">
                  <c:v>2.4034334763948497E-3</c:v>
                </c:pt>
                <c:pt idx="2">
                  <c:v>5.0472103004291849E-2</c:v>
                </c:pt>
                <c:pt idx="3">
                  <c:v>1.2846924177396281E-2</c:v>
                </c:pt>
                <c:pt idx="4">
                  <c:v>6.3547925608011452E-2</c:v>
                </c:pt>
                <c:pt idx="5">
                  <c:v>1.8140200286123034E-2</c:v>
                </c:pt>
                <c:pt idx="6">
                  <c:v>8.3233190271816887E-2</c:v>
                </c:pt>
                <c:pt idx="7">
                  <c:v>8.191702432045779E-2</c:v>
                </c:pt>
                <c:pt idx="8">
                  <c:v>2.6123032904148785E-2</c:v>
                </c:pt>
                <c:pt idx="9">
                  <c:v>1.3562231759656653E-2</c:v>
                </c:pt>
                <c:pt idx="10">
                  <c:v>3.0214592274678112E-2</c:v>
                </c:pt>
                <c:pt idx="11">
                  <c:v>1.4849785407725321E-2</c:v>
                </c:pt>
                <c:pt idx="12">
                  <c:v>7.7024320457796849E-2</c:v>
                </c:pt>
                <c:pt idx="13">
                  <c:v>5.5307582260371961E-2</c:v>
                </c:pt>
                <c:pt idx="14">
                  <c:v>8.6094420600858368E-2</c:v>
                </c:pt>
                <c:pt idx="15">
                  <c:v>0.12017167381974249</c:v>
                </c:pt>
                <c:pt idx="16">
                  <c:v>0.14154506437768241</c:v>
                </c:pt>
                <c:pt idx="17">
                  <c:v>2.8726752503576539E-2</c:v>
                </c:pt>
                <c:pt idx="18">
                  <c:v>3.5793991416309012E-2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5-477E-907C-712A32639E1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45-477E-907C-712A32639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12.19'!$Y$44:$Y$60</c:f>
              <c:numCache>
                <c:formatCode>#,##0</c:formatCode>
                <c:ptCount val="17"/>
                <c:pt idx="0">
                  <c:v>18</c:v>
                </c:pt>
                <c:pt idx="1">
                  <c:v>410</c:v>
                </c:pt>
                <c:pt idx="2">
                  <c:v>1020</c:v>
                </c:pt>
                <c:pt idx="3">
                  <c:v>1290</c:v>
                </c:pt>
                <c:pt idx="4">
                  <c:v>2092</c:v>
                </c:pt>
                <c:pt idx="5">
                  <c:v>2082</c:v>
                </c:pt>
                <c:pt idx="6">
                  <c:v>1800</c:v>
                </c:pt>
                <c:pt idx="7">
                  <c:v>1654</c:v>
                </c:pt>
                <c:pt idx="8">
                  <c:v>1461</c:v>
                </c:pt>
                <c:pt idx="9">
                  <c:v>1474</c:v>
                </c:pt>
                <c:pt idx="10">
                  <c:v>1157</c:v>
                </c:pt>
                <c:pt idx="11">
                  <c:v>1065</c:v>
                </c:pt>
                <c:pt idx="12">
                  <c:v>625</c:v>
                </c:pt>
                <c:pt idx="13">
                  <c:v>284</c:v>
                </c:pt>
                <c:pt idx="14">
                  <c:v>130</c:v>
                </c:pt>
                <c:pt idx="15">
                  <c:v>29</c:v>
                </c:pt>
                <c:pt idx="1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5-4A7D-8464-CA5FB4ABA729}"/>
            </c:ext>
          </c:extLst>
        </c:ser>
        <c:ser>
          <c:idx val="1"/>
          <c:order val="1"/>
          <c:tx>
            <c:strRef>
              <c:f>'Table 12.19'!$S$62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12.19'!$Y$63:$Y$79</c:f>
              <c:numCache>
                <c:formatCode>#,##0</c:formatCode>
                <c:ptCount val="17"/>
                <c:pt idx="0">
                  <c:v>35</c:v>
                </c:pt>
                <c:pt idx="1">
                  <c:v>518</c:v>
                </c:pt>
                <c:pt idx="2">
                  <c:v>1042</c:v>
                </c:pt>
                <c:pt idx="3">
                  <c:v>1452</c:v>
                </c:pt>
                <c:pt idx="4">
                  <c:v>1927</c:v>
                </c:pt>
                <c:pt idx="5">
                  <c:v>1997</c:v>
                </c:pt>
                <c:pt idx="6">
                  <c:v>1973</c:v>
                </c:pt>
                <c:pt idx="7">
                  <c:v>1855</c:v>
                </c:pt>
                <c:pt idx="8">
                  <c:v>1773</c:v>
                </c:pt>
                <c:pt idx="9">
                  <c:v>1712</c:v>
                </c:pt>
                <c:pt idx="10">
                  <c:v>1418</c:v>
                </c:pt>
                <c:pt idx="11">
                  <c:v>1164</c:v>
                </c:pt>
                <c:pt idx="12">
                  <c:v>623</c:v>
                </c:pt>
                <c:pt idx="13">
                  <c:v>216</c:v>
                </c:pt>
                <c:pt idx="14">
                  <c:v>72</c:v>
                </c:pt>
                <c:pt idx="15">
                  <c:v>32</c:v>
                </c:pt>
                <c:pt idx="1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5-4A7D-8464-CA5FB4AB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12.19'!$Y$83:$Y$90</c:f>
              <c:numCache>
                <c:formatCode>#,##0</c:formatCode>
                <c:ptCount val="8"/>
                <c:pt idx="0">
                  <c:v>1409</c:v>
                </c:pt>
                <c:pt idx="1">
                  <c:v>2262</c:v>
                </c:pt>
                <c:pt idx="2">
                  <c:v>1922</c:v>
                </c:pt>
                <c:pt idx="3">
                  <c:v>842</c:v>
                </c:pt>
                <c:pt idx="4">
                  <c:v>671</c:v>
                </c:pt>
                <c:pt idx="5">
                  <c:v>623</c:v>
                </c:pt>
                <c:pt idx="6">
                  <c:v>488</c:v>
                </c:pt>
                <c:pt idx="7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9-4CD8-A50A-D3805C2863FF}"/>
            </c:ext>
          </c:extLst>
        </c:ser>
        <c:ser>
          <c:idx val="1"/>
          <c:order val="1"/>
          <c:tx>
            <c:strRef>
              <c:f>'Table 12.19'!$S$92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12.19'!$Y$93:$Y$100</c:f>
              <c:numCache>
                <c:formatCode>#,##0</c:formatCode>
                <c:ptCount val="8"/>
                <c:pt idx="0">
                  <c:v>1077</c:v>
                </c:pt>
                <c:pt idx="1">
                  <c:v>3151</c:v>
                </c:pt>
                <c:pt idx="2">
                  <c:v>434</c:v>
                </c:pt>
                <c:pt idx="3">
                  <c:v>1724</c:v>
                </c:pt>
                <c:pt idx="4">
                  <c:v>2043</c:v>
                </c:pt>
                <c:pt idx="5">
                  <c:v>998</c:v>
                </c:pt>
                <c:pt idx="6">
                  <c:v>57</c:v>
                </c:pt>
                <c:pt idx="7">
                  <c:v>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99-4CD8-A50A-D3805C286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12.19'!$U$8:$Y$8</c:f>
              <c:numCache>
                <c:formatCode>#,##0</c:formatCode>
                <c:ptCount val="5"/>
                <c:pt idx="1">
                  <c:v>43961</c:v>
                </c:pt>
                <c:pt idx="2">
                  <c:v>43967.54</c:v>
                </c:pt>
                <c:pt idx="3">
                  <c:v>44652</c:v>
                </c:pt>
                <c:pt idx="4">
                  <c:v>44437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9-444F-968E-6A6A66C4FB5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9-444F-968E-6A6A66C4F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12.19'!$V$4:$Z$4</c:f>
              <c:numCache>
                <c:formatCode>#,##0</c:formatCode>
                <c:ptCount val="5"/>
                <c:pt idx="0">
                  <c:v>29053</c:v>
                </c:pt>
                <c:pt idx="1">
                  <c:v>29548</c:v>
                </c:pt>
                <c:pt idx="2">
                  <c:v>31535</c:v>
                </c:pt>
                <c:pt idx="3">
                  <c:v>34461</c:v>
                </c:pt>
                <c:pt idx="4">
                  <c:v>34946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A-4B9B-A4A5-0F51213CA65A}"/>
            </c:ext>
          </c:extLst>
        </c:ser>
        <c:ser>
          <c:idx val="1"/>
          <c:order val="1"/>
          <c:tx>
            <c:strRef>
              <c:f>'Table 12.19'!$S$7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12.19'!$V$7:$Z$7</c:f>
              <c:numCache>
                <c:formatCode>#,##0</c:formatCode>
                <c:ptCount val="5"/>
                <c:pt idx="0">
                  <c:v>20993</c:v>
                </c:pt>
                <c:pt idx="1">
                  <c:v>21618</c:v>
                </c:pt>
                <c:pt idx="2">
                  <c:v>22293</c:v>
                </c:pt>
                <c:pt idx="3">
                  <c:v>23117</c:v>
                </c:pt>
                <c:pt idx="4">
                  <c:v>23260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A-4B9B-A4A5-0F51213CA65A}"/>
            </c:ext>
          </c:extLst>
        </c:ser>
        <c:ser>
          <c:idx val="2"/>
          <c:order val="2"/>
          <c:tx>
            <c:strRef>
              <c:f>'Table 12.19'!$S$11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12.19'!$V$11:$Z$11</c:f>
              <c:numCache>
                <c:formatCode>#,##0</c:formatCode>
                <c:ptCount val="5"/>
                <c:pt idx="0">
                  <c:v>25514</c:v>
                </c:pt>
                <c:pt idx="1">
                  <c:v>25877</c:v>
                </c:pt>
                <c:pt idx="2">
                  <c:v>27673</c:v>
                </c:pt>
                <c:pt idx="3">
                  <c:v>30547</c:v>
                </c:pt>
                <c:pt idx="4">
                  <c:v>31023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BA-4B9B-A4A5-0F51213CA65A}"/>
            </c:ext>
          </c:extLst>
        </c:ser>
        <c:ser>
          <c:idx val="3"/>
          <c:order val="3"/>
          <c:tx>
            <c:strRef>
              <c:f>'Table 12.19'!$S$12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12.19'!$V$12:$Z$12</c:f>
              <c:numCache>
                <c:formatCode>#,##0</c:formatCode>
                <c:ptCount val="5"/>
                <c:pt idx="0">
                  <c:v>3537</c:v>
                </c:pt>
                <c:pt idx="1">
                  <c:v>3674</c:v>
                </c:pt>
                <c:pt idx="2">
                  <c:v>3862</c:v>
                </c:pt>
                <c:pt idx="3">
                  <c:v>3911</c:v>
                </c:pt>
                <c:pt idx="4">
                  <c:v>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BA-4B9B-A4A5-0F51213CA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12.19'!$AB$15:$AB$33</c:f>
              <c:numCache>
                <c:formatCode>0.0%</c:formatCode>
                <c:ptCount val="19"/>
                <c:pt idx="0">
                  <c:v>3.6280400572246067E-2</c:v>
                </c:pt>
                <c:pt idx="1">
                  <c:v>2.4034334763948497E-3</c:v>
                </c:pt>
                <c:pt idx="2">
                  <c:v>5.0472103004291849E-2</c:v>
                </c:pt>
                <c:pt idx="3">
                  <c:v>1.2846924177396281E-2</c:v>
                </c:pt>
                <c:pt idx="4">
                  <c:v>6.3547925608011452E-2</c:v>
                </c:pt>
                <c:pt idx="5">
                  <c:v>1.8140200286123034E-2</c:v>
                </c:pt>
                <c:pt idx="6">
                  <c:v>8.3233190271816887E-2</c:v>
                </c:pt>
                <c:pt idx="7">
                  <c:v>8.191702432045779E-2</c:v>
                </c:pt>
                <c:pt idx="8">
                  <c:v>2.6123032904148785E-2</c:v>
                </c:pt>
                <c:pt idx="9">
                  <c:v>1.3562231759656653E-2</c:v>
                </c:pt>
                <c:pt idx="10">
                  <c:v>3.0214592274678112E-2</c:v>
                </c:pt>
                <c:pt idx="11">
                  <c:v>1.4849785407725321E-2</c:v>
                </c:pt>
                <c:pt idx="12">
                  <c:v>7.7024320457796849E-2</c:v>
                </c:pt>
                <c:pt idx="13">
                  <c:v>5.5307582260371961E-2</c:v>
                </c:pt>
                <c:pt idx="14">
                  <c:v>8.6094420600858368E-2</c:v>
                </c:pt>
                <c:pt idx="15">
                  <c:v>0.12017167381974249</c:v>
                </c:pt>
                <c:pt idx="16">
                  <c:v>0.14154506437768241</c:v>
                </c:pt>
                <c:pt idx="17">
                  <c:v>2.8726752503576539E-2</c:v>
                </c:pt>
                <c:pt idx="18">
                  <c:v>3.5793991416309012E-2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A2-910C-B8892960CDE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D-44A2-910C-B8892960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12.19'!$Z$44:$Z$60</c:f>
              <c:numCache>
                <c:formatCode>#,##0</c:formatCode>
                <c:ptCount val="17"/>
                <c:pt idx="0">
                  <c:v>26</c:v>
                </c:pt>
                <c:pt idx="1">
                  <c:v>457</c:v>
                </c:pt>
                <c:pt idx="2">
                  <c:v>1037</c:v>
                </c:pt>
                <c:pt idx="3">
                  <c:v>1411</c:v>
                </c:pt>
                <c:pt idx="4">
                  <c:v>2006</c:v>
                </c:pt>
                <c:pt idx="5">
                  <c:v>2047</c:v>
                </c:pt>
                <c:pt idx="6">
                  <c:v>1819</c:v>
                </c:pt>
                <c:pt idx="7">
                  <c:v>1671</c:v>
                </c:pt>
                <c:pt idx="8">
                  <c:v>1520</c:v>
                </c:pt>
                <c:pt idx="9">
                  <c:v>1511</c:v>
                </c:pt>
                <c:pt idx="10">
                  <c:v>1187</c:v>
                </c:pt>
                <c:pt idx="11">
                  <c:v>1043</c:v>
                </c:pt>
                <c:pt idx="12">
                  <c:v>641</c:v>
                </c:pt>
                <c:pt idx="13">
                  <c:v>284</c:v>
                </c:pt>
                <c:pt idx="14">
                  <c:v>119</c:v>
                </c:pt>
                <c:pt idx="15">
                  <c:v>28</c:v>
                </c:pt>
                <c:pt idx="1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E-48B4-A23B-C9E71E069A7E}"/>
            </c:ext>
          </c:extLst>
        </c:ser>
        <c:ser>
          <c:idx val="1"/>
          <c:order val="1"/>
          <c:tx>
            <c:strRef>
              <c:f>'Table 12.19'!$S$62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12.19'!$Z$63:$Z$79</c:f>
              <c:numCache>
                <c:formatCode>#,##0</c:formatCode>
                <c:ptCount val="17"/>
                <c:pt idx="0">
                  <c:v>31</c:v>
                </c:pt>
                <c:pt idx="1">
                  <c:v>527</c:v>
                </c:pt>
                <c:pt idx="2">
                  <c:v>1117</c:v>
                </c:pt>
                <c:pt idx="3">
                  <c:v>1449</c:v>
                </c:pt>
                <c:pt idx="4">
                  <c:v>1933</c:v>
                </c:pt>
                <c:pt idx="5">
                  <c:v>2079</c:v>
                </c:pt>
                <c:pt idx="6">
                  <c:v>2014</c:v>
                </c:pt>
                <c:pt idx="7">
                  <c:v>1916</c:v>
                </c:pt>
                <c:pt idx="8">
                  <c:v>1765</c:v>
                </c:pt>
                <c:pt idx="9">
                  <c:v>1773</c:v>
                </c:pt>
                <c:pt idx="10">
                  <c:v>1366</c:v>
                </c:pt>
                <c:pt idx="11">
                  <c:v>1163</c:v>
                </c:pt>
                <c:pt idx="12">
                  <c:v>602</c:v>
                </c:pt>
                <c:pt idx="13">
                  <c:v>209</c:v>
                </c:pt>
                <c:pt idx="14">
                  <c:v>80</c:v>
                </c:pt>
                <c:pt idx="15">
                  <c:v>26</c:v>
                </c:pt>
                <c:pt idx="1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8E-48B4-A23B-C9E71E069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12.19'!$Z$83:$Z$90</c:f>
              <c:numCache>
                <c:formatCode>#,##0</c:formatCode>
                <c:ptCount val="8"/>
                <c:pt idx="0">
                  <c:v>1454</c:v>
                </c:pt>
                <c:pt idx="1">
                  <c:v>2297</c:v>
                </c:pt>
                <c:pt idx="2">
                  <c:v>1926</c:v>
                </c:pt>
                <c:pt idx="3">
                  <c:v>827</c:v>
                </c:pt>
                <c:pt idx="4">
                  <c:v>664</c:v>
                </c:pt>
                <c:pt idx="5">
                  <c:v>655</c:v>
                </c:pt>
                <c:pt idx="6">
                  <c:v>529</c:v>
                </c:pt>
                <c:pt idx="7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D-40A8-B680-21B07ACFEC41}"/>
            </c:ext>
          </c:extLst>
        </c:ser>
        <c:ser>
          <c:idx val="1"/>
          <c:order val="1"/>
          <c:tx>
            <c:strRef>
              <c:f>'Table 12.19'!$S$92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12.19'!$Z$93:$Z$100</c:f>
              <c:numCache>
                <c:formatCode>#,##0</c:formatCode>
                <c:ptCount val="8"/>
                <c:pt idx="0">
                  <c:v>1087</c:v>
                </c:pt>
                <c:pt idx="1">
                  <c:v>3223</c:v>
                </c:pt>
                <c:pt idx="2">
                  <c:v>449</c:v>
                </c:pt>
                <c:pt idx="3">
                  <c:v>1753</c:v>
                </c:pt>
                <c:pt idx="4">
                  <c:v>2012</c:v>
                </c:pt>
                <c:pt idx="5">
                  <c:v>963</c:v>
                </c:pt>
                <c:pt idx="6">
                  <c:v>69</c:v>
                </c:pt>
                <c:pt idx="7">
                  <c:v>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D-40A8-B680-21B07ACFE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12.2'!$Z$83:$Z$90</c:f>
              <c:numCache>
                <c:formatCode>#,##0</c:formatCode>
                <c:ptCount val="8"/>
                <c:pt idx="0">
                  <c:v>453</c:v>
                </c:pt>
                <c:pt idx="1">
                  <c:v>340</c:v>
                </c:pt>
                <c:pt idx="2">
                  <c:v>1222</c:v>
                </c:pt>
                <c:pt idx="3">
                  <c:v>334</c:v>
                </c:pt>
                <c:pt idx="4">
                  <c:v>268</c:v>
                </c:pt>
                <c:pt idx="5">
                  <c:v>318</c:v>
                </c:pt>
                <c:pt idx="6">
                  <c:v>711</c:v>
                </c:pt>
                <c:pt idx="7">
                  <c:v>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3-4FD0-BE71-93F46A08C73A}"/>
            </c:ext>
          </c:extLst>
        </c:ser>
        <c:ser>
          <c:idx val="1"/>
          <c:order val="1"/>
          <c:tx>
            <c:strRef>
              <c:f>'Table 12.2'!$S$92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12.2'!$Z$93:$Z$100</c:f>
              <c:numCache>
                <c:formatCode>#,##0</c:formatCode>
                <c:ptCount val="8"/>
                <c:pt idx="0">
                  <c:v>398</c:v>
                </c:pt>
                <c:pt idx="1">
                  <c:v>595</c:v>
                </c:pt>
                <c:pt idx="2">
                  <c:v>231</c:v>
                </c:pt>
                <c:pt idx="3">
                  <c:v>1097</c:v>
                </c:pt>
                <c:pt idx="4">
                  <c:v>975</c:v>
                </c:pt>
                <c:pt idx="5">
                  <c:v>644</c:v>
                </c:pt>
                <c:pt idx="6">
                  <c:v>65</c:v>
                </c:pt>
                <c:pt idx="7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3-4FD0-BE71-93F46A08C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12.19'!$V$8:$Z$8</c:f>
              <c:numCache>
                <c:formatCode>#,##0</c:formatCode>
                <c:ptCount val="5"/>
                <c:pt idx="0">
                  <c:v>43961</c:v>
                </c:pt>
                <c:pt idx="1">
                  <c:v>43967.54</c:v>
                </c:pt>
                <c:pt idx="2">
                  <c:v>44652</c:v>
                </c:pt>
                <c:pt idx="3">
                  <c:v>44437</c:v>
                </c:pt>
                <c:pt idx="4">
                  <c:v>46209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1-44BD-8E5C-B92B157235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1-44BD-8E5C-B92B15723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12.20'!$U$4:$Y$4</c:f>
              <c:numCache>
                <c:formatCode>#,##0</c:formatCode>
                <c:ptCount val="5"/>
                <c:pt idx="1">
                  <c:v>8570</c:v>
                </c:pt>
                <c:pt idx="2">
                  <c:v>8867</c:v>
                </c:pt>
                <c:pt idx="3">
                  <c:v>9504</c:v>
                </c:pt>
                <c:pt idx="4">
                  <c:v>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A-4C38-88E3-8E6C8E543ECE}"/>
            </c:ext>
          </c:extLst>
        </c:ser>
        <c:ser>
          <c:idx val="1"/>
          <c:order val="1"/>
          <c:tx>
            <c:strRef>
              <c:f>'Table 12.20'!$S$7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12.20'!$U$7:$Y$7</c:f>
              <c:numCache>
                <c:formatCode>#,##0</c:formatCode>
                <c:ptCount val="5"/>
                <c:pt idx="1">
                  <c:v>6096</c:v>
                </c:pt>
                <c:pt idx="2">
                  <c:v>6372</c:v>
                </c:pt>
                <c:pt idx="3">
                  <c:v>6558</c:v>
                </c:pt>
                <c:pt idx="4">
                  <c:v>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A-4C38-88E3-8E6C8E543ECE}"/>
            </c:ext>
          </c:extLst>
        </c:ser>
        <c:ser>
          <c:idx val="2"/>
          <c:order val="2"/>
          <c:tx>
            <c:strRef>
              <c:f>'Table 12.20'!$S$11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12.20'!$U$11:$Y$11</c:f>
              <c:numCache>
                <c:formatCode>#,##0</c:formatCode>
                <c:ptCount val="5"/>
                <c:pt idx="1">
                  <c:v>7560</c:v>
                </c:pt>
                <c:pt idx="2">
                  <c:v>7785</c:v>
                </c:pt>
                <c:pt idx="3">
                  <c:v>8393</c:v>
                </c:pt>
                <c:pt idx="4">
                  <c:v>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A-4C38-88E3-8E6C8E543ECE}"/>
            </c:ext>
          </c:extLst>
        </c:ser>
        <c:ser>
          <c:idx val="3"/>
          <c:order val="3"/>
          <c:tx>
            <c:strRef>
              <c:f>'Table 12.20'!$S$12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12.20'!$U$12:$Y$12</c:f>
              <c:numCache>
                <c:formatCode>#,##0</c:formatCode>
                <c:ptCount val="5"/>
                <c:pt idx="1">
                  <c:v>1011</c:v>
                </c:pt>
                <c:pt idx="2">
                  <c:v>1079</c:v>
                </c:pt>
                <c:pt idx="3">
                  <c:v>1111</c:v>
                </c:pt>
                <c:pt idx="4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3A-4C38-88E3-8E6C8E543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12.20'!$AB$15:$AB$33</c:f>
              <c:numCache>
                <c:formatCode>0.0%</c:formatCode>
                <c:ptCount val="19"/>
                <c:pt idx="0">
                  <c:v>6.5337544413738652E-2</c:v>
                </c:pt>
                <c:pt idx="1">
                  <c:v>1.8258981444926964E-2</c:v>
                </c:pt>
                <c:pt idx="2">
                  <c:v>7.3726806158705097E-2</c:v>
                </c:pt>
                <c:pt idx="3">
                  <c:v>8.586656138965653E-3</c:v>
                </c:pt>
                <c:pt idx="4">
                  <c:v>8.4583497828661661E-2</c:v>
                </c:pt>
                <c:pt idx="5">
                  <c:v>2.8424792735886301E-2</c:v>
                </c:pt>
                <c:pt idx="6">
                  <c:v>8.5274378207658902E-2</c:v>
                </c:pt>
                <c:pt idx="7">
                  <c:v>6.2771417291748913E-2</c:v>
                </c:pt>
                <c:pt idx="8">
                  <c:v>5.8428740623766288E-2</c:v>
                </c:pt>
                <c:pt idx="9">
                  <c:v>6.4153178049743383E-3</c:v>
                </c:pt>
                <c:pt idx="10">
                  <c:v>2.6056060007895777E-2</c:v>
                </c:pt>
                <c:pt idx="11">
                  <c:v>1.1646269245953415E-2</c:v>
                </c:pt>
                <c:pt idx="12">
                  <c:v>3.8491906829846032E-2</c:v>
                </c:pt>
                <c:pt idx="13">
                  <c:v>6.7114093959731544E-2</c:v>
                </c:pt>
                <c:pt idx="14">
                  <c:v>3.9577575996841689E-2</c:v>
                </c:pt>
                <c:pt idx="15">
                  <c:v>8.0339518357678635E-2</c:v>
                </c:pt>
                <c:pt idx="16">
                  <c:v>0.14735491512041057</c:v>
                </c:pt>
                <c:pt idx="17">
                  <c:v>1.9344650611922622E-2</c:v>
                </c:pt>
                <c:pt idx="18">
                  <c:v>4.3426766679826291E-2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D-4A55-8D8A-2CEEBEB6F10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D-4A55-8D8A-2CEEBEB6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12.20'!$Y$44:$Y$60</c:f>
              <c:numCache>
                <c:formatCode>#,##0</c:formatCode>
                <c:ptCount val="17"/>
                <c:pt idx="0">
                  <c:v>10</c:v>
                </c:pt>
                <c:pt idx="1">
                  <c:v>158</c:v>
                </c:pt>
                <c:pt idx="2">
                  <c:v>283</c:v>
                </c:pt>
                <c:pt idx="3">
                  <c:v>374</c:v>
                </c:pt>
                <c:pt idx="4">
                  <c:v>564</c:v>
                </c:pt>
                <c:pt idx="5">
                  <c:v>529</c:v>
                </c:pt>
                <c:pt idx="6">
                  <c:v>509</c:v>
                </c:pt>
                <c:pt idx="7">
                  <c:v>383</c:v>
                </c:pt>
                <c:pt idx="8">
                  <c:v>479</c:v>
                </c:pt>
                <c:pt idx="9">
                  <c:v>445</c:v>
                </c:pt>
                <c:pt idx="10">
                  <c:v>482</c:v>
                </c:pt>
                <c:pt idx="11">
                  <c:v>386</c:v>
                </c:pt>
                <c:pt idx="12">
                  <c:v>240</c:v>
                </c:pt>
                <c:pt idx="13">
                  <c:v>120</c:v>
                </c:pt>
                <c:pt idx="14">
                  <c:v>46</c:v>
                </c:pt>
                <c:pt idx="15">
                  <c:v>22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0-4ED4-8D2D-6189F9E06625}"/>
            </c:ext>
          </c:extLst>
        </c:ser>
        <c:ser>
          <c:idx val="1"/>
          <c:order val="1"/>
          <c:tx>
            <c:strRef>
              <c:f>'Table 12.20'!$S$62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12.20'!$Y$63:$Y$79</c:f>
              <c:numCache>
                <c:formatCode>#,##0</c:formatCode>
                <c:ptCount val="17"/>
                <c:pt idx="0">
                  <c:v>12</c:v>
                </c:pt>
                <c:pt idx="1">
                  <c:v>191</c:v>
                </c:pt>
                <c:pt idx="2">
                  <c:v>325</c:v>
                </c:pt>
                <c:pt idx="3">
                  <c:v>406</c:v>
                </c:pt>
                <c:pt idx="4">
                  <c:v>521</c:v>
                </c:pt>
                <c:pt idx="5">
                  <c:v>451</c:v>
                </c:pt>
                <c:pt idx="6">
                  <c:v>401</c:v>
                </c:pt>
                <c:pt idx="7">
                  <c:v>451</c:v>
                </c:pt>
                <c:pt idx="8">
                  <c:v>434</c:v>
                </c:pt>
                <c:pt idx="9">
                  <c:v>579</c:v>
                </c:pt>
                <c:pt idx="10">
                  <c:v>460</c:v>
                </c:pt>
                <c:pt idx="11">
                  <c:v>413</c:v>
                </c:pt>
                <c:pt idx="12">
                  <c:v>208</c:v>
                </c:pt>
                <c:pt idx="13">
                  <c:v>63</c:v>
                </c:pt>
                <c:pt idx="14">
                  <c:v>27</c:v>
                </c:pt>
                <c:pt idx="15">
                  <c:v>9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0-4ED4-8D2D-6189F9E06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12.20'!$Y$83:$Y$90</c:f>
              <c:numCache>
                <c:formatCode>#,##0</c:formatCode>
                <c:ptCount val="8"/>
                <c:pt idx="0">
                  <c:v>348</c:v>
                </c:pt>
                <c:pt idx="1">
                  <c:v>297</c:v>
                </c:pt>
                <c:pt idx="2">
                  <c:v>779</c:v>
                </c:pt>
                <c:pt idx="3">
                  <c:v>210</c:v>
                </c:pt>
                <c:pt idx="4">
                  <c:v>96</c:v>
                </c:pt>
                <c:pt idx="5">
                  <c:v>137</c:v>
                </c:pt>
                <c:pt idx="6">
                  <c:v>455</c:v>
                </c:pt>
                <c:pt idx="7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7-4F7E-BACA-64C7F9347142}"/>
            </c:ext>
          </c:extLst>
        </c:ser>
        <c:ser>
          <c:idx val="1"/>
          <c:order val="1"/>
          <c:tx>
            <c:strRef>
              <c:f>'Table 12.20'!$S$92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12.20'!$Y$93:$Y$100</c:f>
              <c:numCache>
                <c:formatCode>#,##0</c:formatCode>
                <c:ptCount val="8"/>
                <c:pt idx="0">
                  <c:v>208</c:v>
                </c:pt>
                <c:pt idx="1">
                  <c:v>569</c:v>
                </c:pt>
                <c:pt idx="2">
                  <c:v>121</c:v>
                </c:pt>
                <c:pt idx="3">
                  <c:v>605</c:v>
                </c:pt>
                <c:pt idx="4">
                  <c:v>491</c:v>
                </c:pt>
                <c:pt idx="5">
                  <c:v>414</c:v>
                </c:pt>
                <c:pt idx="6">
                  <c:v>32</c:v>
                </c:pt>
                <c:pt idx="7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7-4F7E-BACA-64C7F9347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12.20'!$U$8:$Y$8</c:f>
              <c:numCache>
                <c:formatCode>#,##0</c:formatCode>
                <c:ptCount val="5"/>
                <c:pt idx="1">
                  <c:v>41879.78</c:v>
                </c:pt>
                <c:pt idx="2">
                  <c:v>42221.33</c:v>
                </c:pt>
                <c:pt idx="3">
                  <c:v>43811.23</c:v>
                </c:pt>
                <c:pt idx="4">
                  <c:v>43601.74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B-43D8-B901-12BFE5FAA8D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B-43D8-B901-12BFE5FAA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12.20'!$V$4:$Z$4</c:f>
              <c:numCache>
                <c:formatCode>#,##0</c:formatCode>
                <c:ptCount val="5"/>
                <c:pt idx="0">
                  <c:v>8570</c:v>
                </c:pt>
                <c:pt idx="1">
                  <c:v>8867</c:v>
                </c:pt>
                <c:pt idx="2">
                  <c:v>9504</c:v>
                </c:pt>
                <c:pt idx="3">
                  <c:v>9981</c:v>
                </c:pt>
                <c:pt idx="4">
                  <c:v>10130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2-4FBD-99EB-C19A4652F650}"/>
            </c:ext>
          </c:extLst>
        </c:ser>
        <c:ser>
          <c:idx val="1"/>
          <c:order val="1"/>
          <c:tx>
            <c:strRef>
              <c:f>'Table 12.20'!$S$7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12.20'!$V$7:$Z$7</c:f>
              <c:numCache>
                <c:formatCode>#,##0</c:formatCode>
                <c:ptCount val="5"/>
                <c:pt idx="0">
                  <c:v>6096</c:v>
                </c:pt>
                <c:pt idx="1">
                  <c:v>6372</c:v>
                </c:pt>
                <c:pt idx="2">
                  <c:v>6558</c:v>
                </c:pt>
                <c:pt idx="3">
                  <c:v>6837</c:v>
                </c:pt>
                <c:pt idx="4">
                  <c:v>6918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2-4FBD-99EB-C19A4652F650}"/>
            </c:ext>
          </c:extLst>
        </c:ser>
        <c:ser>
          <c:idx val="2"/>
          <c:order val="2"/>
          <c:tx>
            <c:strRef>
              <c:f>'Table 12.20'!$S$11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12.20'!$V$11:$Z$11</c:f>
              <c:numCache>
                <c:formatCode>#,##0</c:formatCode>
                <c:ptCount val="5"/>
                <c:pt idx="0">
                  <c:v>7560</c:v>
                </c:pt>
                <c:pt idx="1">
                  <c:v>7785</c:v>
                </c:pt>
                <c:pt idx="2">
                  <c:v>8393</c:v>
                </c:pt>
                <c:pt idx="3">
                  <c:v>8881</c:v>
                </c:pt>
                <c:pt idx="4">
                  <c:v>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2-4FBD-99EB-C19A4652F650}"/>
            </c:ext>
          </c:extLst>
        </c:ser>
        <c:ser>
          <c:idx val="3"/>
          <c:order val="3"/>
          <c:tx>
            <c:strRef>
              <c:f>'Table 12.20'!$S$12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12.20'!$V$12:$Z$12</c:f>
              <c:numCache>
                <c:formatCode>#,##0</c:formatCode>
                <c:ptCount val="5"/>
                <c:pt idx="0">
                  <c:v>1011</c:v>
                </c:pt>
                <c:pt idx="1">
                  <c:v>1079</c:v>
                </c:pt>
                <c:pt idx="2">
                  <c:v>1111</c:v>
                </c:pt>
                <c:pt idx="3">
                  <c:v>1101</c:v>
                </c:pt>
                <c:pt idx="4">
                  <c:v>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A2-4FBD-99EB-C19A4652F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12.20'!$AB$15:$AB$33</c:f>
              <c:numCache>
                <c:formatCode>0.0%</c:formatCode>
                <c:ptCount val="19"/>
                <c:pt idx="0">
                  <c:v>6.5337544413738652E-2</c:v>
                </c:pt>
                <c:pt idx="1">
                  <c:v>1.8258981444926964E-2</c:v>
                </c:pt>
                <c:pt idx="2">
                  <c:v>7.3726806158705097E-2</c:v>
                </c:pt>
                <c:pt idx="3">
                  <c:v>8.586656138965653E-3</c:v>
                </c:pt>
                <c:pt idx="4">
                  <c:v>8.4583497828661661E-2</c:v>
                </c:pt>
                <c:pt idx="5">
                  <c:v>2.8424792735886301E-2</c:v>
                </c:pt>
                <c:pt idx="6">
                  <c:v>8.5274378207658902E-2</c:v>
                </c:pt>
                <c:pt idx="7">
                  <c:v>6.2771417291748913E-2</c:v>
                </c:pt>
                <c:pt idx="8">
                  <c:v>5.8428740623766288E-2</c:v>
                </c:pt>
                <c:pt idx="9">
                  <c:v>6.4153178049743383E-3</c:v>
                </c:pt>
                <c:pt idx="10">
                  <c:v>2.6056060007895777E-2</c:v>
                </c:pt>
                <c:pt idx="11">
                  <c:v>1.1646269245953415E-2</c:v>
                </c:pt>
                <c:pt idx="12">
                  <c:v>3.8491906829846032E-2</c:v>
                </c:pt>
                <c:pt idx="13">
                  <c:v>6.7114093959731544E-2</c:v>
                </c:pt>
                <c:pt idx="14">
                  <c:v>3.9577575996841689E-2</c:v>
                </c:pt>
                <c:pt idx="15">
                  <c:v>8.0339518357678635E-2</c:v>
                </c:pt>
                <c:pt idx="16">
                  <c:v>0.14735491512041057</c:v>
                </c:pt>
                <c:pt idx="17">
                  <c:v>1.9344650611922622E-2</c:v>
                </c:pt>
                <c:pt idx="18">
                  <c:v>4.3426766679826291E-2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D-4C04-B1BB-5AB835B2302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D-4C04-B1BB-5AB835B2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12.20'!$Z$44:$Z$60</c:f>
              <c:numCache>
                <c:formatCode>#,##0</c:formatCode>
                <c:ptCount val="17"/>
                <c:pt idx="0">
                  <c:v>6</c:v>
                </c:pt>
                <c:pt idx="1">
                  <c:v>198</c:v>
                </c:pt>
                <c:pt idx="2">
                  <c:v>242</c:v>
                </c:pt>
                <c:pt idx="3">
                  <c:v>418</c:v>
                </c:pt>
                <c:pt idx="4">
                  <c:v>555</c:v>
                </c:pt>
                <c:pt idx="5">
                  <c:v>509</c:v>
                </c:pt>
                <c:pt idx="6">
                  <c:v>518</c:v>
                </c:pt>
                <c:pt idx="7">
                  <c:v>377</c:v>
                </c:pt>
                <c:pt idx="8">
                  <c:v>414</c:v>
                </c:pt>
                <c:pt idx="9">
                  <c:v>505</c:v>
                </c:pt>
                <c:pt idx="10">
                  <c:v>437</c:v>
                </c:pt>
                <c:pt idx="11">
                  <c:v>430</c:v>
                </c:pt>
                <c:pt idx="12">
                  <c:v>233</c:v>
                </c:pt>
                <c:pt idx="13">
                  <c:v>119</c:v>
                </c:pt>
                <c:pt idx="14">
                  <c:v>55</c:v>
                </c:pt>
                <c:pt idx="15">
                  <c:v>25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B-4463-AB40-B357B304287C}"/>
            </c:ext>
          </c:extLst>
        </c:ser>
        <c:ser>
          <c:idx val="1"/>
          <c:order val="1"/>
          <c:tx>
            <c:strRef>
              <c:f>'Table 12.20'!$S$62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12.20'!$Z$63:$Z$79</c:f>
              <c:numCache>
                <c:formatCode>#,##0</c:formatCode>
                <c:ptCount val="17"/>
                <c:pt idx="0">
                  <c:v>23</c:v>
                </c:pt>
                <c:pt idx="1">
                  <c:v>181</c:v>
                </c:pt>
                <c:pt idx="2">
                  <c:v>335</c:v>
                </c:pt>
                <c:pt idx="3">
                  <c:v>460</c:v>
                </c:pt>
                <c:pt idx="4">
                  <c:v>519</c:v>
                </c:pt>
                <c:pt idx="5">
                  <c:v>490</c:v>
                </c:pt>
                <c:pt idx="6">
                  <c:v>459</c:v>
                </c:pt>
                <c:pt idx="7">
                  <c:v>455</c:v>
                </c:pt>
                <c:pt idx="8">
                  <c:v>426</c:v>
                </c:pt>
                <c:pt idx="9">
                  <c:v>536</c:v>
                </c:pt>
                <c:pt idx="10">
                  <c:v>456</c:v>
                </c:pt>
                <c:pt idx="11">
                  <c:v>400</c:v>
                </c:pt>
                <c:pt idx="12">
                  <c:v>198</c:v>
                </c:pt>
                <c:pt idx="13">
                  <c:v>80</c:v>
                </c:pt>
                <c:pt idx="14">
                  <c:v>36</c:v>
                </c:pt>
                <c:pt idx="15">
                  <c:v>6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3B-4463-AB40-B357B3042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12.20'!$Z$83:$Z$90</c:f>
              <c:numCache>
                <c:formatCode>#,##0</c:formatCode>
                <c:ptCount val="8"/>
                <c:pt idx="0">
                  <c:v>348</c:v>
                </c:pt>
                <c:pt idx="1">
                  <c:v>306</c:v>
                </c:pt>
                <c:pt idx="2">
                  <c:v>755</c:v>
                </c:pt>
                <c:pt idx="3">
                  <c:v>234</c:v>
                </c:pt>
                <c:pt idx="4">
                  <c:v>109</c:v>
                </c:pt>
                <c:pt idx="5">
                  <c:v>150</c:v>
                </c:pt>
                <c:pt idx="6">
                  <c:v>492</c:v>
                </c:pt>
                <c:pt idx="7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D-4ECA-93CB-B26FB4C9A8EE}"/>
            </c:ext>
          </c:extLst>
        </c:ser>
        <c:ser>
          <c:idx val="1"/>
          <c:order val="1"/>
          <c:tx>
            <c:strRef>
              <c:f>'Table 12.20'!$S$92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12.20'!$Z$93:$Z$100</c:f>
              <c:numCache>
                <c:formatCode>#,##0</c:formatCode>
                <c:ptCount val="8"/>
                <c:pt idx="0">
                  <c:v>227</c:v>
                </c:pt>
                <c:pt idx="1">
                  <c:v>581</c:v>
                </c:pt>
                <c:pt idx="2">
                  <c:v>122</c:v>
                </c:pt>
                <c:pt idx="3">
                  <c:v>649</c:v>
                </c:pt>
                <c:pt idx="4">
                  <c:v>477</c:v>
                </c:pt>
                <c:pt idx="5">
                  <c:v>418</c:v>
                </c:pt>
                <c:pt idx="6">
                  <c:v>55</c:v>
                </c:pt>
                <c:pt idx="7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D-4ECA-93CB-B26FB4C9A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12.1'!$AB$15:$AB$33</c:f>
              <c:numCache>
                <c:formatCode>0.0%</c:formatCode>
                <c:ptCount val="19"/>
                <c:pt idx="0">
                  <c:v>8.317379281004042E-2</c:v>
                </c:pt>
                <c:pt idx="1">
                  <c:v>1.1486917677089981E-2</c:v>
                </c:pt>
                <c:pt idx="2">
                  <c:v>4.2969580940225481E-2</c:v>
                </c:pt>
                <c:pt idx="3">
                  <c:v>6.1689002339927676E-3</c:v>
                </c:pt>
                <c:pt idx="4">
                  <c:v>7.6154009785152091E-2</c:v>
                </c:pt>
                <c:pt idx="5">
                  <c:v>1.5528610933843863E-2</c:v>
                </c:pt>
                <c:pt idx="6">
                  <c:v>9.6149755371197618E-2</c:v>
                </c:pt>
                <c:pt idx="7">
                  <c:v>0.15252074026802809</c:v>
                </c:pt>
                <c:pt idx="8">
                  <c:v>2.2973835354179961E-2</c:v>
                </c:pt>
                <c:pt idx="9">
                  <c:v>4.8925760476494365E-3</c:v>
                </c:pt>
                <c:pt idx="10">
                  <c:v>2.5101042331418848E-2</c:v>
                </c:pt>
                <c:pt idx="11">
                  <c:v>1.9783024888321635E-2</c:v>
                </c:pt>
                <c:pt idx="12">
                  <c:v>5.5520102105934908E-2</c:v>
                </c:pt>
                <c:pt idx="13">
                  <c:v>5.7221867687726018E-2</c:v>
                </c:pt>
                <c:pt idx="14">
                  <c:v>4.530950861518826E-2</c:v>
                </c:pt>
                <c:pt idx="15">
                  <c:v>7.2325037226122102E-2</c:v>
                </c:pt>
                <c:pt idx="16">
                  <c:v>0.11210380770048926</c:v>
                </c:pt>
                <c:pt idx="17">
                  <c:v>1.3614124654328865E-2</c:v>
                </c:pt>
                <c:pt idx="18">
                  <c:v>3.4460753031269942E-2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7-4A6B-A4FE-79BEA3132D0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7-4A6B-A4FE-79BEA3132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12.2'!$V$8:$Z$8</c:f>
              <c:numCache>
                <c:formatCode>#,##0</c:formatCode>
                <c:ptCount val="5"/>
                <c:pt idx="0">
                  <c:v>43845</c:v>
                </c:pt>
                <c:pt idx="1">
                  <c:v>44579.86</c:v>
                </c:pt>
                <c:pt idx="2">
                  <c:v>45723.31</c:v>
                </c:pt>
                <c:pt idx="3">
                  <c:v>45148.5</c:v>
                </c:pt>
                <c:pt idx="4">
                  <c:v>48451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E-44DD-A3FE-26C78238EB3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E-44DD-A3FE-26C78238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12.20'!$V$8:$Z$8</c:f>
              <c:numCache>
                <c:formatCode>#,##0</c:formatCode>
                <c:ptCount val="5"/>
                <c:pt idx="0">
                  <c:v>41879.78</c:v>
                </c:pt>
                <c:pt idx="1">
                  <c:v>42221.33</c:v>
                </c:pt>
                <c:pt idx="2">
                  <c:v>43811.23</c:v>
                </c:pt>
                <c:pt idx="3">
                  <c:v>43601.74</c:v>
                </c:pt>
                <c:pt idx="4">
                  <c:v>47151.77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2-43BD-B69E-E35A3611DA3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2-43BD-B69E-E35A3611D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12.21'!$U$4:$Y$4</c:f>
              <c:numCache>
                <c:formatCode>#,##0</c:formatCode>
                <c:ptCount val="5"/>
                <c:pt idx="1">
                  <c:v>50488</c:v>
                </c:pt>
                <c:pt idx="2">
                  <c:v>52010</c:v>
                </c:pt>
                <c:pt idx="3">
                  <c:v>56182</c:v>
                </c:pt>
                <c:pt idx="4">
                  <c:v>61378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6-4A2D-929D-61AEEA341CBE}"/>
            </c:ext>
          </c:extLst>
        </c:ser>
        <c:ser>
          <c:idx val="1"/>
          <c:order val="1"/>
          <c:tx>
            <c:strRef>
              <c:f>'Table 12.21'!$S$7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12.21'!$U$7:$Y$7</c:f>
              <c:numCache>
                <c:formatCode>#,##0</c:formatCode>
                <c:ptCount val="5"/>
                <c:pt idx="1">
                  <c:v>35448</c:v>
                </c:pt>
                <c:pt idx="2">
                  <c:v>36607</c:v>
                </c:pt>
                <c:pt idx="3">
                  <c:v>37723</c:v>
                </c:pt>
                <c:pt idx="4">
                  <c:v>39445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6-4A2D-929D-61AEEA341CBE}"/>
            </c:ext>
          </c:extLst>
        </c:ser>
        <c:ser>
          <c:idx val="2"/>
          <c:order val="2"/>
          <c:tx>
            <c:strRef>
              <c:f>'Table 12.21'!$S$11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12.21'!$U$11:$Y$11</c:f>
              <c:numCache>
                <c:formatCode>#,##0</c:formatCode>
                <c:ptCount val="5"/>
                <c:pt idx="1">
                  <c:v>46009</c:v>
                </c:pt>
                <c:pt idx="2">
                  <c:v>47195</c:v>
                </c:pt>
                <c:pt idx="3">
                  <c:v>50881</c:v>
                </c:pt>
                <c:pt idx="4">
                  <c:v>55831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6-4A2D-929D-61AEEA341CBE}"/>
            </c:ext>
          </c:extLst>
        </c:ser>
        <c:ser>
          <c:idx val="3"/>
          <c:order val="3"/>
          <c:tx>
            <c:strRef>
              <c:f>'Table 12.21'!$S$12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12.21'!$U$12:$Y$12</c:f>
              <c:numCache>
                <c:formatCode>#,##0</c:formatCode>
                <c:ptCount val="5"/>
                <c:pt idx="1">
                  <c:v>4472</c:v>
                </c:pt>
                <c:pt idx="2">
                  <c:v>4813</c:v>
                </c:pt>
                <c:pt idx="3">
                  <c:v>5301</c:v>
                </c:pt>
                <c:pt idx="4">
                  <c:v>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6-4A2D-929D-61AEEA34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12.21'!$AB$15:$AB$33</c:f>
              <c:numCache>
                <c:formatCode>0.0%</c:formatCode>
                <c:ptCount val="19"/>
                <c:pt idx="0">
                  <c:v>3.5477362601888468E-2</c:v>
                </c:pt>
                <c:pt idx="1">
                  <c:v>5.4878540876442576E-3</c:v>
                </c:pt>
                <c:pt idx="2">
                  <c:v>5.4830118634492775E-2</c:v>
                </c:pt>
                <c:pt idx="3">
                  <c:v>8.3609071099991928E-3</c:v>
                </c:pt>
                <c:pt idx="4">
                  <c:v>6.0172705996287629E-2</c:v>
                </c:pt>
                <c:pt idx="5">
                  <c:v>2.9456863852796385E-2</c:v>
                </c:pt>
                <c:pt idx="6">
                  <c:v>0.10107335969655395</c:v>
                </c:pt>
                <c:pt idx="7">
                  <c:v>9.3196675006052776E-2</c:v>
                </c:pt>
                <c:pt idx="8">
                  <c:v>4.1933661528528773E-2</c:v>
                </c:pt>
                <c:pt idx="9">
                  <c:v>8.9742555080300213E-3</c:v>
                </c:pt>
                <c:pt idx="10">
                  <c:v>3.6042288757969491E-2</c:v>
                </c:pt>
                <c:pt idx="11">
                  <c:v>1.5834073117585345E-2</c:v>
                </c:pt>
                <c:pt idx="12">
                  <c:v>5.5588733758373012E-2</c:v>
                </c:pt>
                <c:pt idx="13">
                  <c:v>6.7371479299491568E-2</c:v>
                </c:pt>
                <c:pt idx="14">
                  <c:v>4.2434024695343395E-2</c:v>
                </c:pt>
                <c:pt idx="15">
                  <c:v>8.1882011137115643E-2</c:v>
                </c:pt>
                <c:pt idx="16">
                  <c:v>0.18424663061899765</c:v>
                </c:pt>
                <c:pt idx="17">
                  <c:v>2.1095956742797191E-2</c:v>
                </c:pt>
                <c:pt idx="18">
                  <c:v>3.914131224275684E-2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9-4A7C-B4D9-DB2888CCD74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9-4A7C-B4D9-DB2888CCD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12.21'!$Y$44:$Y$60</c:f>
              <c:numCache>
                <c:formatCode>#,##0</c:formatCode>
                <c:ptCount val="17"/>
                <c:pt idx="0">
                  <c:v>44</c:v>
                </c:pt>
                <c:pt idx="1">
                  <c:v>672</c:v>
                </c:pt>
                <c:pt idx="2">
                  <c:v>1554</c:v>
                </c:pt>
                <c:pt idx="3">
                  <c:v>2934</c:v>
                </c:pt>
                <c:pt idx="4">
                  <c:v>5411</c:v>
                </c:pt>
                <c:pt idx="5">
                  <c:v>4512</c:v>
                </c:pt>
                <c:pt idx="6">
                  <c:v>3330</c:v>
                </c:pt>
                <c:pt idx="7">
                  <c:v>2565</c:v>
                </c:pt>
                <c:pt idx="8">
                  <c:v>2418</c:v>
                </c:pt>
                <c:pt idx="9">
                  <c:v>2451</c:v>
                </c:pt>
                <c:pt idx="10">
                  <c:v>2008</c:v>
                </c:pt>
                <c:pt idx="11">
                  <c:v>1752</c:v>
                </c:pt>
                <c:pt idx="12">
                  <c:v>982</c:v>
                </c:pt>
                <c:pt idx="13">
                  <c:v>418</c:v>
                </c:pt>
                <c:pt idx="14">
                  <c:v>194</c:v>
                </c:pt>
                <c:pt idx="15">
                  <c:v>50</c:v>
                </c:pt>
                <c:pt idx="1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B-4E1B-ACE5-71C3DBCC3386}"/>
            </c:ext>
          </c:extLst>
        </c:ser>
        <c:ser>
          <c:idx val="1"/>
          <c:order val="1"/>
          <c:tx>
            <c:strRef>
              <c:f>'Table 12.21'!$S$62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12.21'!$Y$63:$Y$79</c:f>
              <c:numCache>
                <c:formatCode>#,##0</c:formatCode>
                <c:ptCount val="17"/>
                <c:pt idx="0">
                  <c:v>53</c:v>
                </c:pt>
                <c:pt idx="1">
                  <c:v>894</c:v>
                </c:pt>
                <c:pt idx="2">
                  <c:v>1892</c:v>
                </c:pt>
                <c:pt idx="3">
                  <c:v>2950</c:v>
                </c:pt>
                <c:pt idx="4">
                  <c:v>4504</c:v>
                </c:pt>
                <c:pt idx="5">
                  <c:v>3691</c:v>
                </c:pt>
                <c:pt idx="6">
                  <c:v>2882</c:v>
                </c:pt>
                <c:pt idx="7">
                  <c:v>2636</c:v>
                </c:pt>
                <c:pt idx="8">
                  <c:v>2420</c:v>
                </c:pt>
                <c:pt idx="9">
                  <c:v>2602</c:v>
                </c:pt>
                <c:pt idx="10">
                  <c:v>2290</c:v>
                </c:pt>
                <c:pt idx="11">
                  <c:v>1813</c:v>
                </c:pt>
                <c:pt idx="12">
                  <c:v>888</c:v>
                </c:pt>
                <c:pt idx="13">
                  <c:v>316</c:v>
                </c:pt>
                <c:pt idx="14">
                  <c:v>98</c:v>
                </c:pt>
                <c:pt idx="15">
                  <c:v>43</c:v>
                </c:pt>
                <c:pt idx="1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B-4E1B-ACE5-71C3DBCC3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12.21'!$Y$83:$Y$90</c:f>
              <c:numCache>
                <c:formatCode>#,##0</c:formatCode>
                <c:ptCount val="8"/>
                <c:pt idx="0">
                  <c:v>2043</c:v>
                </c:pt>
                <c:pt idx="1">
                  <c:v>2690</c:v>
                </c:pt>
                <c:pt idx="2">
                  <c:v>3371</c:v>
                </c:pt>
                <c:pt idx="3">
                  <c:v>1646</c:v>
                </c:pt>
                <c:pt idx="4">
                  <c:v>902</c:v>
                </c:pt>
                <c:pt idx="5">
                  <c:v>1280</c:v>
                </c:pt>
                <c:pt idx="6">
                  <c:v>1929</c:v>
                </c:pt>
                <c:pt idx="7">
                  <c:v>3183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B-44D3-B430-A1022D0A460D}"/>
            </c:ext>
          </c:extLst>
        </c:ser>
        <c:ser>
          <c:idx val="1"/>
          <c:order val="1"/>
          <c:tx>
            <c:strRef>
              <c:f>'Table 12.21'!$S$92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12.21'!$Y$93:$Y$100</c:f>
              <c:numCache>
                <c:formatCode>#,##0</c:formatCode>
                <c:ptCount val="8"/>
                <c:pt idx="0">
                  <c:v>1357</c:v>
                </c:pt>
                <c:pt idx="1">
                  <c:v>4253</c:v>
                </c:pt>
                <c:pt idx="2">
                  <c:v>697</c:v>
                </c:pt>
                <c:pt idx="3">
                  <c:v>3726</c:v>
                </c:pt>
                <c:pt idx="4">
                  <c:v>2839</c:v>
                </c:pt>
                <c:pt idx="5">
                  <c:v>2075</c:v>
                </c:pt>
                <c:pt idx="6">
                  <c:v>181</c:v>
                </c:pt>
                <c:pt idx="7">
                  <c:v>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3B-44D3-B430-A1022D0A4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12.21'!$U$8:$Y$8</c:f>
              <c:numCache>
                <c:formatCode>#,##0</c:formatCode>
                <c:ptCount val="5"/>
                <c:pt idx="1">
                  <c:v>38189.81</c:v>
                </c:pt>
                <c:pt idx="2">
                  <c:v>37751.43</c:v>
                </c:pt>
                <c:pt idx="3">
                  <c:v>39897.06</c:v>
                </c:pt>
                <c:pt idx="4">
                  <c:v>40887.5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1-4761-BB54-D478D76D8EC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1-4761-BB54-D478D76D8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12.21'!$V$4:$Z$4</c:f>
              <c:numCache>
                <c:formatCode>#,##0</c:formatCode>
                <c:ptCount val="5"/>
                <c:pt idx="0">
                  <c:v>50488</c:v>
                </c:pt>
                <c:pt idx="1">
                  <c:v>52010</c:v>
                </c:pt>
                <c:pt idx="2">
                  <c:v>56182</c:v>
                </c:pt>
                <c:pt idx="3">
                  <c:v>61378</c:v>
                </c:pt>
                <c:pt idx="4">
                  <c:v>61949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A-4518-9086-22E4054E6025}"/>
            </c:ext>
          </c:extLst>
        </c:ser>
        <c:ser>
          <c:idx val="1"/>
          <c:order val="1"/>
          <c:tx>
            <c:strRef>
              <c:f>'Table 12.21'!$S$7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12.21'!$V$7:$Z$7</c:f>
              <c:numCache>
                <c:formatCode>#,##0</c:formatCode>
                <c:ptCount val="5"/>
                <c:pt idx="0">
                  <c:v>35448</c:v>
                </c:pt>
                <c:pt idx="1">
                  <c:v>36607</c:v>
                </c:pt>
                <c:pt idx="2">
                  <c:v>37723</c:v>
                </c:pt>
                <c:pt idx="3">
                  <c:v>39445</c:v>
                </c:pt>
                <c:pt idx="4">
                  <c:v>39898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A-4518-9086-22E4054E6025}"/>
            </c:ext>
          </c:extLst>
        </c:ser>
        <c:ser>
          <c:idx val="2"/>
          <c:order val="2"/>
          <c:tx>
            <c:strRef>
              <c:f>'Table 12.21'!$S$11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12.21'!$V$11:$Z$11</c:f>
              <c:numCache>
                <c:formatCode>#,##0</c:formatCode>
                <c:ptCount val="5"/>
                <c:pt idx="0">
                  <c:v>46009</c:v>
                </c:pt>
                <c:pt idx="1">
                  <c:v>47195</c:v>
                </c:pt>
                <c:pt idx="2">
                  <c:v>50881</c:v>
                </c:pt>
                <c:pt idx="3">
                  <c:v>55831</c:v>
                </c:pt>
                <c:pt idx="4">
                  <c:v>56419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A-4518-9086-22E4054E6025}"/>
            </c:ext>
          </c:extLst>
        </c:ser>
        <c:ser>
          <c:idx val="3"/>
          <c:order val="3"/>
          <c:tx>
            <c:strRef>
              <c:f>'Table 12.21'!$S$12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12.21'!$V$12:$Z$12</c:f>
              <c:numCache>
                <c:formatCode>#,##0</c:formatCode>
                <c:ptCount val="5"/>
                <c:pt idx="0">
                  <c:v>4472</c:v>
                </c:pt>
                <c:pt idx="1">
                  <c:v>4813</c:v>
                </c:pt>
                <c:pt idx="2">
                  <c:v>5301</c:v>
                </c:pt>
                <c:pt idx="3">
                  <c:v>5553</c:v>
                </c:pt>
                <c:pt idx="4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A-4518-9086-22E4054E6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12.21'!$AB$15:$AB$33</c:f>
              <c:numCache>
                <c:formatCode>0.0%</c:formatCode>
                <c:ptCount val="19"/>
                <c:pt idx="0">
                  <c:v>3.5477362601888468E-2</c:v>
                </c:pt>
                <c:pt idx="1">
                  <c:v>5.4878540876442576E-3</c:v>
                </c:pt>
                <c:pt idx="2">
                  <c:v>5.4830118634492775E-2</c:v>
                </c:pt>
                <c:pt idx="3">
                  <c:v>8.3609071099991928E-3</c:v>
                </c:pt>
                <c:pt idx="4">
                  <c:v>6.0172705996287629E-2</c:v>
                </c:pt>
                <c:pt idx="5">
                  <c:v>2.9456863852796385E-2</c:v>
                </c:pt>
                <c:pt idx="6">
                  <c:v>0.10107335969655395</c:v>
                </c:pt>
                <c:pt idx="7">
                  <c:v>9.3196675006052776E-2</c:v>
                </c:pt>
                <c:pt idx="8">
                  <c:v>4.1933661528528773E-2</c:v>
                </c:pt>
                <c:pt idx="9">
                  <c:v>8.9742555080300213E-3</c:v>
                </c:pt>
                <c:pt idx="10">
                  <c:v>3.6042288757969491E-2</c:v>
                </c:pt>
                <c:pt idx="11">
                  <c:v>1.5834073117585345E-2</c:v>
                </c:pt>
                <c:pt idx="12">
                  <c:v>5.5588733758373012E-2</c:v>
                </c:pt>
                <c:pt idx="13">
                  <c:v>6.7371479299491568E-2</c:v>
                </c:pt>
                <c:pt idx="14">
                  <c:v>4.2434024695343395E-2</c:v>
                </c:pt>
                <c:pt idx="15">
                  <c:v>8.1882011137115643E-2</c:v>
                </c:pt>
                <c:pt idx="16">
                  <c:v>0.18424663061899765</c:v>
                </c:pt>
                <c:pt idx="17">
                  <c:v>2.1095956742797191E-2</c:v>
                </c:pt>
                <c:pt idx="18">
                  <c:v>3.914131224275684E-2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E-443A-A2EF-A256A08ED1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E-443A-A2EF-A256A08E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12.21'!$Z$44:$Z$60</c:f>
              <c:numCache>
                <c:formatCode>#,##0</c:formatCode>
                <c:ptCount val="17"/>
                <c:pt idx="0">
                  <c:v>43</c:v>
                </c:pt>
                <c:pt idx="1">
                  <c:v>734</c:v>
                </c:pt>
                <c:pt idx="2">
                  <c:v>1589</c:v>
                </c:pt>
                <c:pt idx="3">
                  <c:v>2880</c:v>
                </c:pt>
                <c:pt idx="4">
                  <c:v>4901</c:v>
                </c:pt>
                <c:pt idx="5">
                  <c:v>4856</c:v>
                </c:pt>
                <c:pt idx="6">
                  <c:v>3358</c:v>
                </c:pt>
                <c:pt idx="7">
                  <c:v>2550</c:v>
                </c:pt>
                <c:pt idx="8">
                  <c:v>2371</c:v>
                </c:pt>
                <c:pt idx="9">
                  <c:v>2434</c:v>
                </c:pt>
                <c:pt idx="10">
                  <c:v>1995</c:v>
                </c:pt>
                <c:pt idx="11">
                  <c:v>1749</c:v>
                </c:pt>
                <c:pt idx="12">
                  <c:v>999</c:v>
                </c:pt>
                <c:pt idx="13">
                  <c:v>416</c:v>
                </c:pt>
                <c:pt idx="14">
                  <c:v>205</c:v>
                </c:pt>
                <c:pt idx="15">
                  <c:v>50</c:v>
                </c:pt>
                <c:pt idx="1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C-4BC1-83F0-8649AA6102CB}"/>
            </c:ext>
          </c:extLst>
        </c:ser>
        <c:ser>
          <c:idx val="1"/>
          <c:order val="1"/>
          <c:tx>
            <c:strRef>
              <c:f>'Table 12.21'!$S$62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12.21'!$Z$63:$Z$79</c:f>
              <c:numCache>
                <c:formatCode>#,##0</c:formatCode>
                <c:ptCount val="17"/>
                <c:pt idx="0">
                  <c:v>60</c:v>
                </c:pt>
                <c:pt idx="1">
                  <c:v>867</c:v>
                </c:pt>
                <c:pt idx="2">
                  <c:v>1926</c:v>
                </c:pt>
                <c:pt idx="3">
                  <c:v>2939</c:v>
                </c:pt>
                <c:pt idx="4">
                  <c:v>4426</c:v>
                </c:pt>
                <c:pt idx="5">
                  <c:v>4103</c:v>
                </c:pt>
                <c:pt idx="6">
                  <c:v>3039</c:v>
                </c:pt>
                <c:pt idx="7">
                  <c:v>2660</c:v>
                </c:pt>
                <c:pt idx="8">
                  <c:v>2589</c:v>
                </c:pt>
                <c:pt idx="9">
                  <c:v>2596</c:v>
                </c:pt>
                <c:pt idx="10">
                  <c:v>2289</c:v>
                </c:pt>
                <c:pt idx="11">
                  <c:v>1784</c:v>
                </c:pt>
                <c:pt idx="12">
                  <c:v>925</c:v>
                </c:pt>
                <c:pt idx="13">
                  <c:v>338</c:v>
                </c:pt>
                <c:pt idx="14">
                  <c:v>101</c:v>
                </c:pt>
                <c:pt idx="15">
                  <c:v>45</c:v>
                </c:pt>
                <c:pt idx="1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C-4BC1-83F0-8649AA610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12.21'!$Z$83:$Z$90</c:f>
              <c:numCache>
                <c:formatCode>#,##0</c:formatCode>
                <c:ptCount val="8"/>
                <c:pt idx="0">
                  <c:v>2067</c:v>
                </c:pt>
                <c:pt idx="1">
                  <c:v>2778</c:v>
                </c:pt>
                <c:pt idx="2">
                  <c:v>3327</c:v>
                </c:pt>
                <c:pt idx="3">
                  <c:v>1683</c:v>
                </c:pt>
                <c:pt idx="4">
                  <c:v>935</c:v>
                </c:pt>
                <c:pt idx="5">
                  <c:v>1283</c:v>
                </c:pt>
                <c:pt idx="6">
                  <c:v>2070</c:v>
                </c:pt>
                <c:pt idx="7">
                  <c:v>2950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A-4803-81BE-E6009D3922D7}"/>
            </c:ext>
          </c:extLst>
        </c:ser>
        <c:ser>
          <c:idx val="1"/>
          <c:order val="1"/>
          <c:tx>
            <c:strRef>
              <c:f>'Table 12.21'!$S$92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12.21'!$Z$93:$Z$100</c:f>
              <c:numCache>
                <c:formatCode>#,##0</c:formatCode>
                <c:ptCount val="8"/>
                <c:pt idx="0">
                  <c:v>1374</c:v>
                </c:pt>
                <c:pt idx="1">
                  <c:v>4291</c:v>
                </c:pt>
                <c:pt idx="2">
                  <c:v>731</c:v>
                </c:pt>
                <c:pt idx="3">
                  <c:v>3813</c:v>
                </c:pt>
                <c:pt idx="4">
                  <c:v>2838</c:v>
                </c:pt>
                <c:pt idx="5">
                  <c:v>2103</c:v>
                </c:pt>
                <c:pt idx="6">
                  <c:v>239</c:v>
                </c:pt>
                <c:pt idx="7">
                  <c:v>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A-4803-81BE-E6009D392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12.3'!$U$4:$Y$4</c:f>
              <c:numCache>
                <c:formatCode>#,##0</c:formatCode>
                <c:ptCount val="5"/>
                <c:pt idx="1">
                  <c:v>13535</c:v>
                </c:pt>
                <c:pt idx="2">
                  <c:v>13584</c:v>
                </c:pt>
                <c:pt idx="3">
                  <c:v>14768</c:v>
                </c:pt>
                <c:pt idx="4">
                  <c:v>16177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A-43FD-9562-D1B4B72D9972}"/>
            </c:ext>
          </c:extLst>
        </c:ser>
        <c:ser>
          <c:idx val="1"/>
          <c:order val="1"/>
          <c:tx>
            <c:strRef>
              <c:f>'Table 12.3'!$S$7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12.3'!$U$7:$Y$7</c:f>
              <c:numCache>
                <c:formatCode>#,##0</c:formatCode>
                <c:ptCount val="5"/>
                <c:pt idx="1">
                  <c:v>9975</c:v>
                </c:pt>
                <c:pt idx="2">
                  <c:v>10076</c:v>
                </c:pt>
                <c:pt idx="3">
                  <c:v>10550</c:v>
                </c:pt>
                <c:pt idx="4">
                  <c:v>10947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A-43FD-9562-D1B4B72D9972}"/>
            </c:ext>
          </c:extLst>
        </c:ser>
        <c:ser>
          <c:idx val="2"/>
          <c:order val="2"/>
          <c:tx>
            <c:strRef>
              <c:f>'Table 12.3'!$S$11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12.3'!$U$11:$Y$11</c:f>
              <c:numCache>
                <c:formatCode>#,##0</c:formatCode>
                <c:ptCount val="5"/>
                <c:pt idx="1">
                  <c:v>12520</c:v>
                </c:pt>
                <c:pt idx="2">
                  <c:v>12537</c:v>
                </c:pt>
                <c:pt idx="3">
                  <c:v>13642</c:v>
                </c:pt>
                <c:pt idx="4">
                  <c:v>14997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6A-43FD-9562-D1B4B72D9972}"/>
            </c:ext>
          </c:extLst>
        </c:ser>
        <c:ser>
          <c:idx val="3"/>
          <c:order val="3"/>
          <c:tx>
            <c:strRef>
              <c:f>'Table 12.3'!$S$12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12.3'!$U$12:$Y$12</c:f>
              <c:numCache>
                <c:formatCode>#,##0</c:formatCode>
                <c:ptCount val="5"/>
                <c:pt idx="1">
                  <c:v>1022</c:v>
                </c:pt>
                <c:pt idx="2">
                  <c:v>1048</c:v>
                </c:pt>
                <c:pt idx="3">
                  <c:v>1126</c:v>
                </c:pt>
                <c:pt idx="4">
                  <c:v>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6A-43FD-9562-D1B4B72D9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12.21'!$V$8:$Z$8</c:f>
              <c:numCache>
                <c:formatCode>#,##0</c:formatCode>
                <c:ptCount val="5"/>
                <c:pt idx="0">
                  <c:v>38189.81</c:v>
                </c:pt>
                <c:pt idx="1">
                  <c:v>37751.43</c:v>
                </c:pt>
                <c:pt idx="2">
                  <c:v>39897.06</c:v>
                </c:pt>
                <c:pt idx="3">
                  <c:v>40887.5</c:v>
                </c:pt>
                <c:pt idx="4">
                  <c:v>43673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4-4A66-8AB3-93C3354F02C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4-4A66-8AB3-93C3354F0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12.22'!$U$4:$Y$4</c:f>
              <c:numCache>
                <c:formatCode>#,##0</c:formatCode>
                <c:ptCount val="5"/>
                <c:pt idx="1">
                  <c:v>15076</c:v>
                </c:pt>
                <c:pt idx="2">
                  <c:v>15208</c:v>
                </c:pt>
                <c:pt idx="3">
                  <c:v>16132</c:v>
                </c:pt>
                <c:pt idx="4">
                  <c:v>17245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4-45A1-BC64-DD9AE073BA48}"/>
            </c:ext>
          </c:extLst>
        </c:ser>
        <c:ser>
          <c:idx val="1"/>
          <c:order val="1"/>
          <c:tx>
            <c:strRef>
              <c:f>'Table 12.22'!$S$7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12.22'!$U$7:$Y$7</c:f>
              <c:numCache>
                <c:formatCode>#,##0</c:formatCode>
                <c:ptCount val="5"/>
                <c:pt idx="1">
                  <c:v>10806</c:v>
                </c:pt>
                <c:pt idx="2">
                  <c:v>11127</c:v>
                </c:pt>
                <c:pt idx="3">
                  <c:v>11454</c:v>
                </c:pt>
                <c:pt idx="4">
                  <c:v>11933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4-45A1-BC64-DD9AE073BA48}"/>
            </c:ext>
          </c:extLst>
        </c:ser>
        <c:ser>
          <c:idx val="2"/>
          <c:order val="2"/>
          <c:tx>
            <c:strRef>
              <c:f>'Table 12.22'!$S$11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12.22'!$U$11:$Y$11</c:f>
              <c:numCache>
                <c:formatCode>#,##0</c:formatCode>
                <c:ptCount val="5"/>
                <c:pt idx="1">
                  <c:v>13041</c:v>
                </c:pt>
                <c:pt idx="2">
                  <c:v>13111</c:v>
                </c:pt>
                <c:pt idx="3">
                  <c:v>13941</c:v>
                </c:pt>
                <c:pt idx="4">
                  <c:v>15033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B4-45A1-BC64-DD9AE073BA48}"/>
            </c:ext>
          </c:extLst>
        </c:ser>
        <c:ser>
          <c:idx val="3"/>
          <c:order val="3"/>
          <c:tx>
            <c:strRef>
              <c:f>'Table 12.22'!$S$12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12.22'!$U$12:$Y$12</c:f>
              <c:numCache>
                <c:formatCode>#,##0</c:formatCode>
                <c:ptCount val="5"/>
                <c:pt idx="1">
                  <c:v>2035</c:v>
                </c:pt>
                <c:pt idx="2">
                  <c:v>2099</c:v>
                </c:pt>
                <c:pt idx="3">
                  <c:v>2191</c:v>
                </c:pt>
                <c:pt idx="4">
                  <c:v>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B4-45A1-BC64-DD9AE073B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12.22'!$AB$15:$AB$33</c:f>
              <c:numCache>
                <c:formatCode>0.0%</c:formatCode>
                <c:ptCount val="19"/>
                <c:pt idx="0">
                  <c:v>0.11201026900323696</c:v>
                </c:pt>
                <c:pt idx="1">
                  <c:v>1.0380622837370242E-2</c:v>
                </c:pt>
                <c:pt idx="2">
                  <c:v>6.3623172229043415E-2</c:v>
                </c:pt>
                <c:pt idx="3">
                  <c:v>8.7063288313427838E-3</c:v>
                </c:pt>
                <c:pt idx="4">
                  <c:v>7.126911485656881E-2</c:v>
                </c:pt>
                <c:pt idx="5">
                  <c:v>3.2816162518138188E-2</c:v>
                </c:pt>
                <c:pt idx="6">
                  <c:v>8.5947092309409528E-2</c:v>
                </c:pt>
                <c:pt idx="7">
                  <c:v>6.5241656434869968E-2</c:v>
                </c:pt>
                <c:pt idx="8">
                  <c:v>4.1410871749079141E-2</c:v>
                </c:pt>
                <c:pt idx="9">
                  <c:v>5.3577408192878673E-3</c:v>
                </c:pt>
                <c:pt idx="10">
                  <c:v>3.560665252818395E-2</c:v>
                </c:pt>
                <c:pt idx="11">
                  <c:v>1.5570934256055362E-2</c:v>
                </c:pt>
                <c:pt idx="12">
                  <c:v>4.3420024556312088E-2</c:v>
                </c:pt>
                <c:pt idx="13">
                  <c:v>5.4749413997097887E-2</c:v>
                </c:pt>
                <c:pt idx="14">
                  <c:v>4.2303828552293782E-2</c:v>
                </c:pt>
                <c:pt idx="15">
                  <c:v>7.4729322469025555E-2</c:v>
                </c:pt>
                <c:pt idx="16">
                  <c:v>0.13980354950329277</c:v>
                </c:pt>
                <c:pt idx="17">
                  <c:v>1.7356847862484651E-2</c:v>
                </c:pt>
                <c:pt idx="18">
                  <c:v>3.6499609331398591E-2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D-4F4A-85F1-93BBFF12934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D-4F4A-85F1-93BBFF129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12.22'!$Y$44:$Y$60</c:f>
              <c:numCache>
                <c:formatCode>#,##0</c:formatCode>
                <c:ptCount val="17"/>
                <c:pt idx="0">
                  <c:v>16</c:v>
                </c:pt>
                <c:pt idx="1">
                  <c:v>265</c:v>
                </c:pt>
                <c:pt idx="2">
                  <c:v>450</c:v>
                </c:pt>
                <c:pt idx="3">
                  <c:v>747</c:v>
                </c:pt>
                <c:pt idx="4">
                  <c:v>1028</c:v>
                </c:pt>
                <c:pt idx="5">
                  <c:v>917</c:v>
                </c:pt>
                <c:pt idx="6">
                  <c:v>780</c:v>
                </c:pt>
                <c:pt idx="7">
                  <c:v>746</c:v>
                </c:pt>
                <c:pt idx="8">
                  <c:v>690</c:v>
                </c:pt>
                <c:pt idx="9">
                  <c:v>823</c:v>
                </c:pt>
                <c:pt idx="10">
                  <c:v>794</c:v>
                </c:pt>
                <c:pt idx="11">
                  <c:v>713</c:v>
                </c:pt>
                <c:pt idx="12">
                  <c:v>426</c:v>
                </c:pt>
                <c:pt idx="13">
                  <c:v>187</c:v>
                </c:pt>
                <c:pt idx="14">
                  <c:v>81</c:v>
                </c:pt>
                <c:pt idx="15">
                  <c:v>43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1-4C46-9623-206F39F3BF5D}"/>
            </c:ext>
          </c:extLst>
        </c:ser>
        <c:ser>
          <c:idx val="1"/>
          <c:order val="1"/>
          <c:tx>
            <c:strRef>
              <c:f>'Table 12.22'!$S$62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12.22'!$Y$63:$Y$79</c:f>
              <c:numCache>
                <c:formatCode>#,##0</c:formatCode>
                <c:ptCount val="17"/>
                <c:pt idx="0">
                  <c:v>25</c:v>
                </c:pt>
                <c:pt idx="1">
                  <c:v>306</c:v>
                </c:pt>
                <c:pt idx="2">
                  <c:v>463</c:v>
                </c:pt>
                <c:pt idx="3">
                  <c:v>718</c:v>
                </c:pt>
                <c:pt idx="4">
                  <c:v>900</c:v>
                </c:pt>
                <c:pt idx="5">
                  <c:v>874</c:v>
                </c:pt>
                <c:pt idx="6">
                  <c:v>763</c:v>
                </c:pt>
                <c:pt idx="7">
                  <c:v>816</c:v>
                </c:pt>
                <c:pt idx="8">
                  <c:v>777</c:v>
                </c:pt>
                <c:pt idx="9">
                  <c:v>886</c:v>
                </c:pt>
                <c:pt idx="10">
                  <c:v>867</c:v>
                </c:pt>
                <c:pt idx="11">
                  <c:v>616</c:v>
                </c:pt>
                <c:pt idx="12">
                  <c:v>327</c:v>
                </c:pt>
                <c:pt idx="13">
                  <c:v>106</c:v>
                </c:pt>
                <c:pt idx="14">
                  <c:v>55</c:v>
                </c:pt>
                <c:pt idx="15">
                  <c:v>14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1-4C46-9623-206F39F3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12.22'!$Y$83:$Y$90</c:f>
              <c:numCache>
                <c:formatCode>#,##0</c:formatCode>
                <c:ptCount val="8"/>
                <c:pt idx="0">
                  <c:v>694</c:v>
                </c:pt>
                <c:pt idx="1">
                  <c:v>562</c:v>
                </c:pt>
                <c:pt idx="2">
                  <c:v>1113</c:v>
                </c:pt>
                <c:pt idx="3">
                  <c:v>372</c:v>
                </c:pt>
                <c:pt idx="4">
                  <c:v>237</c:v>
                </c:pt>
                <c:pt idx="5">
                  <c:v>317</c:v>
                </c:pt>
                <c:pt idx="6">
                  <c:v>710</c:v>
                </c:pt>
                <c:pt idx="7">
                  <c:v>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2-44C4-A890-8ABCBB2F2C20}"/>
            </c:ext>
          </c:extLst>
        </c:ser>
        <c:ser>
          <c:idx val="1"/>
          <c:order val="1"/>
          <c:tx>
            <c:strRef>
              <c:f>'Table 12.22'!$S$92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12.22'!$Y$93:$Y$100</c:f>
              <c:numCache>
                <c:formatCode>#,##0</c:formatCode>
                <c:ptCount val="8"/>
                <c:pt idx="0">
                  <c:v>427</c:v>
                </c:pt>
                <c:pt idx="1">
                  <c:v>1039</c:v>
                </c:pt>
                <c:pt idx="2">
                  <c:v>242</c:v>
                </c:pt>
                <c:pt idx="3">
                  <c:v>907</c:v>
                </c:pt>
                <c:pt idx="4">
                  <c:v>944</c:v>
                </c:pt>
                <c:pt idx="5">
                  <c:v>610</c:v>
                </c:pt>
                <c:pt idx="6">
                  <c:v>47</c:v>
                </c:pt>
                <c:pt idx="7">
                  <c:v>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2-44C4-A890-8ABCBB2F2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12.22'!$U$8:$Y$8</c:f>
              <c:numCache>
                <c:formatCode>#,##0</c:formatCode>
                <c:ptCount val="5"/>
                <c:pt idx="1">
                  <c:v>40601.760000000002</c:v>
                </c:pt>
                <c:pt idx="2">
                  <c:v>41466.39</c:v>
                </c:pt>
                <c:pt idx="3">
                  <c:v>43775.66</c:v>
                </c:pt>
                <c:pt idx="4">
                  <c:v>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C-49D7-9152-43B5EA8A0A8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C-49D7-9152-43B5EA8A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12.22'!$V$4:$Z$4</c:f>
              <c:numCache>
                <c:formatCode>#,##0</c:formatCode>
                <c:ptCount val="5"/>
                <c:pt idx="0">
                  <c:v>15076</c:v>
                </c:pt>
                <c:pt idx="1">
                  <c:v>15208</c:v>
                </c:pt>
                <c:pt idx="2">
                  <c:v>16132</c:v>
                </c:pt>
                <c:pt idx="3">
                  <c:v>17245</c:v>
                </c:pt>
                <c:pt idx="4">
                  <c:v>17920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B-4C30-B3E8-192393B8388D}"/>
            </c:ext>
          </c:extLst>
        </c:ser>
        <c:ser>
          <c:idx val="1"/>
          <c:order val="1"/>
          <c:tx>
            <c:strRef>
              <c:f>'Table 12.22'!$S$7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12.22'!$V$7:$Z$7</c:f>
              <c:numCache>
                <c:formatCode>#,##0</c:formatCode>
                <c:ptCount val="5"/>
                <c:pt idx="0">
                  <c:v>10806</c:v>
                </c:pt>
                <c:pt idx="1">
                  <c:v>11127</c:v>
                </c:pt>
                <c:pt idx="2">
                  <c:v>11454</c:v>
                </c:pt>
                <c:pt idx="3">
                  <c:v>11933</c:v>
                </c:pt>
                <c:pt idx="4">
                  <c:v>12545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B-4C30-B3E8-192393B8388D}"/>
            </c:ext>
          </c:extLst>
        </c:ser>
        <c:ser>
          <c:idx val="2"/>
          <c:order val="2"/>
          <c:tx>
            <c:strRef>
              <c:f>'Table 12.22'!$S$11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12.22'!$V$11:$Z$11</c:f>
              <c:numCache>
                <c:formatCode>#,##0</c:formatCode>
                <c:ptCount val="5"/>
                <c:pt idx="0">
                  <c:v>13041</c:v>
                </c:pt>
                <c:pt idx="1">
                  <c:v>13111</c:v>
                </c:pt>
                <c:pt idx="2">
                  <c:v>13941</c:v>
                </c:pt>
                <c:pt idx="3">
                  <c:v>15033</c:v>
                </c:pt>
                <c:pt idx="4">
                  <c:v>15697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B-4C30-B3E8-192393B8388D}"/>
            </c:ext>
          </c:extLst>
        </c:ser>
        <c:ser>
          <c:idx val="3"/>
          <c:order val="3"/>
          <c:tx>
            <c:strRef>
              <c:f>'Table 12.22'!$S$12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12.22'!$V$12:$Z$12</c:f>
              <c:numCache>
                <c:formatCode>#,##0</c:formatCode>
                <c:ptCount val="5"/>
                <c:pt idx="0">
                  <c:v>2035</c:v>
                </c:pt>
                <c:pt idx="1">
                  <c:v>2099</c:v>
                </c:pt>
                <c:pt idx="2">
                  <c:v>2191</c:v>
                </c:pt>
                <c:pt idx="3">
                  <c:v>2211</c:v>
                </c:pt>
                <c:pt idx="4">
                  <c:v>2215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B-4C30-B3E8-192393B83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12.22'!$AB$15:$AB$33</c:f>
              <c:numCache>
                <c:formatCode>0.0%</c:formatCode>
                <c:ptCount val="19"/>
                <c:pt idx="0">
                  <c:v>0.11201026900323696</c:v>
                </c:pt>
                <c:pt idx="1">
                  <c:v>1.0380622837370242E-2</c:v>
                </c:pt>
                <c:pt idx="2">
                  <c:v>6.3623172229043415E-2</c:v>
                </c:pt>
                <c:pt idx="3">
                  <c:v>8.7063288313427838E-3</c:v>
                </c:pt>
                <c:pt idx="4">
                  <c:v>7.126911485656881E-2</c:v>
                </c:pt>
                <c:pt idx="5">
                  <c:v>3.2816162518138188E-2</c:v>
                </c:pt>
                <c:pt idx="6">
                  <c:v>8.5947092309409528E-2</c:v>
                </c:pt>
                <c:pt idx="7">
                  <c:v>6.5241656434869968E-2</c:v>
                </c:pt>
                <c:pt idx="8">
                  <c:v>4.1410871749079141E-2</c:v>
                </c:pt>
                <c:pt idx="9">
                  <c:v>5.3577408192878673E-3</c:v>
                </c:pt>
                <c:pt idx="10">
                  <c:v>3.560665252818395E-2</c:v>
                </c:pt>
                <c:pt idx="11">
                  <c:v>1.5570934256055362E-2</c:v>
                </c:pt>
                <c:pt idx="12">
                  <c:v>4.3420024556312088E-2</c:v>
                </c:pt>
                <c:pt idx="13">
                  <c:v>5.4749413997097887E-2</c:v>
                </c:pt>
                <c:pt idx="14">
                  <c:v>4.2303828552293782E-2</c:v>
                </c:pt>
                <c:pt idx="15">
                  <c:v>7.4729322469025555E-2</c:v>
                </c:pt>
                <c:pt idx="16">
                  <c:v>0.13980354950329277</c:v>
                </c:pt>
                <c:pt idx="17">
                  <c:v>1.7356847862484651E-2</c:v>
                </c:pt>
                <c:pt idx="18">
                  <c:v>3.6499609331398591E-2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D-4A75-90A1-B9BA5406713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D-4A75-90A1-B9BA54067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12.22'!$Z$44:$Z$60</c:f>
              <c:numCache>
                <c:formatCode>#,##0</c:formatCode>
                <c:ptCount val="17"/>
                <c:pt idx="0">
                  <c:v>20</c:v>
                </c:pt>
                <c:pt idx="1">
                  <c:v>291</c:v>
                </c:pt>
                <c:pt idx="2">
                  <c:v>493</c:v>
                </c:pt>
                <c:pt idx="3">
                  <c:v>719</c:v>
                </c:pt>
                <c:pt idx="4">
                  <c:v>1078</c:v>
                </c:pt>
                <c:pt idx="5">
                  <c:v>1082</c:v>
                </c:pt>
                <c:pt idx="6">
                  <c:v>841</c:v>
                </c:pt>
                <c:pt idx="7">
                  <c:v>726</c:v>
                </c:pt>
                <c:pt idx="8">
                  <c:v>667</c:v>
                </c:pt>
                <c:pt idx="9">
                  <c:v>807</c:v>
                </c:pt>
                <c:pt idx="10">
                  <c:v>836</c:v>
                </c:pt>
                <c:pt idx="11">
                  <c:v>733</c:v>
                </c:pt>
                <c:pt idx="12">
                  <c:v>426</c:v>
                </c:pt>
                <c:pt idx="13">
                  <c:v>184</c:v>
                </c:pt>
                <c:pt idx="14">
                  <c:v>88</c:v>
                </c:pt>
                <c:pt idx="15">
                  <c:v>39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1-4C91-84A5-96D51AD3368A}"/>
            </c:ext>
          </c:extLst>
        </c:ser>
        <c:ser>
          <c:idx val="1"/>
          <c:order val="1"/>
          <c:tx>
            <c:strRef>
              <c:f>'Table 12.22'!$S$62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12.22'!$Z$63:$Z$79</c:f>
              <c:numCache>
                <c:formatCode>#,##0</c:formatCode>
                <c:ptCount val="17"/>
                <c:pt idx="0">
                  <c:v>18</c:v>
                </c:pt>
                <c:pt idx="1">
                  <c:v>322</c:v>
                </c:pt>
                <c:pt idx="2">
                  <c:v>524</c:v>
                </c:pt>
                <c:pt idx="3">
                  <c:v>733</c:v>
                </c:pt>
                <c:pt idx="4">
                  <c:v>1027</c:v>
                </c:pt>
                <c:pt idx="5">
                  <c:v>925</c:v>
                </c:pt>
                <c:pt idx="6">
                  <c:v>812</c:v>
                </c:pt>
                <c:pt idx="7">
                  <c:v>841</c:v>
                </c:pt>
                <c:pt idx="8">
                  <c:v>768</c:v>
                </c:pt>
                <c:pt idx="9">
                  <c:v>881</c:v>
                </c:pt>
                <c:pt idx="10">
                  <c:v>857</c:v>
                </c:pt>
                <c:pt idx="11">
                  <c:v>597</c:v>
                </c:pt>
                <c:pt idx="12">
                  <c:v>346</c:v>
                </c:pt>
                <c:pt idx="13">
                  <c:v>117</c:v>
                </c:pt>
                <c:pt idx="14">
                  <c:v>60</c:v>
                </c:pt>
                <c:pt idx="15">
                  <c:v>28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1-4C91-84A5-96D51AD33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12.22'!$Z$83:$Z$90</c:f>
              <c:numCache>
                <c:formatCode>#,##0</c:formatCode>
                <c:ptCount val="8"/>
                <c:pt idx="0">
                  <c:v>699</c:v>
                </c:pt>
                <c:pt idx="1">
                  <c:v>569</c:v>
                </c:pt>
                <c:pt idx="2">
                  <c:v>1136</c:v>
                </c:pt>
                <c:pt idx="3">
                  <c:v>384</c:v>
                </c:pt>
                <c:pt idx="4">
                  <c:v>235</c:v>
                </c:pt>
                <c:pt idx="5">
                  <c:v>339</c:v>
                </c:pt>
                <c:pt idx="6">
                  <c:v>839</c:v>
                </c:pt>
                <c:pt idx="7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D-404A-9863-942B58EC4DFF}"/>
            </c:ext>
          </c:extLst>
        </c:ser>
        <c:ser>
          <c:idx val="1"/>
          <c:order val="1"/>
          <c:tx>
            <c:strRef>
              <c:f>'Table 12.22'!$S$92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12.22'!$Z$93:$Z$100</c:f>
              <c:numCache>
                <c:formatCode>#,##0</c:formatCode>
                <c:ptCount val="8"/>
                <c:pt idx="0">
                  <c:v>464</c:v>
                </c:pt>
                <c:pt idx="1">
                  <c:v>1056</c:v>
                </c:pt>
                <c:pt idx="2">
                  <c:v>255</c:v>
                </c:pt>
                <c:pt idx="3">
                  <c:v>965</c:v>
                </c:pt>
                <c:pt idx="4">
                  <c:v>963</c:v>
                </c:pt>
                <c:pt idx="5">
                  <c:v>613</c:v>
                </c:pt>
                <c:pt idx="6">
                  <c:v>87</c:v>
                </c:pt>
                <c:pt idx="7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3D-404A-9863-942B58EC4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12.3'!$AB$15:$AB$33</c:f>
              <c:numCache>
                <c:formatCode>0.0%</c:formatCode>
                <c:ptCount val="19"/>
                <c:pt idx="0">
                  <c:v>4.5012165450121655E-2</c:v>
                </c:pt>
                <c:pt idx="1">
                  <c:v>2.9014598540145986E-2</c:v>
                </c:pt>
                <c:pt idx="2">
                  <c:v>7.8223844282238442E-2</c:v>
                </c:pt>
                <c:pt idx="3">
                  <c:v>5.5352798053527981E-3</c:v>
                </c:pt>
                <c:pt idx="4">
                  <c:v>5.2676399026763993E-2</c:v>
                </c:pt>
                <c:pt idx="5">
                  <c:v>2.4695863746958636E-2</c:v>
                </c:pt>
                <c:pt idx="6">
                  <c:v>0.10614355231143552</c:v>
                </c:pt>
                <c:pt idx="7">
                  <c:v>8.205596107055961E-2</c:v>
                </c:pt>
                <c:pt idx="8">
                  <c:v>5.7116788321167886E-2</c:v>
                </c:pt>
                <c:pt idx="9">
                  <c:v>5.9002433090024333E-3</c:v>
                </c:pt>
                <c:pt idx="10">
                  <c:v>2.2992700729927006E-2</c:v>
                </c:pt>
                <c:pt idx="11">
                  <c:v>1.6119221411192215E-2</c:v>
                </c:pt>
                <c:pt idx="12">
                  <c:v>3.2177615571776154E-2</c:v>
                </c:pt>
                <c:pt idx="13">
                  <c:v>7.262773722627737E-2</c:v>
                </c:pt>
                <c:pt idx="14">
                  <c:v>5.1399026763990267E-2</c:v>
                </c:pt>
                <c:pt idx="15">
                  <c:v>6.3929440389294406E-2</c:v>
                </c:pt>
                <c:pt idx="16">
                  <c:v>0.18321167883211678</c:v>
                </c:pt>
                <c:pt idx="17">
                  <c:v>1.1557177615571776E-2</c:v>
                </c:pt>
                <c:pt idx="18">
                  <c:v>4.1301703163017033E-2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A-4300-8376-49C866769D7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A-4300-8376-49C86676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12.22'!$V$8:$Z$8</c:f>
              <c:numCache>
                <c:formatCode>#,##0</c:formatCode>
                <c:ptCount val="5"/>
                <c:pt idx="0">
                  <c:v>40601.760000000002</c:v>
                </c:pt>
                <c:pt idx="1">
                  <c:v>41466.39</c:v>
                </c:pt>
                <c:pt idx="2">
                  <c:v>43775.66</c:v>
                </c:pt>
                <c:pt idx="3">
                  <c:v>45000</c:v>
                </c:pt>
                <c:pt idx="4">
                  <c:v>46097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5-431C-8AF7-2EB2ABE40CC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5-431C-8AF7-2EB2ABE4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12.23'!$U$4:$Y$4</c:f>
              <c:numCache>
                <c:formatCode>#,##0</c:formatCode>
                <c:ptCount val="5"/>
                <c:pt idx="1">
                  <c:v>10576</c:v>
                </c:pt>
                <c:pt idx="2">
                  <c:v>10272</c:v>
                </c:pt>
                <c:pt idx="3">
                  <c:v>10885</c:v>
                </c:pt>
                <c:pt idx="4">
                  <c:v>11585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5-40F4-BA3E-49F6C3328129}"/>
            </c:ext>
          </c:extLst>
        </c:ser>
        <c:ser>
          <c:idx val="1"/>
          <c:order val="1"/>
          <c:tx>
            <c:strRef>
              <c:f>'Table 12.23'!$S$7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12.23'!$U$7:$Y$7</c:f>
              <c:numCache>
                <c:formatCode>#,##0</c:formatCode>
                <c:ptCount val="5"/>
                <c:pt idx="1">
                  <c:v>7279</c:v>
                </c:pt>
                <c:pt idx="2">
                  <c:v>7339</c:v>
                </c:pt>
                <c:pt idx="3">
                  <c:v>7567</c:v>
                </c:pt>
                <c:pt idx="4">
                  <c:v>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5-40F4-BA3E-49F6C3328129}"/>
            </c:ext>
          </c:extLst>
        </c:ser>
        <c:ser>
          <c:idx val="2"/>
          <c:order val="2"/>
          <c:tx>
            <c:strRef>
              <c:f>'Table 12.23'!$S$11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12.23'!$U$11:$Y$11</c:f>
              <c:numCache>
                <c:formatCode>#,##0</c:formatCode>
                <c:ptCount val="5"/>
                <c:pt idx="1">
                  <c:v>9339</c:v>
                </c:pt>
                <c:pt idx="2">
                  <c:v>9024</c:v>
                </c:pt>
                <c:pt idx="3">
                  <c:v>9635</c:v>
                </c:pt>
                <c:pt idx="4">
                  <c:v>10285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D5-40F4-BA3E-49F6C3328129}"/>
            </c:ext>
          </c:extLst>
        </c:ser>
        <c:ser>
          <c:idx val="3"/>
          <c:order val="3"/>
          <c:tx>
            <c:strRef>
              <c:f>'Table 12.23'!$S$12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12.23'!$U$12:$Y$12</c:f>
              <c:numCache>
                <c:formatCode>#,##0</c:formatCode>
                <c:ptCount val="5"/>
                <c:pt idx="1">
                  <c:v>1230</c:v>
                </c:pt>
                <c:pt idx="2">
                  <c:v>1252</c:v>
                </c:pt>
                <c:pt idx="3">
                  <c:v>1250</c:v>
                </c:pt>
                <c:pt idx="4">
                  <c:v>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D5-40F4-BA3E-49F6C3328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12.23'!$AB$15:$AB$33</c:f>
              <c:numCache>
                <c:formatCode>0.0%</c:formatCode>
                <c:ptCount val="19"/>
                <c:pt idx="0">
                  <c:v>0.16466793482755768</c:v>
                </c:pt>
                <c:pt idx="1">
                  <c:v>4.7969564138615499E-3</c:v>
                </c:pt>
                <c:pt idx="2">
                  <c:v>7.1375403192457193E-2</c:v>
                </c:pt>
                <c:pt idx="3">
                  <c:v>7.6916714911917953E-3</c:v>
                </c:pt>
                <c:pt idx="4">
                  <c:v>7.2533289223389294E-2</c:v>
                </c:pt>
                <c:pt idx="5">
                  <c:v>3.7383177570093455E-2</c:v>
                </c:pt>
                <c:pt idx="6">
                  <c:v>8.3615912662310804E-2</c:v>
                </c:pt>
                <c:pt idx="7">
                  <c:v>5.9713836738069639E-2</c:v>
                </c:pt>
                <c:pt idx="8">
                  <c:v>3.8044826730626084E-2</c:v>
                </c:pt>
                <c:pt idx="9">
                  <c:v>4.0526011082623438E-3</c:v>
                </c:pt>
                <c:pt idx="10">
                  <c:v>3.1097510545033496E-2</c:v>
                </c:pt>
                <c:pt idx="11">
                  <c:v>2.0593830121578033E-2</c:v>
                </c:pt>
                <c:pt idx="12">
                  <c:v>3.5811760813828468E-2</c:v>
                </c:pt>
                <c:pt idx="13">
                  <c:v>5.6984533950872551E-2</c:v>
                </c:pt>
                <c:pt idx="14">
                  <c:v>3.8458357455958977E-2</c:v>
                </c:pt>
                <c:pt idx="15">
                  <c:v>6.0706310478868583E-2</c:v>
                </c:pt>
                <c:pt idx="16">
                  <c:v>0.12447274832520057</c:v>
                </c:pt>
                <c:pt idx="17">
                  <c:v>1.5300636837317012E-2</c:v>
                </c:pt>
                <c:pt idx="18">
                  <c:v>3.7962120585559506E-2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B-4A10-A517-ED8E5AA430B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B-4A10-A517-ED8E5AA4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12.23'!$Y$44:$Y$60</c:f>
              <c:numCache>
                <c:formatCode>#,##0</c:formatCode>
                <c:ptCount val="17"/>
                <c:pt idx="0">
                  <c:v>6</c:v>
                </c:pt>
                <c:pt idx="1">
                  <c:v>150</c:v>
                </c:pt>
                <c:pt idx="2">
                  <c:v>359</c:v>
                </c:pt>
                <c:pt idx="3">
                  <c:v>507</c:v>
                </c:pt>
                <c:pt idx="4">
                  <c:v>806</c:v>
                </c:pt>
                <c:pt idx="5">
                  <c:v>655</c:v>
                </c:pt>
                <c:pt idx="6">
                  <c:v>522</c:v>
                </c:pt>
                <c:pt idx="7">
                  <c:v>460</c:v>
                </c:pt>
                <c:pt idx="8">
                  <c:v>469</c:v>
                </c:pt>
                <c:pt idx="9">
                  <c:v>522</c:v>
                </c:pt>
                <c:pt idx="10">
                  <c:v>525</c:v>
                </c:pt>
                <c:pt idx="11">
                  <c:v>461</c:v>
                </c:pt>
                <c:pt idx="12">
                  <c:v>313</c:v>
                </c:pt>
                <c:pt idx="13">
                  <c:v>130</c:v>
                </c:pt>
                <c:pt idx="14">
                  <c:v>79</c:v>
                </c:pt>
                <c:pt idx="15">
                  <c:v>21</c:v>
                </c:pt>
                <c:pt idx="1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5-40A8-B7E9-32CED94FD895}"/>
            </c:ext>
          </c:extLst>
        </c:ser>
        <c:ser>
          <c:idx val="1"/>
          <c:order val="1"/>
          <c:tx>
            <c:strRef>
              <c:f>'Table 12.23'!$S$62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12.23'!$Y$63:$Y$79</c:f>
              <c:numCache>
                <c:formatCode>#,##0</c:formatCode>
                <c:ptCount val="17"/>
                <c:pt idx="0">
                  <c:v>21</c:v>
                </c:pt>
                <c:pt idx="1">
                  <c:v>156</c:v>
                </c:pt>
                <c:pt idx="2">
                  <c:v>357</c:v>
                </c:pt>
                <c:pt idx="3">
                  <c:v>463</c:v>
                </c:pt>
                <c:pt idx="4">
                  <c:v>668</c:v>
                </c:pt>
                <c:pt idx="5">
                  <c:v>581</c:v>
                </c:pt>
                <c:pt idx="6">
                  <c:v>474</c:v>
                </c:pt>
                <c:pt idx="7">
                  <c:v>441</c:v>
                </c:pt>
                <c:pt idx="8">
                  <c:v>515</c:v>
                </c:pt>
                <c:pt idx="9">
                  <c:v>612</c:v>
                </c:pt>
                <c:pt idx="10">
                  <c:v>489</c:v>
                </c:pt>
                <c:pt idx="11">
                  <c:v>425</c:v>
                </c:pt>
                <c:pt idx="12">
                  <c:v>229</c:v>
                </c:pt>
                <c:pt idx="13">
                  <c:v>79</c:v>
                </c:pt>
                <c:pt idx="14">
                  <c:v>34</c:v>
                </c:pt>
                <c:pt idx="15">
                  <c:v>12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5-40A8-B7E9-32CED94FD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12.23'!$Y$83:$Y$90</c:f>
              <c:numCache>
                <c:formatCode>#,##0</c:formatCode>
                <c:ptCount val="8"/>
                <c:pt idx="0">
                  <c:v>478</c:v>
                </c:pt>
                <c:pt idx="1">
                  <c:v>291</c:v>
                </c:pt>
                <c:pt idx="2">
                  <c:v>789</c:v>
                </c:pt>
                <c:pt idx="3">
                  <c:v>159</c:v>
                </c:pt>
                <c:pt idx="4">
                  <c:v>119</c:v>
                </c:pt>
                <c:pt idx="5">
                  <c:v>173</c:v>
                </c:pt>
                <c:pt idx="6">
                  <c:v>536</c:v>
                </c:pt>
                <c:pt idx="7">
                  <c:v>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4-4E48-BFD2-BE7EBBBD7EE2}"/>
            </c:ext>
          </c:extLst>
        </c:ser>
        <c:ser>
          <c:idx val="1"/>
          <c:order val="1"/>
          <c:tx>
            <c:strRef>
              <c:f>'Table 12.23'!$S$92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12.23'!$Y$93:$Y$100</c:f>
              <c:numCache>
                <c:formatCode>#,##0</c:formatCode>
                <c:ptCount val="8"/>
                <c:pt idx="0">
                  <c:v>285</c:v>
                </c:pt>
                <c:pt idx="1">
                  <c:v>575</c:v>
                </c:pt>
                <c:pt idx="2">
                  <c:v>171</c:v>
                </c:pt>
                <c:pt idx="3">
                  <c:v>622</c:v>
                </c:pt>
                <c:pt idx="4">
                  <c:v>597</c:v>
                </c:pt>
                <c:pt idx="5">
                  <c:v>428</c:v>
                </c:pt>
                <c:pt idx="6">
                  <c:v>42</c:v>
                </c:pt>
                <c:pt idx="7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4-4E48-BFD2-BE7EBBBD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12.23'!$U$8:$Y$8</c:f>
              <c:numCache>
                <c:formatCode>#,##0</c:formatCode>
                <c:ptCount val="5"/>
                <c:pt idx="1">
                  <c:v>38741.300000000003</c:v>
                </c:pt>
                <c:pt idx="2">
                  <c:v>38932.339999999997</c:v>
                </c:pt>
                <c:pt idx="3">
                  <c:v>41334.480000000003</c:v>
                </c:pt>
                <c:pt idx="4">
                  <c:v>43656.61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A-4E64-B293-703CF4CD0B0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A-4E64-B293-703CF4CD0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12.23'!$V$4:$Z$4</c:f>
              <c:numCache>
                <c:formatCode>#,##0</c:formatCode>
                <c:ptCount val="5"/>
                <c:pt idx="0">
                  <c:v>10576</c:v>
                </c:pt>
                <c:pt idx="1">
                  <c:v>10272</c:v>
                </c:pt>
                <c:pt idx="2">
                  <c:v>10885</c:v>
                </c:pt>
                <c:pt idx="3">
                  <c:v>11585</c:v>
                </c:pt>
                <c:pt idx="4">
                  <c:v>12093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2-4102-B964-4BF3FC6A0900}"/>
            </c:ext>
          </c:extLst>
        </c:ser>
        <c:ser>
          <c:idx val="1"/>
          <c:order val="1"/>
          <c:tx>
            <c:strRef>
              <c:f>'Table 12.23'!$S$7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12.23'!$V$7:$Z$7</c:f>
              <c:numCache>
                <c:formatCode>#,##0</c:formatCode>
                <c:ptCount val="5"/>
                <c:pt idx="0">
                  <c:v>7279</c:v>
                </c:pt>
                <c:pt idx="1">
                  <c:v>7339</c:v>
                </c:pt>
                <c:pt idx="2">
                  <c:v>7567</c:v>
                </c:pt>
                <c:pt idx="3">
                  <c:v>7885</c:v>
                </c:pt>
                <c:pt idx="4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2-4102-B964-4BF3FC6A0900}"/>
            </c:ext>
          </c:extLst>
        </c:ser>
        <c:ser>
          <c:idx val="2"/>
          <c:order val="2"/>
          <c:tx>
            <c:strRef>
              <c:f>'Table 12.23'!$S$11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12.23'!$V$11:$Z$11</c:f>
              <c:numCache>
                <c:formatCode>#,##0</c:formatCode>
                <c:ptCount val="5"/>
                <c:pt idx="0">
                  <c:v>9339</c:v>
                </c:pt>
                <c:pt idx="1">
                  <c:v>9024</c:v>
                </c:pt>
                <c:pt idx="2">
                  <c:v>9635</c:v>
                </c:pt>
                <c:pt idx="3">
                  <c:v>10285</c:v>
                </c:pt>
                <c:pt idx="4">
                  <c:v>10827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92-4102-B964-4BF3FC6A0900}"/>
            </c:ext>
          </c:extLst>
        </c:ser>
        <c:ser>
          <c:idx val="3"/>
          <c:order val="3"/>
          <c:tx>
            <c:strRef>
              <c:f>'Table 12.23'!$S$12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12.23'!$V$12:$Z$12</c:f>
              <c:numCache>
                <c:formatCode>#,##0</c:formatCode>
                <c:ptCount val="5"/>
                <c:pt idx="0">
                  <c:v>1230</c:v>
                </c:pt>
                <c:pt idx="1">
                  <c:v>1252</c:v>
                </c:pt>
                <c:pt idx="2">
                  <c:v>1250</c:v>
                </c:pt>
                <c:pt idx="3">
                  <c:v>1297</c:v>
                </c:pt>
                <c:pt idx="4">
                  <c:v>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92-4102-B964-4BF3FC6A0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12.23'!$AB$15:$AB$33</c:f>
              <c:numCache>
                <c:formatCode>0.0%</c:formatCode>
                <c:ptCount val="19"/>
                <c:pt idx="0">
                  <c:v>0.16466793482755768</c:v>
                </c:pt>
                <c:pt idx="1">
                  <c:v>4.7969564138615499E-3</c:v>
                </c:pt>
                <c:pt idx="2">
                  <c:v>7.1375403192457193E-2</c:v>
                </c:pt>
                <c:pt idx="3">
                  <c:v>7.6916714911917953E-3</c:v>
                </c:pt>
                <c:pt idx="4">
                  <c:v>7.2533289223389294E-2</c:v>
                </c:pt>
                <c:pt idx="5">
                  <c:v>3.7383177570093455E-2</c:v>
                </c:pt>
                <c:pt idx="6">
                  <c:v>8.3615912662310804E-2</c:v>
                </c:pt>
                <c:pt idx="7">
                  <c:v>5.9713836738069639E-2</c:v>
                </c:pt>
                <c:pt idx="8">
                  <c:v>3.8044826730626084E-2</c:v>
                </c:pt>
                <c:pt idx="9">
                  <c:v>4.0526011082623438E-3</c:v>
                </c:pt>
                <c:pt idx="10">
                  <c:v>3.1097510545033496E-2</c:v>
                </c:pt>
                <c:pt idx="11">
                  <c:v>2.0593830121578033E-2</c:v>
                </c:pt>
                <c:pt idx="12">
                  <c:v>3.5811760813828468E-2</c:v>
                </c:pt>
                <c:pt idx="13">
                  <c:v>5.6984533950872551E-2</c:v>
                </c:pt>
                <c:pt idx="14">
                  <c:v>3.8458357455958977E-2</c:v>
                </c:pt>
                <c:pt idx="15">
                  <c:v>6.0706310478868583E-2</c:v>
                </c:pt>
                <c:pt idx="16">
                  <c:v>0.12447274832520057</c:v>
                </c:pt>
                <c:pt idx="17">
                  <c:v>1.5300636837317012E-2</c:v>
                </c:pt>
                <c:pt idx="18">
                  <c:v>3.7962120585559506E-2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8-4C01-8338-C625DA7DF73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A8-4C01-8338-C625DA7DF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12.23'!$Z$44:$Z$60</c:f>
              <c:numCache>
                <c:formatCode>#,##0</c:formatCode>
                <c:ptCount val="17"/>
                <c:pt idx="0">
                  <c:v>9</c:v>
                </c:pt>
                <c:pt idx="1">
                  <c:v>166</c:v>
                </c:pt>
                <c:pt idx="2">
                  <c:v>342</c:v>
                </c:pt>
                <c:pt idx="3">
                  <c:v>538</c:v>
                </c:pt>
                <c:pt idx="4">
                  <c:v>839</c:v>
                </c:pt>
                <c:pt idx="5">
                  <c:v>764</c:v>
                </c:pt>
                <c:pt idx="6">
                  <c:v>625</c:v>
                </c:pt>
                <c:pt idx="7">
                  <c:v>428</c:v>
                </c:pt>
                <c:pt idx="8">
                  <c:v>491</c:v>
                </c:pt>
                <c:pt idx="9">
                  <c:v>542</c:v>
                </c:pt>
                <c:pt idx="10">
                  <c:v>489</c:v>
                </c:pt>
                <c:pt idx="11">
                  <c:v>470</c:v>
                </c:pt>
                <c:pt idx="12">
                  <c:v>292</c:v>
                </c:pt>
                <c:pt idx="13">
                  <c:v>126</c:v>
                </c:pt>
                <c:pt idx="14">
                  <c:v>70</c:v>
                </c:pt>
                <c:pt idx="15">
                  <c:v>24</c:v>
                </c:pt>
                <c:pt idx="1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B-49E2-8A58-3D40FC7DFAB8}"/>
            </c:ext>
          </c:extLst>
        </c:ser>
        <c:ser>
          <c:idx val="1"/>
          <c:order val="1"/>
          <c:tx>
            <c:strRef>
              <c:f>'Table 12.23'!$S$62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12.23'!$Z$63:$Z$79</c:f>
              <c:numCache>
                <c:formatCode>#,##0</c:formatCode>
                <c:ptCount val="17"/>
                <c:pt idx="0">
                  <c:v>15</c:v>
                </c:pt>
                <c:pt idx="1">
                  <c:v>217</c:v>
                </c:pt>
                <c:pt idx="2">
                  <c:v>324</c:v>
                </c:pt>
                <c:pt idx="3">
                  <c:v>515</c:v>
                </c:pt>
                <c:pt idx="4">
                  <c:v>767</c:v>
                </c:pt>
                <c:pt idx="5">
                  <c:v>672</c:v>
                </c:pt>
                <c:pt idx="6">
                  <c:v>540</c:v>
                </c:pt>
                <c:pt idx="7">
                  <c:v>455</c:v>
                </c:pt>
                <c:pt idx="8">
                  <c:v>474</c:v>
                </c:pt>
                <c:pt idx="9">
                  <c:v>598</c:v>
                </c:pt>
                <c:pt idx="10">
                  <c:v>471</c:v>
                </c:pt>
                <c:pt idx="11">
                  <c:v>423</c:v>
                </c:pt>
                <c:pt idx="12">
                  <c:v>231</c:v>
                </c:pt>
                <c:pt idx="13">
                  <c:v>77</c:v>
                </c:pt>
                <c:pt idx="14">
                  <c:v>36</c:v>
                </c:pt>
                <c:pt idx="15">
                  <c:v>12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B-49E2-8A58-3D40FC7DF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12.23'!$Z$83:$Z$90</c:f>
              <c:numCache>
                <c:formatCode>#,##0</c:formatCode>
                <c:ptCount val="8"/>
                <c:pt idx="0">
                  <c:v>501</c:v>
                </c:pt>
                <c:pt idx="1">
                  <c:v>283</c:v>
                </c:pt>
                <c:pt idx="2">
                  <c:v>812</c:v>
                </c:pt>
                <c:pt idx="3">
                  <c:v>169</c:v>
                </c:pt>
                <c:pt idx="4">
                  <c:v>132</c:v>
                </c:pt>
                <c:pt idx="5">
                  <c:v>188</c:v>
                </c:pt>
                <c:pt idx="6">
                  <c:v>611</c:v>
                </c:pt>
                <c:pt idx="7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B-4479-B297-7D9500D94C71}"/>
            </c:ext>
          </c:extLst>
        </c:ser>
        <c:ser>
          <c:idx val="1"/>
          <c:order val="1"/>
          <c:tx>
            <c:strRef>
              <c:f>'Table 12.23'!$S$92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12.23'!$Z$93:$Z$100</c:f>
              <c:numCache>
                <c:formatCode>#,##0</c:formatCode>
                <c:ptCount val="8"/>
                <c:pt idx="0">
                  <c:v>308</c:v>
                </c:pt>
                <c:pt idx="1">
                  <c:v>594</c:v>
                </c:pt>
                <c:pt idx="2">
                  <c:v>198</c:v>
                </c:pt>
                <c:pt idx="3">
                  <c:v>639</c:v>
                </c:pt>
                <c:pt idx="4">
                  <c:v>597</c:v>
                </c:pt>
                <c:pt idx="5">
                  <c:v>436</c:v>
                </c:pt>
                <c:pt idx="6">
                  <c:v>53</c:v>
                </c:pt>
                <c:pt idx="7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B-4479-B297-7D9500D9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12.3'!$Y$44:$Y$60</c:f>
              <c:numCache>
                <c:formatCode>#,##0</c:formatCode>
                <c:ptCount val="17"/>
                <c:pt idx="0">
                  <c:v>13</c:v>
                </c:pt>
                <c:pt idx="1">
                  <c:v>228</c:v>
                </c:pt>
                <c:pt idx="2">
                  <c:v>463</c:v>
                </c:pt>
                <c:pt idx="3">
                  <c:v>758</c:v>
                </c:pt>
                <c:pt idx="4">
                  <c:v>1259</c:v>
                </c:pt>
                <c:pt idx="5">
                  <c:v>950</c:v>
                </c:pt>
                <c:pt idx="6">
                  <c:v>705</c:v>
                </c:pt>
                <c:pt idx="7">
                  <c:v>639</c:v>
                </c:pt>
                <c:pt idx="8">
                  <c:v>682</c:v>
                </c:pt>
                <c:pt idx="9">
                  <c:v>767</c:v>
                </c:pt>
                <c:pt idx="10">
                  <c:v>708</c:v>
                </c:pt>
                <c:pt idx="11">
                  <c:v>500</c:v>
                </c:pt>
                <c:pt idx="12">
                  <c:v>282</c:v>
                </c:pt>
                <c:pt idx="13">
                  <c:v>102</c:v>
                </c:pt>
                <c:pt idx="14">
                  <c:v>50</c:v>
                </c:pt>
                <c:pt idx="15">
                  <c:v>21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A-4B34-868E-8E2501F70C4D}"/>
            </c:ext>
          </c:extLst>
        </c:ser>
        <c:ser>
          <c:idx val="1"/>
          <c:order val="1"/>
          <c:tx>
            <c:strRef>
              <c:f>'Table 12.3'!$S$62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12.3'!$Y$63:$Y$79</c:f>
              <c:numCache>
                <c:formatCode>#,##0</c:formatCode>
                <c:ptCount val="17"/>
                <c:pt idx="0">
                  <c:v>20</c:v>
                </c:pt>
                <c:pt idx="1">
                  <c:v>307</c:v>
                </c:pt>
                <c:pt idx="2">
                  <c:v>602</c:v>
                </c:pt>
                <c:pt idx="3">
                  <c:v>824</c:v>
                </c:pt>
                <c:pt idx="4">
                  <c:v>1026</c:v>
                </c:pt>
                <c:pt idx="5">
                  <c:v>809</c:v>
                </c:pt>
                <c:pt idx="6">
                  <c:v>765</c:v>
                </c:pt>
                <c:pt idx="7">
                  <c:v>679</c:v>
                </c:pt>
                <c:pt idx="8">
                  <c:v>711</c:v>
                </c:pt>
                <c:pt idx="9">
                  <c:v>737</c:v>
                </c:pt>
                <c:pt idx="10">
                  <c:v>709</c:v>
                </c:pt>
                <c:pt idx="11">
                  <c:v>530</c:v>
                </c:pt>
                <c:pt idx="12">
                  <c:v>212</c:v>
                </c:pt>
                <c:pt idx="13">
                  <c:v>53</c:v>
                </c:pt>
                <c:pt idx="14">
                  <c:v>18</c:v>
                </c:pt>
                <c:pt idx="15">
                  <c:v>6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A-4B34-868E-8E2501F70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12.23'!$V$8:$Z$8</c:f>
              <c:numCache>
                <c:formatCode>#,##0</c:formatCode>
                <c:ptCount val="5"/>
                <c:pt idx="0">
                  <c:v>38741.300000000003</c:v>
                </c:pt>
                <c:pt idx="1">
                  <c:v>38932.339999999997</c:v>
                </c:pt>
                <c:pt idx="2">
                  <c:v>41334.480000000003</c:v>
                </c:pt>
                <c:pt idx="3">
                  <c:v>43656.61</c:v>
                </c:pt>
                <c:pt idx="4">
                  <c:v>45049.42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4-4987-ABF7-03E968DEBA7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4-4987-ABF7-03E968DEB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12.24'!$U$4:$Y$4</c:f>
              <c:numCache>
                <c:formatCode>#,##0</c:formatCode>
                <c:ptCount val="5"/>
                <c:pt idx="1">
                  <c:v>11775</c:v>
                </c:pt>
                <c:pt idx="2">
                  <c:v>12000</c:v>
                </c:pt>
                <c:pt idx="3">
                  <c:v>12753</c:v>
                </c:pt>
                <c:pt idx="4">
                  <c:v>13932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9-46B9-B57C-25F35BA78FF2}"/>
            </c:ext>
          </c:extLst>
        </c:ser>
        <c:ser>
          <c:idx val="1"/>
          <c:order val="1"/>
          <c:tx>
            <c:strRef>
              <c:f>'Table 12.24'!$S$7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12.24'!$U$7:$Y$7</c:f>
              <c:numCache>
                <c:formatCode>#,##0</c:formatCode>
                <c:ptCount val="5"/>
                <c:pt idx="1">
                  <c:v>8530</c:v>
                </c:pt>
                <c:pt idx="2">
                  <c:v>8918</c:v>
                </c:pt>
                <c:pt idx="3">
                  <c:v>9190</c:v>
                </c:pt>
                <c:pt idx="4">
                  <c:v>9538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9-46B9-B57C-25F35BA78FF2}"/>
            </c:ext>
          </c:extLst>
        </c:ser>
        <c:ser>
          <c:idx val="2"/>
          <c:order val="2"/>
          <c:tx>
            <c:strRef>
              <c:f>'Table 12.24'!$S$11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12.24'!$U$11:$Y$11</c:f>
              <c:numCache>
                <c:formatCode>#,##0</c:formatCode>
                <c:ptCount val="5"/>
                <c:pt idx="1">
                  <c:v>10365</c:v>
                </c:pt>
                <c:pt idx="2">
                  <c:v>10569</c:v>
                </c:pt>
                <c:pt idx="3">
                  <c:v>11267</c:v>
                </c:pt>
                <c:pt idx="4">
                  <c:v>12357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9-46B9-B57C-25F35BA78FF2}"/>
            </c:ext>
          </c:extLst>
        </c:ser>
        <c:ser>
          <c:idx val="3"/>
          <c:order val="3"/>
          <c:tx>
            <c:strRef>
              <c:f>'Table 12.24'!$S$12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12.24'!$U$12:$Y$12</c:f>
              <c:numCache>
                <c:formatCode>#,##0</c:formatCode>
                <c:ptCount val="5"/>
                <c:pt idx="1">
                  <c:v>1407</c:v>
                </c:pt>
                <c:pt idx="2">
                  <c:v>1434</c:v>
                </c:pt>
                <c:pt idx="3">
                  <c:v>1486</c:v>
                </c:pt>
                <c:pt idx="4">
                  <c:v>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B9-46B9-B57C-25F35BA78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12.24'!$AB$15:$AB$33</c:f>
              <c:numCache>
                <c:formatCode>0.0%</c:formatCode>
                <c:ptCount val="19"/>
                <c:pt idx="0">
                  <c:v>4.1007736016978158E-2</c:v>
                </c:pt>
                <c:pt idx="1">
                  <c:v>2.259190798932019E-3</c:v>
                </c:pt>
                <c:pt idx="2">
                  <c:v>5.8670500444992127E-2</c:v>
                </c:pt>
                <c:pt idx="3">
                  <c:v>1.5198192647360855E-2</c:v>
                </c:pt>
                <c:pt idx="4">
                  <c:v>0.10898884096665983</c:v>
                </c:pt>
                <c:pt idx="5">
                  <c:v>2.4919559115492571E-2</c:v>
                </c:pt>
                <c:pt idx="6">
                  <c:v>8.9956869993838576E-2</c:v>
                </c:pt>
                <c:pt idx="7">
                  <c:v>6.6064215786951458E-2</c:v>
                </c:pt>
                <c:pt idx="8">
                  <c:v>3.5325528856027931E-2</c:v>
                </c:pt>
                <c:pt idx="9">
                  <c:v>8.8998425412473471E-3</c:v>
                </c:pt>
                <c:pt idx="10">
                  <c:v>3.2039433148490448E-2</c:v>
                </c:pt>
                <c:pt idx="11">
                  <c:v>2.0606558499349628E-2</c:v>
                </c:pt>
                <c:pt idx="12">
                  <c:v>5.3262134593003357E-2</c:v>
                </c:pt>
                <c:pt idx="13">
                  <c:v>6.4626548914903811E-2</c:v>
                </c:pt>
                <c:pt idx="14">
                  <c:v>7.2020264256863142E-2</c:v>
                </c:pt>
                <c:pt idx="15">
                  <c:v>8.0646265489149035E-2</c:v>
                </c:pt>
                <c:pt idx="16">
                  <c:v>0.13644143219004587</c:v>
                </c:pt>
                <c:pt idx="17">
                  <c:v>2.4988019442732937E-2</c:v>
                </c:pt>
                <c:pt idx="18">
                  <c:v>4.2103101252823988E-2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5-4F91-B33B-D84A40D74A4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5-4F91-B33B-D84A40D74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12.24'!$Y$44:$Y$60</c:f>
              <c:numCache>
                <c:formatCode>#,##0</c:formatCode>
                <c:ptCount val="17"/>
                <c:pt idx="0">
                  <c:v>8</c:v>
                </c:pt>
                <c:pt idx="1">
                  <c:v>153</c:v>
                </c:pt>
                <c:pt idx="2">
                  <c:v>404</c:v>
                </c:pt>
                <c:pt idx="3">
                  <c:v>511</c:v>
                </c:pt>
                <c:pt idx="4">
                  <c:v>783</c:v>
                </c:pt>
                <c:pt idx="5">
                  <c:v>870</c:v>
                </c:pt>
                <c:pt idx="6">
                  <c:v>753</c:v>
                </c:pt>
                <c:pt idx="7">
                  <c:v>621</c:v>
                </c:pt>
                <c:pt idx="8">
                  <c:v>601</c:v>
                </c:pt>
                <c:pt idx="9">
                  <c:v>561</c:v>
                </c:pt>
                <c:pt idx="10">
                  <c:v>602</c:v>
                </c:pt>
                <c:pt idx="11">
                  <c:v>562</c:v>
                </c:pt>
                <c:pt idx="12">
                  <c:v>271</c:v>
                </c:pt>
                <c:pt idx="13">
                  <c:v>106</c:v>
                </c:pt>
                <c:pt idx="14">
                  <c:v>39</c:v>
                </c:pt>
                <c:pt idx="15">
                  <c:v>6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9-44CE-8084-6CD4C876855E}"/>
            </c:ext>
          </c:extLst>
        </c:ser>
        <c:ser>
          <c:idx val="1"/>
          <c:order val="1"/>
          <c:tx>
            <c:strRef>
              <c:f>'Table 12.24'!$S$62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12.24'!$Y$63:$Y$79</c:f>
              <c:numCache>
                <c:formatCode>#,##0</c:formatCode>
                <c:ptCount val="17"/>
                <c:pt idx="0">
                  <c:v>9</c:v>
                </c:pt>
                <c:pt idx="1">
                  <c:v>197</c:v>
                </c:pt>
                <c:pt idx="2">
                  <c:v>428</c:v>
                </c:pt>
                <c:pt idx="3">
                  <c:v>575</c:v>
                </c:pt>
                <c:pt idx="4">
                  <c:v>801</c:v>
                </c:pt>
                <c:pt idx="5">
                  <c:v>842</c:v>
                </c:pt>
                <c:pt idx="6">
                  <c:v>791</c:v>
                </c:pt>
                <c:pt idx="7">
                  <c:v>654</c:v>
                </c:pt>
                <c:pt idx="8">
                  <c:v>607</c:v>
                </c:pt>
                <c:pt idx="9">
                  <c:v>612</c:v>
                </c:pt>
                <c:pt idx="10">
                  <c:v>649</c:v>
                </c:pt>
                <c:pt idx="11">
                  <c:v>556</c:v>
                </c:pt>
                <c:pt idx="12">
                  <c:v>245</c:v>
                </c:pt>
                <c:pt idx="13">
                  <c:v>82</c:v>
                </c:pt>
                <c:pt idx="14">
                  <c:v>15</c:v>
                </c:pt>
                <c:pt idx="15">
                  <c:v>5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9-44CE-8084-6CD4C8768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12.24'!$Y$83:$Y$90</c:f>
              <c:numCache>
                <c:formatCode>#,##0</c:formatCode>
                <c:ptCount val="8"/>
                <c:pt idx="0">
                  <c:v>565</c:v>
                </c:pt>
                <c:pt idx="1">
                  <c:v>472</c:v>
                </c:pt>
                <c:pt idx="2">
                  <c:v>1091</c:v>
                </c:pt>
                <c:pt idx="3">
                  <c:v>307</c:v>
                </c:pt>
                <c:pt idx="4">
                  <c:v>238</c:v>
                </c:pt>
                <c:pt idx="5">
                  <c:v>224</c:v>
                </c:pt>
                <c:pt idx="6">
                  <c:v>422</c:v>
                </c:pt>
                <c:pt idx="7">
                  <c:v>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1-419A-B998-06FAB0D21226}"/>
            </c:ext>
          </c:extLst>
        </c:ser>
        <c:ser>
          <c:idx val="1"/>
          <c:order val="1"/>
          <c:tx>
            <c:strRef>
              <c:f>'Table 12.24'!$S$92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12.24'!$Y$93:$Y$100</c:f>
              <c:numCache>
                <c:formatCode>#,##0</c:formatCode>
                <c:ptCount val="8"/>
                <c:pt idx="0">
                  <c:v>394</c:v>
                </c:pt>
                <c:pt idx="1">
                  <c:v>833</c:v>
                </c:pt>
                <c:pt idx="2">
                  <c:v>192</c:v>
                </c:pt>
                <c:pt idx="3">
                  <c:v>865</c:v>
                </c:pt>
                <c:pt idx="4">
                  <c:v>921</c:v>
                </c:pt>
                <c:pt idx="5">
                  <c:v>491</c:v>
                </c:pt>
                <c:pt idx="6">
                  <c:v>38</c:v>
                </c:pt>
                <c:pt idx="7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1-419A-B998-06FAB0D21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12.24'!$U$8:$Y$8</c:f>
              <c:numCache>
                <c:formatCode>#,##0</c:formatCode>
                <c:ptCount val="5"/>
                <c:pt idx="1">
                  <c:v>43972.19</c:v>
                </c:pt>
                <c:pt idx="2">
                  <c:v>44672.61</c:v>
                </c:pt>
                <c:pt idx="3">
                  <c:v>45323.63</c:v>
                </c:pt>
                <c:pt idx="4">
                  <c:v>45735.5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9-4AD6-95B8-7F4E510702C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9-4AD6-95B8-7F4E51070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12.24'!$V$4:$Z$4</c:f>
              <c:numCache>
                <c:formatCode>#,##0</c:formatCode>
                <c:ptCount val="5"/>
                <c:pt idx="0">
                  <c:v>11775</c:v>
                </c:pt>
                <c:pt idx="1">
                  <c:v>12000</c:v>
                </c:pt>
                <c:pt idx="2">
                  <c:v>12753</c:v>
                </c:pt>
                <c:pt idx="3">
                  <c:v>13932</c:v>
                </c:pt>
                <c:pt idx="4">
                  <c:v>14607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D-42DF-B20A-587B5566606C}"/>
            </c:ext>
          </c:extLst>
        </c:ser>
        <c:ser>
          <c:idx val="1"/>
          <c:order val="1"/>
          <c:tx>
            <c:strRef>
              <c:f>'Table 12.24'!$S$7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12.24'!$V$7:$Z$7</c:f>
              <c:numCache>
                <c:formatCode>#,##0</c:formatCode>
                <c:ptCount val="5"/>
                <c:pt idx="0">
                  <c:v>8530</c:v>
                </c:pt>
                <c:pt idx="1">
                  <c:v>8918</c:v>
                </c:pt>
                <c:pt idx="2">
                  <c:v>9190</c:v>
                </c:pt>
                <c:pt idx="3">
                  <c:v>9538</c:v>
                </c:pt>
                <c:pt idx="4">
                  <c:v>9936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D-42DF-B20A-587B5566606C}"/>
            </c:ext>
          </c:extLst>
        </c:ser>
        <c:ser>
          <c:idx val="2"/>
          <c:order val="2"/>
          <c:tx>
            <c:strRef>
              <c:f>'Table 12.24'!$S$11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12.24'!$V$11:$Z$11</c:f>
              <c:numCache>
                <c:formatCode>#,##0</c:formatCode>
                <c:ptCount val="5"/>
                <c:pt idx="0">
                  <c:v>10365</c:v>
                </c:pt>
                <c:pt idx="1">
                  <c:v>10569</c:v>
                </c:pt>
                <c:pt idx="2">
                  <c:v>11267</c:v>
                </c:pt>
                <c:pt idx="3">
                  <c:v>12357</c:v>
                </c:pt>
                <c:pt idx="4">
                  <c:v>13074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1D-42DF-B20A-587B5566606C}"/>
            </c:ext>
          </c:extLst>
        </c:ser>
        <c:ser>
          <c:idx val="3"/>
          <c:order val="3"/>
          <c:tx>
            <c:strRef>
              <c:f>'Table 12.24'!$S$12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12.24'!$V$12:$Z$12</c:f>
              <c:numCache>
                <c:formatCode>#,##0</c:formatCode>
                <c:ptCount val="5"/>
                <c:pt idx="0">
                  <c:v>1407</c:v>
                </c:pt>
                <c:pt idx="1">
                  <c:v>1434</c:v>
                </c:pt>
                <c:pt idx="2">
                  <c:v>1486</c:v>
                </c:pt>
                <c:pt idx="3">
                  <c:v>1576</c:v>
                </c:pt>
                <c:pt idx="4">
                  <c:v>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1D-42DF-B20A-587B5566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12.24'!$AB$15:$AB$33</c:f>
              <c:numCache>
                <c:formatCode>0.0%</c:formatCode>
                <c:ptCount val="19"/>
                <c:pt idx="0">
                  <c:v>4.1007736016978158E-2</c:v>
                </c:pt>
                <c:pt idx="1">
                  <c:v>2.259190798932019E-3</c:v>
                </c:pt>
                <c:pt idx="2">
                  <c:v>5.8670500444992127E-2</c:v>
                </c:pt>
                <c:pt idx="3">
                  <c:v>1.5198192647360855E-2</c:v>
                </c:pt>
                <c:pt idx="4">
                  <c:v>0.10898884096665983</c:v>
                </c:pt>
                <c:pt idx="5">
                  <c:v>2.4919559115492571E-2</c:v>
                </c:pt>
                <c:pt idx="6">
                  <c:v>8.9956869993838576E-2</c:v>
                </c:pt>
                <c:pt idx="7">
                  <c:v>6.6064215786951458E-2</c:v>
                </c:pt>
                <c:pt idx="8">
                  <c:v>3.5325528856027931E-2</c:v>
                </c:pt>
                <c:pt idx="9">
                  <c:v>8.8998425412473471E-3</c:v>
                </c:pt>
                <c:pt idx="10">
                  <c:v>3.2039433148490448E-2</c:v>
                </c:pt>
                <c:pt idx="11">
                  <c:v>2.0606558499349628E-2</c:v>
                </c:pt>
                <c:pt idx="12">
                  <c:v>5.3262134593003357E-2</c:v>
                </c:pt>
                <c:pt idx="13">
                  <c:v>6.4626548914903811E-2</c:v>
                </c:pt>
                <c:pt idx="14">
                  <c:v>7.2020264256863142E-2</c:v>
                </c:pt>
                <c:pt idx="15">
                  <c:v>8.0646265489149035E-2</c:v>
                </c:pt>
                <c:pt idx="16">
                  <c:v>0.13644143219004587</c:v>
                </c:pt>
                <c:pt idx="17">
                  <c:v>2.4988019442732937E-2</c:v>
                </c:pt>
                <c:pt idx="18">
                  <c:v>4.2103101252823988E-2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1-4CE9-B6C2-C8B4665C157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1-4CE9-B6C2-C8B4665C1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12.24'!$Z$44:$Z$60</c:f>
              <c:numCache>
                <c:formatCode>#,##0</c:formatCode>
                <c:ptCount val="17"/>
                <c:pt idx="0">
                  <c:v>9</c:v>
                </c:pt>
                <c:pt idx="1">
                  <c:v>163</c:v>
                </c:pt>
                <c:pt idx="2">
                  <c:v>404</c:v>
                </c:pt>
                <c:pt idx="3">
                  <c:v>563</c:v>
                </c:pt>
                <c:pt idx="4">
                  <c:v>799</c:v>
                </c:pt>
                <c:pt idx="5">
                  <c:v>902</c:v>
                </c:pt>
                <c:pt idx="6">
                  <c:v>778</c:v>
                </c:pt>
                <c:pt idx="7">
                  <c:v>660</c:v>
                </c:pt>
                <c:pt idx="8">
                  <c:v>627</c:v>
                </c:pt>
                <c:pt idx="9">
                  <c:v>622</c:v>
                </c:pt>
                <c:pt idx="10">
                  <c:v>574</c:v>
                </c:pt>
                <c:pt idx="11">
                  <c:v>584</c:v>
                </c:pt>
                <c:pt idx="12">
                  <c:v>293</c:v>
                </c:pt>
                <c:pt idx="13">
                  <c:v>109</c:v>
                </c:pt>
                <c:pt idx="14">
                  <c:v>36</c:v>
                </c:pt>
                <c:pt idx="15">
                  <c:v>11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0-4294-9611-7F96DB6EC555}"/>
            </c:ext>
          </c:extLst>
        </c:ser>
        <c:ser>
          <c:idx val="1"/>
          <c:order val="1"/>
          <c:tx>
            <c:strRef>
              <c:f>'Table 12.24'!$S$62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12.24'!$Z$63:$Z$79</c:f>
              <c:numCache>
                <c:formatCode>#,##0</c:formatCode>
                <c:ptCount val="17"/>
                <c:pt idx="0">
                  <c:v>12</c:v>
                </c:pt>
                <c:pt idx="1">
                  <c:v>244</c:v>
                </c:pt>
                <c:pt idx="2">
                  <c:v>390</c:v>
                </c:pt>
                <c:pt idx="3">
                  <c:v>680</c:v>
                </c:pt>
                <c:pt idx="4">
                  <c:v>836</c:v>
                </c:pt>
                <c:pt idx="5">
                  <c:v>928</c:v>
                </c:pt>
                <c:pt idx="6">
                  <c:v>796</c:v>
                </c:pt>
                <c:pt idx="7">
                  <c:v>687</c:v>
                </c:pt>
                <c:pt idx="8">
                  <c:v>672</c:v>
                </c:pt>
                <c:pt idx="9">
                  <c:v>658</c:v>
                </c:pt>
                <c:pt idx="10">
                  <c:v>620</c:v>
                </c:pt>
                <c:pt idx="11">
                  <c:v>598</c:v>
                </c:pt>
                <c:pt idx="12">
                  <c:v>228</c:v>
                </c:pt>
                <c:pt idx="13">
                  <c:v>85</c:v>
                </c:pt>
                <c:pt idx="14">
                  <c:v>18</c:v>
                </c:pt>
                <c:pt idx="15">
                  <c:v>9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0-4294-9611-7F96DB6EC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12.24'!$Z$83:$Z$90</c:f>
              <c:numCache>
                <c:formatCode>#,##0</c:formatCode>
                <c:ptCount val="8"/>
                <c:pt idx="0">
                  <c:v>603</c:v>
                </c:pt>
                <c:pt idx="1">
                  <c:v>509</c:v>
                </c:pt>
                <c:pt idx="2">
                  <c:v>1100</c:v>
                </c:pt>
                <c:pt idx="3">
                  <c:v>330</c:v>
                </c:pt>
                <c:pt idx="4">
                  <c:v>236</c:v>
                </c:pt>
                <c:pt idx="5">
                  <c:v>237</c:v>
                </c:pt>
                <c:pt idx="6">
                  <c:v>452</c:v>
                </c:pt>
                <c:pt idx="7">
                  <c:v>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8-4CD3-A652-56D5EF93A15B}"/>
            </c:ext>
          </c:extLst>
        </c:ser>
        <c:ser>
          <c:idx val="1"/>
          <c:order val="1"/>
          <c:tx>
            <c:strRef>
              <c:f>'Table 12.24'!$S$92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12.24'!$Z$93:$Z$100</c:f>
              <c:numCache>
                <c:formatCode>#,##0</c:formatCode>
                <c:ptCount val="8"/>
                <c:pt idx="0">
                  <c:v>417</c:v>
                </c:pt>
                <c:pt idx="1">
                  <c:v>858</c:v>
                </c:pt>
                <c:pt idx="2">
                  <c:v>207</c:v>
                </c:pt>
                <c:pt idx="3">
                  <c:v>912</c:v>
                </c:pt>
                <c:pt idx="4">
                  <c:v>970</c:v>
                </c:pt>
                <c:pt idx="5">
                  <c:v>523</c:v>
                </c:pt>
                <c:pt idx="6">
                  <c:v>40</c:v>
                </c:pt>
                <c:pt idx="7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8-4CD3-A652-56D5EF93A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12.3'!$Y$83:$Y$90</c:f>
              <c:numCache>
                <c:formatCode>#,##0</c:formatCode>
                <c:ptCount val="8"/>
                <c:pt idx="0">
                  <c:v>440</c:v>
                </c:pt>
                <c:pt idx="1">
                  <c:v>553</c:v>
                </c:pt>
                <c:pt idx="2">
                  <c:v>1185</c:v>
                </c:pt>
                <c:pt idx="3">
                  <c:v>390</c:v>
                </c:pt>
                <c:pt idx="4">
                  <c:v>227</c:v>
                </c:pt>
                <c:pt idx="5">
                  <c:v>341</c:v>
                </c:pt>
                <c:pt idx="6">
                  <c:v>752</c:v>
                </c:pt>
                <c:pt idx="7">
                  <c:v>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7-41A7-8655-2F57B4E447C7}"/>
            </c:ext>
          </c:extLst>
        </c:ser>
        <c:ser>
          <c:idx val="1"/>
          <c:order val="1"/>
          <c:tx>
            <c:strRef>
              <c:f>'Table 12.3'!$S$92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12.3'!$Y$93:$Y$100</c:f>
              <c:numCache>
                <c:formatCode>#,##0</c:formatCode>
                <c:ptCount val="8"/>
                <c:pt idx="0">
                  <c:v>315</c:v>
                </c:pt>
                <c:pt idx="1">
                  <c:v>905</c:v>
                </c:pt>
                <c:pt idx="2">
                  <c:v>204</c:v>
                </c:pt>
                <c:pt idx="3">
                  <c:v>1100</c:v>
                </c:pt>
                <c:pt idx="4">
                  <c:v>834</c:v>
                </c:pt>
                <c:pt idx="5">
                  <c:v>708</c:v>
                </c:pt>
                <c:pt idx="6">
                  <c:v>66</c:v>
                </c:pt>
                <c:pt idx="7">
                  <c:v>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7-41A7-8655-2F57B4E44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12.24'!$V$8:$Z$8</c:f>
              <c:numCache>
                <c:formatCode>#,##0</c:formatCode>
                <c:ptCount val="5"/>
                <c:pt idx="0">
                  <c:v>43972.19</c:v>
                </c:pt>
                <c:pt idx="1">
                  <c:v>44672.61</c:v>
                </c:pt>
                <c:pt idx="2">
                  <c:v>45323.63</c:v>
                </c:pt>
                <c:pt idx="3">
                  <c:v>45735.5</c:v>
                </c:pt>
                <c:pt idx="4">
                  <c:v>48605.71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8-4433-BFD0-57E6D513DAD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8-4433-BFD0-57E6D513D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12.25'!$U$4:$Y$4</c:f>
              <c:numCache>
                <c:formatCode>#,##0</c:formatCode>
                <c:ptCount val="5"/>
                <c:pt idx="1">
                  <c:v>4979</c:v>
                </c:pt>
                <c:pt idx="2">
                  <c:v>5014</c:v>
                </c:pt>
                <c:pt idx="3">
                  <c:v>5374</c:v>
                </c:pt>
                <c:pt idx="4">
                  <c:v>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3-4630-9B5E-661868DAAC74}"/>
            </c:ext>
          </c:extLst>
        </c:ser>
        <c:ser>
          <c:idx val="1"/>
          <c:order val="1"/>
          <c:tx>
            <c:strRef>
              <c:f>'Table 12.25'!$S$7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12.25'!$U$7:$Y$7</c:f>
              <c:numCache>
                <c:formatCode>#,##0</c:formatCode>
                <c:ptCount val="5"/>
                <c:pt idx="1">
                  <c:v>3379</c:v>
                </c:pt>
                <c:pt idx="2">
                  <c:v>3501</c:v>
                </c:pt>
                <c:pt idx="3">
                  <c:v>3576</c:v>
                </c:pt>
                <c:pt idx="4">
                  <c:v>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3-4630-9B5E-661868DAAC74}"/>
            </c:ext>
          </c:extLst>
        </c:ser>
        <c:ser>
          <c:idx val="2"/>
          <c:order val="2"/>
          <c:tx>
            <c:strRef>
              <c:f>'Table 12.25'!$S$11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12.25'!$U$11:$Y$11</c:f>
              <c:numCache>
                <c:formatCode>#,##0</c:formatCode>
                <c:ptCount val="5"/>
                <c:pt idx="1">
                  <c:v>4252</c:v>
                </c:pt>
                <c:pt idx="2">
                  <c:v>4251</c:v>
                </c:pt>
                <c:pt idx="3">
                  <c:v>4610</c:v>
                </c:pt>
                <c:pt idx="4">
                  <c:v>5015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93-4630-9B5E-661868DAAC74}"/>
            </c:ext>
          </c:extLst>
        </c:ser>
        <c:ser>
          <c:idx val="3"/>
          <c:order val="3"/>
          <c:tx>
            <c:strRef>
              <c:f>'Table 12.25'!$S$12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12.25'!$U$12:$Y$12</c:f>
              <c:numCache>
                <c:formatCode>#,##0</c:formatCode>
                <c:ptCount val="5"/>
                <c:pt idx="1">
                  <c:v>729</c:v>
                </c:pt>
                <c:pt idx="2">
                  <c:v>756</c:v>
                </c:pt>
                <c:pt idx="3">
                  <c:v>764</c:v>
                </c:pt>
                <c:pt idx="4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93-4630-9B5E-661868DA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12.25'!$AB$15:$AB$33</c:f>
              <c:numCache>
                <c:formatCode>0.0%</c:formatCode>
                <c:ptCount val="19"/>
                <c:pt idx="0">
                  <c:v>0.16512480363065107</c:v>
                </c:pt>
                <c:pt idx="1">
                  <c:v>5.7601675685110838E-3</c:v>
                </c:pt>
                <c:pt idx="2">
                  <c:v>6.9471111886891257E-2</c:v>
                </c:pt>
                <c:pt idx="3">
                  <c:v>1.2916739396055157E-2</c:v>
                </c:pt>
                <c:pt idx="4">
                  <c:v>9.2860883225693844E-2</c:v>
                </c:pt>
                <c:pt idx="5">
                  <c:v>3.7004712864374234E-2</c:v>
                </c:pt>
                <c:pt idx="6">
                  <c:v>6.8423808692616508E-2</c:v>
                </c:pt>
                <c:pt idx="7">
                  <c:v>4.5557688950951303E-2</c:v>
                </c:pt>
                <c:pt idx="8">
                  <c:v>4.0844824576714962E-2</c:v>
                </c:pt>
                <c:pt idx="9">
                  <c:v>5.236515971373713E-3</c:v>
                </c:pt>
                <c:pt idx="10">
                  <c:v>2.3389771338802583E-2</c:v>
                </c:pt>
                <c:pt idx="11">
                  <c:v>2.0946063885494852E-2</c:v>
                </c:pt>
                <c:pt idx="12">
                  <c:v>3.5259207540582996E-2</c:v>
                </c:pt>
                <c:pt idx="13">
                  <c:v>5.8299877814627338E-2</c:v>
                </c:pt>
                <c:pt idx="14">
                  <c:v>5.3936114505149242E-2</c:v>
                </c:pt>
                <c:pt idx="15">
                  <c:v>5.3936114505149242E-2</c:v>
                </c:pt>
                <c:pt idx="16">
                  <c:v>0.10595217315412812</c:v>
                </c:pt>
                <c:pt idx="17">
                  <c:v>1.9724210158840984E-2</c:v>
                </c:pt>
                <c:pt idx="18">
                  <c:v>3.5259207540582996E-2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D-4560-A9B3-82133A47DE2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D-4560-A9B3-82133A47D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12.25'!$Y$44:$Y$60</c:f>
              <c:numCache>
                <c:formatCode>#,##0</c:formatCode>
                <c:ptCount val="17"/>
                <c:pt idx="0">
                  <c:v>4</c:v>
                </c:pt>
                <c:pt idx="1">
                  <c:v>68</c:v>
                </c:pt>
                <c:pt idx="2">
                  <c:v>191</c:v>
                </c:pt>
                <c:pt idx="3">
                  <c:v>258</c:v>
                </c:pt>
                <c:pt idx="4">
                  <c:v>303</c:v>
                </c:pt>
                <c:pt idx="5">
                  <c:v>312</c:v>
                </c:pt>
                <c:pt idx="6">
                  <c:v>327</c:v>
                </c:pt>
                <c:pt idx="7">
                  <c:v>257</c:v>
                </c:pt>
                <c:pt idx="8">
                  <c:v>258</c:v>
                </c:pt>
                <c:pt idx="9">
                  <c:v>264</c:v>
                </c:pt>
                <c:pt idx="10">
                  <c:v>297</c:v>
                </c:pt>
                <c:pt idx="11">
                  <c:v>270</c:v>
                </c:pt>
                <c:pt idx="12">
                  <c:v>165</c:v>
                </c:pt>
                <c:pt idx="13">
                  <c:v>51</c:v>
                </c:pt>
                <c:pt idx="14">
                  <c:v>29</c:v>
                </c:pt>
                <c:pt idx="15">
                  <c:v>13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4-4028-BB03-7DA746F67A91}"/>
            </c:ext>
          </c:extLst>
        </c:ser>
        <c:ser>
          <c:idx val="1"/>
          <c:order val="1"/>
          <c:tx>
            <c:strRef>
              <c:f>'Table 12.25'!$S$62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12.25'!$Y$63:$Y$79</c:f>
              <c:numCache>
                <c:formatCode>#,##0</c:formatCode>
                <c:ptCount val="17"/>
                <c:pt idx="0">
                  <c:v>7</c:v>
                </c:pt>
                <c:pt idx="1">
                  <c:v>86</c:v>
                </c:pt>
                <c:pt idx="2">
                  <c:v>191</c:v>
                </c:pt>
                <c:pt idx="3">
                  <c:v>256</c:v>
                </c:pt>
                <c:pt idx="4">
                  <c:v>293</c:v>
                </c:pt>
                <c:pt idx="5">
                  <c:v>269</c:v>
                </c:pt>
                <c:pt idx="6">
                  <c:v>224</c:v>
                </c:pt>
                <c:pt idx="7">
                  <c:v>215</c:v>
                </c:pt>
                <c:pt idx="8">
                  <c:v>251</c:v>
                </c:pt>
                <c:pt idx="9">
                  <c:v>353</c:v>
                </c:pt>
                <c:pt idx="10">
                  <c:v>251</c:v>
                </c:pt>
                <c:pt idx="11">
                  <c:v>196</c:v>
                </c:pt>
                <c:pt idx="12">
                  <c:v>84</c:v>
                </c:pt>
                <c:pt idx="13">
                  <c:v>28</c:v>
                </c:pt>
                <c:pt idx="14">
                  <c:v>17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04-4028-BB03-7DA746F67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12.25'!$Y$83:$Y$90</c:f>
              <c:numCache>
                <c:formatCode>#,##0</c:formatCode>
                <c:ptCount val="8"/>
                <c:pt idx="0">
                  <c:v>171</c:v>
                </c:pt>
                <c:pt idx="1">
                  <c:v>88</c:v>
                </c:pt>
                <c:pt idx="2">
                  <c:v>459</c:v>
                </c:pt>
                <c:pt idx="3">
                  <c:v>78</c:v>
                </c:pt>
                <c:pt idx="4">
                  <c:v>53</c:v>
                </c:pt>
                <c:pt idx="5">
                  <c:v>78</c:v>
                </c:pt>
                <c:pt idx="6">
                  <c:v>261</c:v>
                </c:pt>
                <c:pt idx="7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0-4737-998A-BE1A250D44D1}"/>
            </c:ext>
          </c:extLst>
        </c:ser>
        <c:ser>
          <c:idx val="1"/>
          <c:order val="1"/>
          <c:tx>
            <c:strRef>
              <c:f>'Table 12.25'!$S$92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12.25'!$Y$93:$Y$100</c:f>
              <c:numCache>
                <c:formatCode>#,##0</c:formatCode>
                <c:ptCount val="8"/>
                <c:pt idx="0">
                  <c:v>130</c:v>
                </c:pt>
                <c:pt idx="1">
                  <c:v>206</c:v>
                </c:pt>
                <c:pt idx="2">
                  <c:v>91</c:v>
                </c:pt>
                <c:pt idx="3">
                  <c:v>352</c:v>
                </c:pt>
                <c:pt idx="4">
                  <c:v>256</c:v>
                </c:pt>
                <c:pt idx="5">
                  <c:v>196</c:v>
                </c:pt>
                <c:pt idx="6">
                  <c:v>17</c:v>
                </c:pt>
                <c:pt idx="7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90-4737-998A-BE1A250D4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12.25'!$U$8:$Y$8</c:f>
              <c:numCache>
                <c:formatCode>#,##0</c:formatCode>
                <c:ptCount val="5"/>
                <c:pt idx="1">
                  <c:v>37488.949999999997</c:v>
                </c:pt>
                <c:pt idx="2">
                  <c:v>39690.370000000003</c:v>
                </c:pt>
                <c:pt idx="3">
                  <c:v>39420</c:v>
                </c:pt>
                <c:pt idx="4">
                  <c:v>40294.5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1-4798-AA64-F14E8056FD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1-4798-AA64-F14E8056F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12.25'!$V$4:$Z$4</c:f>
              <c:numCache>
                <c:formatCode>#,##0</c:formatCode>
                <c:ptCount val="5"/>
                <c:pt idx="0">
                  <c:v>4979</c:v>
                </c:pt>
                <c:pt idx="1">
                  <c:v>5014</c:v>
                </c:pt>
                <c:pt idx="2">
                  <c:v>5374</c:v>
                </c:pt>
                <c:pt idx="3">
                  <c:v>5770</c:v>
                </c:pt>
                <c:pt idx="4">
                  <c:v>5724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C-434C-B61A-09CAB11C8830}"/>
            </c:ext>
          </c:extLst>
        </c:ser>
        <c:ser>
          <c:idx val="1"/>
          <c:order val="1"/>
          <c:tx>
            <c:strRef>
              <c:f>'Table 12.25'!$S$7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12.25'!$V$7:$Z$7</c:f>
              <c:numCache>
                <c:formatCode>#,##0</c:formatCode>
                <c:ptCount val="5"/>
                <c:pt idx="0">
                  <c:v>3379</c:v>
                </c:pt>
                <c:pt idx="1">
                  <c:v>3501</c:v>
                </c:pt>
                <c:pt idx="2">
                  <c:v>3576</c:v>
                </c:pt>
                <c:pt idx="3">
                  <c:v>3706</c:v>
                </c:pt>
                <c:pt idx="4">
                  <c:v>3755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C-434C-B61A-09CAB11C8830}"/>
            </c:ext>
          </c:extLst>
        </c:ser>
        <c:ser>
          <c:idx val="2"/>
          <c:order val="2"/>
          <c:tx>
            <c:strRef>
              <c:f>'Table 12.25'!$S$11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12.25'!$V$11:$Z$11</c:f>
              <c:numCache>
                <c:formatCode>#,##0</c:formatCode>
                <c:ptCount val="5"/>
                <c:pt idx="0">
                  <c:v>4252</c:v>
                </c:pt>
                <c:pt idx="1">
                  <c:v>4251</c:v>
                </c:pt>
                <c:pt idx="2">
                  <c:v>4610</c:v>
                </c:pt>
                <c:pt idx="3">
                  <c:v>5015</c:v>
                </c:pt>
                <c:pt idx="4">
                  <c:v>4989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5C-434C-B61A-09CAB11C8830}"/>
            </c:ext>
          </c:extLst>
        </c:ser>
        <c:ser>
          <c:idx val="3"/>
          <c:order val="3"/>
          <c:tx>
            <c:strRef>
              <c:f>'Table 12.25'!$S$12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12.25'!$V$12:$Z$12</c:f>
              <c:numCache>
                <c:formatCode>#,##0</c:formatCode>
                <c:ptCount val="5"/>
                <c:pt idx="0">
                  <c:v>729</c:v>
                </c:pt>
                <c:pt idx="1">
                  <c:v>756</c:v>
                </c:pt>
                <c:pt idx="2">
                  <c:v>764</c:v>
                </c:pt>
                <c:pt idx="3">
                  <c:v>755</c:v>
                </c:pt>
                <c:pt idx="4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5C-434C-B61A-09CAB11C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12.25'!$AB$15:$AB$33</c:f>
              <c:numCache>
                <c:formatCode>0.0%</c:formatCode>
                <c:ptCount val="19"/>
                <c:pt idx="0">
                  <c:v>0.16512480363065107</c:v>
                </c:pt>
                <c:pt idx="1">
                  <c:v>5.7601675685110838E-3</c:v>
                </c:pt>
                <c:pt idx="2">
                  <c:v>6.9471111886891257E-2</c:v>
                </c:pt>
                <c:pt idx="3">
                  <c:v>1.2916739396055157E-2</c:v>
                </c:pt>
                <c:pt idx="4">
                  <c:v>9.2860883225693844E-2</c:v>
                </c:pt>
                <c:pt idx="5">
                  <c:v>3.7004712864374234E-2</c:v>
                </c:pt>
                <c:pt idx="6">
                  <c:v>6.8423808692616508E-2</c:v>
                </c:pt>
                <c:pt idx="7">
                  <c:v>4.5557688950951303E-2</c:v>
                </c:pt>
                <c:pt idx="8">
                  <c:v>4.0844824576714962E-2</c:v>
                </c:pt>
                <c:pt idx="9">
                  <c:v>5.236515971373713E-3</c:v>
                </c:pt>
                <c:pt idx="10">
                  <c:v>2.3389771338802583E-2</c:v>
                </c:pt>
                <c:pt idx="11">
                  <c:v>2.0946063885494852E-2</c:v>
                </c:pt>
                <c:pt idx="12">
                  <c:v>3.5259207540582996E-2</c:v>
                </c:pt>
                <c:pt idx="13">
                  <c:v>5.8299877814627338E-2</c:v>
                </c:pt>
                <c:pt idx="14">
                  <c:v>5.3936114505149242E-2</c:v>
                </c:pt>
                <c:pt idx="15">
                  <c:v>5.3936114505149242E-2</c:v>
                </c:pt>
                <c:pt idx="16">
                  <c:v>0.10595217315412812</c:v>
                </c:pt>
                <c:pt idx="17">
                  <c:v>1.9724210158840984E-2</c:v>
                </c:pt>
                <c:pt idx="18">
                  <c:v>3.5259207540582996E-2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D-44FD-98AF-367D93BD39F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D-44FD-98AF-367D93BD3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12.25'!$Z$44:$Z$60</c:f>
              <c:numCache>
                <c:formatCode>#,##0</c:formatCode>
                <c:ptCount val="17"/>
                <c:pt idx="0">
                  <c:v>3</c:v>
                </c:pt>
                <c:pt idx="1">
                  <c:v>84</c:v>
                </c:pt>
                <c:pt idx="2">
                  <c:v>163</c:v>
                </c:pt>
                <c:pt idx="3">
                  <c:v>264</c:v>
                </c:pt>
                <c:pt idx="4">
                  <c:v>317</c:v>
                </c:pt>
                <c:pt idx="5">
                  <c:v>302</c:v>
                </c:pt>
                <c:pt idx="6">
                  <c:v>304</c:v>
                </c:pt>
                <c:pt idx="7">
                  <c:v>283</c:v>
                </c:pt>
                <c:pt idx="8">
                  <c:v>253</c:v>
                </c:pt>
                <c:pt idx="9">
                  <c:v>258</c:v>
                </c:pt>
                <c:pt idx="10">
                  <c:v>286</c:v>
                </c:pt>
                <c:pt idx="11">
                  <c:v>256</c:v>
                </c:pt>
                <c:pt idx="12">
                  <c:v>142</c:v>
                </c:pt>
                <c:pt idx="13">
                  <c:v>62</c:v>
                </c:pt>
                <c:pt idx="14">
                  <c:v>23</c:v>
                </c:pt>
                <c:pt idx="15">
                  <c:v>13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7-4820-B6ED-9B8A0108FB81}"/>
            </c:ext>
          </c:extLst>
        </c:ser>
        <c:ser>
          <c:idx val="1"/>
          <c:order val="1"/>
          <c:tx>
            <c:strRef>
              <c:f>'Table 12.25'!$S$62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12.25'!$Z$63:$Z$79</c:f>
              <c:numCache>
                <c:formatCode>#,##0</c:formatCode>
                <c:ptCount val="17"/>
                <c:pt idx="0">
                  <c:v>9</c:v>
                </c:pt>
                <c:pt idx="1">
                  <c:v>89</c:v>
                </c:pt>
                <c:pt idx="2">
                  <c:v>192</c:v>
                </c:pt>
                <c:pt idx="3">
                  <c:v>233</c:v>
                </c:pt>
                <c:pt idx="4">
                  <c:v>319</c:v>
                </c:pt>
                <c:pt idx="5">
                  <c:v>265</c:v>
                </c:pt>
                <c:pt idx="6">
                  <c:v>227</c:v>
                </c:pt>
                <c:pt idx="7">
                  <c:v>207</c:v>
                </c:pt>
                <c:pt idx="8">
                  <c:v>239</c:v>
                </c:pt>
                <c:pt idx="9">
                  <c:v>341</c:v>
                </c:pt>
                <c:pt idx="10">
                  <c:v>243</c:v>
                </c:pt>
                <c:pt idx="11">
                  <c:v>208</c:v>
                </c:pt>
                <c:pt idx="12">
                  <c:v>77</c:v>
                </c:pt>
                <c:pt idx="13">
                  <c:v>24</c:v>
                </c:pt>
                <c:pt idx="14">
                  <c:v>22</c:v>
                </c:pt>
                <c:pt idx="15">
                  <c:v>0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7-4820-B6ED-9B8A0108F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12.25'!$Z$83:$Z$90</c:f>
              <c:numCache>
                <c:formatCode>#,##0</c:formatCode>
                <c:ptCount val="8"/>
                <c:pt idx="0">
                  <c:v>181</c:v>
                </c:pt>
                <c:pt idx="1">
                  <c:v>78</c:v>
                </c:pt>
                <c:pt idx="2">
                  <c:v>472</c:v>
                </c:pt>
                <c:pt idx="3">
                  <c:v>75</c:v>
                </c:pt>
                <c:pt idx="4">
                  <c:v>57</c:v>
                </c:pt>
                <c:pt idx="5">
                  <c:v>67</c:v>
                </c:pt>
                <c:pt idx="6">
                  <c:v>322</c:v>
                </c:pt>
                <c:pt idx="7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5-48C2-A4ED-4E2C6AA70348}"/>
            </c:ext>
          </c:extLst>
        </c:ser>
        <c:ser>
          <c:idx val="1"/>
          <c:order val="1"/>
          <c:tx>
            <c:strRef>
              <c:f>'Table 12.25'!$S$92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12.25'!$Z$93:$Z$100</c:f>
              <c:numCache>
                <c:formatCode>#,##0</c:formatCode>
                <c:ptCount val="8"/>
                <c:pt idx="0">
                  <c:v>126</c:v>
                </c:pt>
                <c:pt idx="1">
                  <c:v>202</c:v>
                </c:pt>
                <c:pt idx="2">
                  <c:v>99</c:v>
                </c:pt>
                <c:pt idx="3">
                  <c:v>370</c:v>
                </c:pt>
                <c:pt idx="4">
                  <c:v>283</c:v>
                </c:pt>
                <c:pt idx="5">
                  <c:v>197</c:v>
                </c:pt>
                <c:pt idx="6">
                  <c:v>38</c:v>
                </c:pt>
                <c:pt idx="7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5-48C2-A4ED-4E2C6AA70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12.3'!$U$8:$Y$8</c:f>
              <c:numCache>
                <c:formatCode>#,##0</c:formatCode>
                <c:ptCount val="5"/>
                <c:pt idx="1">
                  <c:v>42948.67</c:v>
                </c:pt>
                <c:pt idx="2">
                  <c:v>45280.94</c:v>
                </c:pt>
                <c:pt idx="3">
                  <c:v>43695</c:v>
                </c:pt>
                <c:pt idx="4">
                  <c:v>44385.07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7-46C5-9EB5-6D1407052AD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7-46C5-9EB5-6D1407052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12.25'!$V$8:$Z$8</c:f>
              <c:numCache>
                <c:formatCode>#,##0</c:formatCode>
                <c:ptCount val="5"/>
                <c:pt idx="0">
                  <c:v>37488.949999999997</c:v>
                </c:pt>
                <c:pt idx="1">
                  <c:v>39690.370000000003</c:v>
                </c:pt>
                <c:pt idx="2">
                  <c:v>39420</c:v>
                </c:pt>
                <c:pt idx="3">
                  <c:v>40294.5</c:v>
                </c:pt>
                <c:pt idx="4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B-46C4-B98D-53BC213EA6F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B-46C4-B98D-53BC213EA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12.26'!$U$4:$Y$4</c:f>
              <c:numCache>
                <c:formatCode>#,##0</c:formatCode>
                <c:ptCount val="5"/>
                <c:pt idx="1">
                  <c:v>1581</c:v>
                </c:pt>
                <c:pt idx="2">
                  <c:v>1536</c:v>
                </c:pt>
                <c:pt idx="3">
                  <c:v>1620</c:v>
                </c:pt>
                <c:pt idx="4">
                  <c:v>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B-47FF-8841-E4FBF70416D5}"/>
            </c:ext>
          </c:extLst>
        </c:ser>
        <c:ser>
          <c:idx val="1"/>
          <c:order val="1"/>
          <c:tx>
            <c:strRef>
              <c:f>'Table 12.26'!$S$7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12.26'!$U$7:$Y$7</c:f>
              <c:numCache>
                <c:formatCode>#,##0</c:formatCode>
                <c:ptCount val="5"/>
                <c:pt idx="1">
                  <c:v>1141</c:v>
                </c:pt>
                <c:pt idx="2">
                  <c:v>1184</c:v>
                </c:pt>
                <c:pt idx="3">
                  <c:v>1200</c:v>
                </c:pt>
                <c:pt idx="4">
                  <c:v>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B-47FF-8841-E4FBF70416D5}"/>
            </c:ext>
          </c:extLst>
        </c:ser>
        <c:ser>
          <c:idx val="2"/>
          <c:order val="2"/>
          <c:tx>
            <c:strRef>
              <c:f>'Table 12.26'!$S$11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12.26'!$U$11:$Y$11</c:f>
              <c:numCache>
                <c:formatCode>#,##0</c:formatCode>
                <c:ptCount val="5"/>
                <c:pt idx="1">
                  <c:v>1253</c:v>
                </c:pt>
                <c:pt idx="2">
                  <c:v>1210</c:v>
                </c:pt>
                <c:pt idx="3">
                  <c:v>1257</c:v>
                </c:pt>
                <c:pt idx="4">
                  <c:v>1370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B-47FF-8841-E4FBF70416D5}"/>
            </c:ext>
          </c:extLst>
        </c:ser>
        <c:ser>
          <c:idx val="3"/>
          <c:order val="3"/>
          <c:tx>
            <c:strRef>
              <c:f>'Table 12.26'!$S$12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12.26'!$U$12:$Y$12</c:f>
              <c:numCache>
                <c:formatCode>#,##0</c:formatCode>
                <c:ptCount val="5"/>
                <c:pt idx="1">
                  <c:v>332</c:v>
                </c:pt>
                <c:pt idx="2">
                  <c:v>331</c:v>
                </c:pt>
                <c:pt idx="3">
                  <c:v>363</c:v>
                </c:pt>
                <c:pt idx="4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FB-47FF-8841-E4FBF7041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12.26'!$AB$15:$AB$33</c:f>
              <c:numCache>
                <c:formatCode>0.0%</c:formatCode>
                <c:ptCount val="19"/>
                <c:pt idx="0">
                  <c:v>0.12177729018102029</c:v>
                </c:pt>
                <c:pt idx="1">
                  <c:v>1.0422380691168404E-2</c:v>
                </c:pt>
                <c:pt idx="2">
                  <c:v>4.05924300603401E-2</c:v>
                </c:pt>
                <c:pt idx="3">
                  <c:v>4.388370817334065E-3</c:v>
                </c:pt>
                <c:pt idx="4">
                  <c:v>6.4179923203510694E-2</c:v>
                </c:pt>
                <c:pt idx="5">
                  <c:v>1.151947339550192E-2</c:v>
                </c:pt>
                <c:pt idx="6">
                  <c:v>6.9116840373011523E-2</c:v>
                </c:pt>
                <c:pt idx="7">
                  <c:v>0.11629182665935271</c:v>
                </c:pt>
                <c:pt idx="8">
                  <c:v>3.6204059243006036E-2</c:v>
                </c:pt>
                <c:pt idx="9">
                  <c:v>6.582556226001097E-3</c:v>
                </c:pt>
                <c:pt idx="10">
                  <c:v>2.303894679100384E-2</c:v>
                </c:pt>
                <c:pt idx="11">
                  <c:v>1.4810751508502468E-2</c:v>
                </c:pt>
                <c:pt idx="12">
                  <c:v>5.2111903455842018E-2</c:v>
                </c:pt>
                <c:pt idx="13">
                  <c:v>7.076247942951179E-2</c:v>
                </c:pt>
                <c:pt idx="14">
                  <c:v>4.7723532638507954E-2</c:v>
                </c:pt>
                <c:pt idx="15">
                  <c:v>6.0888645090510146E-2</c:v>
                </c:pt>
                <c:pt idx="16">
                  <c:v>8.8315962698848047E-2</c:v>
                </c:pt>
                <c:pt idx="17">
                  <c:v>8.2830499177180467E-2</c:v>
                </c:pt>
                <c:pt idx="18">
                  <c:v>2.5233132199670872E-2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A-4811-AFAC-3B1A1B8369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A-4811-AFAC-3B1A1B836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12.26'!$Y$44:$Y$60</c:f>
              <c:numCache>
                <c:formatCode>#,##0</c:formatCode>
                <c:ptCount val="17"/>
                <c:pt idx="0">
                  <c:v>3</c:v>
                </c:pt>
                <c:pt idx="1">
                  <c:v>21</c:v>
                </c:pt>
                <c:pt idx="2">
                  <c:v>41</c:v>
                </c:pt>
                <c:pt idx="3">
                  <c:v>44</c:v>
                </c:pt>
                <c:pt idx="4">
                  <c:v>55</c:v>
                </c:pt>
                <c:pt idx="5">
                  <c:v>68</c:v>
                </c:pt>
                <c:pt idx="6">
                  <c:v>70</c:v>
                </c:pt>
                <c:pt idx="7">
                  <c:v>78</c:v>
                </c:pt>
                <c:pt idx="8">
                  <c:v>65</c:v>
                </c:pt>
                <c:pt idx="9">
                  <c:v>77</c:v>
                </c:pt>
                <c:pt idx="10">
                  <c:v>105</c:v>
                </c:pt>
                <c:pt idx="11">
                  <c:v>107</c:v>
                </c:pt>
                <c:pt idx="12">
                  <c:v>68</c:v>
                </c:pt>
                <c:pt idx="13">
                  <c:v>30</c:v>
                </c:pt>
                <c:pt idx="14">
                  <c:v>21</c:v>
                </c:pt>
                <c:pt idx="15">
                  <c:v>4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8-44DF-925E-7C1ECE27EE79}"/>
            </c:ext>
          </c:extLst>
        </c:ser>
        <c:ser>
          <c:idx val="1"/>
          <c:order val="1"/>
          <c:tx>
            <c:strRef>
              <c:f>'Table 12.26'!$S$62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12.26'!$Y$63:$Y$79</c:f>
              <c:numCache>
                <c:formatCode>#,##0</c:formatCode>
                <c:ptCount val="17"/>
                <c:pt idx="0">
                  <c:v>5</c:v>
                </c:pt>
                <c:pt idx="1">
                  <c:v>26</c:v>
                </c:pt>
                <c:pt idx="2">
                  <c:v>38</c:v>
                </c:pt>
                <c:pt idx="3">
                  <c:v>38</c:v>
                </c:pt>
                <c:pt idx="4">
                  <c:v>58</c:v>
                </c:pt>
                <c:pt idx="5">
                  <c:v>65</c:v>
                </c:pt>
                <c:pt idx="6">
                  <c:v>54</c:v>
                </c:pt>
                <c:pt idx="7">
                  <c:v>95</c:v>
                </c:pt>
                <c:pt idx="8">
                  <c:v>83</c:v>
                </c:pt>
                <c:pt idx="9">
                  <c:v>76</c:v>
                </c:pt>
                <c:pt idx="10">
                  <c:v>123</c:v>
                </c:pt>
                <c:pt idx="11">
                  <c:v>101</c:v>
                </c:pt>
                <c:pt idx="12">
                  <c:v>50</c:v>
                </c:pt>
                <c:pt idx="13">
                  <c:v>24</c:v>
                </c:pt>
                <c:pt idx="14">
                  <c:v>6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8-44DF-925E-7C1ECE27E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12.26'!$Y$83:$Y$90</c:f>
              <c:numCache>
                <c:formatCode>#,##0</c:formatCode>
                <c:ptCount val="8"/>
                <c:pt idx="0">
                  <c:v>66</c:v>
                </c:pt>
                <c:pt idx="1">
                  <c:v>63</c:v>
                </c:pt>
                <c:pt idx="2">
                  <c:v>91</c:v>
                </c:pt>
                <c:pt idx="3">
                  <c:v>44</c:v>
                </c:pt>
                <c:pt idx="4">
                  <c:v>15</c:v>
                </c:pt>
                <c:pt idx="5">
                  <c:v>8</c:v>
                </c:pt>
                <c:pt idx="6">
                  <c:v>41</c:v>
                </c:pt>
                <c:pt idx="7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5-4567-A255-67454FA1EB34}"/>
            </c:ext>
          </c:extLst>
        </c:ser>
        <c:ser>
          <c:idx val="1"/>
          <c:order val="1"/>
          <c:tx>
            <c:strRef>
              <c:f>'Table 12.26'!$S$92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12.26'!$Y$93:$Y$100</c:f>
              <c:numCache>
                <c:formatCode>#,##0</c:formatCode>
                <c:ptCount val="8"/>
                <c:pt idx="0">
                  <c:v>45</c:v>
                </c:pt>
                <c:pt idx="1">
                  <c:v>92</c:v>
                </c:pt>
                <c:pt idx="2">
                  <c:v>23</c:v>
                </c:pt>
                <c:pt idx="3">
                  <c:v>115</c:v>
                </c:pt>
                <c:pt idx="4">
                  <c:v>76</c:v>
                </c:pt>
                <c:pt idx="5">
                  <c:v>43</c:v>
                </c:pt>
                <c:pt idx="6">
                  <c:v>0</c:v>
                </c:pt>
                <c:pt idx="7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55-4567-A255-67454FA1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12.26'!$U$8:$Y$8</c:f>
              <c:numCache>
                <c:formatCode>#,##0</c:formatCode>
                <c:ptCount val="5"/>
                <c:pt idx="1">
                  <c:v>33965</c:v>
                </c:pt>
                <c:pt idx="2">
                  <c:v>33162.14</c:v>
                </c:pt>
                <c:pt idx="3">
                  <c:v>36707.75</c:v>
                </c:pt>
                <c:pt idx="4">
                  <c:v>34812.29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1-4EA5-8BBF-B22F9491D58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1-4EA5-8BBF-B22F9491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12.26'!$V$4:$Z$4</c:f>
              <c:numCache>
                <c:formatCode>#,##0</c:formatCode>
                <c:ptCount val="5"/>
                <c:pt idx="0">
                  <c:v>1581</c:v>
                </c:pt>
                <c:pt idx="1">
                  <c:v>1536</c:v>
                </c:pt>
                <c:pt idx="2">
                  <c:v>1620</c:v>
                </c:pt>
                <c:pt idx="3">
                  <c:v>1735</c:v>
                </c:pt>
                <c:pt idx="4">
                  <c:v>1829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2-4EBC-A54E-945E6041F140}"/>
            </c:ext>
          </c:extLst>
        </c:ser>
        <c:ser>
          <c:idx val="1"/>
          <c:order val="1"/>
          <c:tx>
            <c:strRef>
              <c:f>'Table 12.26'!$S$7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12.26'!$V$7:$Z$7</c:f>
              <c:numCache>
                <c:formatCode>#,##0</c:formatCode>
                <c:ptCount val="5"/>
                <c:pt idx="0">
                  <c:v>1141</c:v>
                </c:pt>
                <c:pt idx="1">
                  <c:v>1184</c:v>
                </c:pt>
                <c:pt idx="2">
                  <c:v>1200</c:v>
                </c:pt>
                <c:pt idx="3">
                  <c:v>1253</c:v>
                </c:pt>
                <c:pt idx="4">
                  <c:v>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2-4EBC-A54E-945E6041F140}"/>
            </c:ext>
          </c:extLst>
        </c:ser>
        <c:ser>
          <c:idx val="2"/>
          <c:order val="2"/>
          <c:tx>
            <c:strRef>
              <c:f>'Table 12.26'!$S$11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12.26'!$V$11:$Z$11</c:f>
              <c:numCache>
                <c:formatCode>#,##0</c:formatCode>
                <c:ptCount val="5"/>
                <c:pt idx="0">
                  <c:v>1253</c:v>
                </c:pt>
                <c:pt idx="1">
                  <c:v>1210</c:v>
                </c:pt>
                <c:pt idx="2">
                  <c:v>1257</c:v>
                </c:pt>
                <c:pt idx="3">
                  <c:v>1370</c:v>
                </c:pt>
                <c:pt idx="4">
                  <c:v>1471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82-4EBC-A54E-945E6041F140}"/>
            </c:ext>
          </c:extLst>
        </c:ser>
        <c:ser>
          <c:idx val="3"/>
          <c:order val="3"/>
          <c:tx>
            <c:strRef>
              <c:f>'Table 12.26'!$S$12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12.26'!$V$12:$Z$12</c:f>
              <c:numCache>
                <c:formatCode>#,##0</c:formatCode>
                <c:ptCount val="5"/>
                <c:pt idx="0">
                  <c:v>332</c:v>
                </c:pt>
                <c:pt idx="1">
                  <c:v>331</c:v>
                </c:pt>
                <c:pt idx="2">
                  <c:v>363</c:v>
                </c:pt>
                <c:pt idx="3">
                  <c:v>367</c:v>
                </c:pt>
                <c:pt idx="4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82-4EBC-A54E-945E6041F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12.26'!$AB$15:$AB$33</c:f>
              <c:numCache>
                <c:formatCode>0.0%</c:formatCode>
                <c:ptCount val="19"/>
                <c:pt idx="0">
                  <c:v>0.12177729018102029</c:v>
                </c:pt>
                <c:pt idx="1">
                  <c:v>1.0422380691168404E-2</c:v>
                </c:pt>
                <c:pt idx="2">
                  <c:v>4.05924300603401E-2</c:v>
                </c:pt>
                <c:pt idx="3">
                  <c:v>4.388370817334065E-3</c:v>
                </c:pt>
                <c:pt idx="4">
                  <c:v>6.4179923203510694E-2</c:v>
                </c:pt>
                <c:pt idx="5">
                  <c:v>1.151947339550192E-2</c:v>
                </c:pt>
                <c:pt idx="6">
                  <c:v>6.9116840373011523E-2</c:v>
                </c:pt>
                <c:pt idx="7">
                  <c:v>0.11629182665935271</c:v>
                </c:pt>
                <c:pt idx="8">
                  <c:v>3.6204059243006036E-2</c:v>
                </c:pt>
                <c:pt idx="9">
                  <c:v>6.582556226001097E-3</c:v>
                </c:pt>
                <c:pt idx="10">
                  <c:v>2.303894679100384E-2</c:v>
                </c:pt>
                <c:pt idx="11">
                  <c:v>1.4810751508502468E-2</c:v>
                </c:pt>
                <c:pt idx="12">
                  <c:v>5.2111903455842018E-2</c:v>
                </c:pt>
                <c:pt idx="13">
                  <c:v>7.076247942951179E-2</c:v>
                </c:pt>
                <c:pt idx="14">
                  <c:v>4.7723532638507954E-2</c:v>
                </c:pt>
                <c:pt idx="15">
                  <c:v>6.0888645090510146E-2</c:v>
                </c:pt>
                <c:pt idx="16">
                  <c:v>8.8315962698848047E-2</c:v>
                </c:pt>
                <c:pt idx="17">
                  <c:v>8.2830499177180467E-2</c:v>
                </c:pt>
                <c:pt idx="18">
                  <c:v>2.5233132199670872E-2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5-45AF-A0AB-3E040EDF575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5-45AF-A0AB-3E040EDF5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12.26'!$Z$44:$Z$60</c:f>
              <c:numCache>
                <c:formatCode>#,##0</c:formatCode>
                <c:ptCount val="17"/>
                <c:pt idx="0">
                  <c:v>8</c:v>
                </c:pt>
                <c:pt idx="1">
                  <c:v>32</c:v>
                </c:pt>
                <c:pt idx="2">
                  <c:v>50</c:v>
                </c:pt>
                <c:pt idx="3">
                  <c:v>70</c:v>
                </c:pt>
                <c:pt idx="4">
                  <c:v>65</c:v>
                </c:pt>
                <c:pt idx="5">
                  <c:v>67</c:v>
                </c:pt>
                <c:pt idx="6">
                  <c:v>80</c:v>
                </c:pt>
                <c:pt idx="7">
                  <c:v>70</c:v>
                </c:pt>
                <c:pt idx="8">
                  <c:v>80</c:v>
                </c:pt>
                <c:pt idx="9">
                  <c:v>73</c:v>
                </c:pt>
                <c:pt idx="10">
                  <c:v>80</c:v>
                </c:pt>
                <c:pt idx="11">
                  <c:v>129</c:v>
                </c:pt>
                <c:pt idx="12">
                  <c:v>70</c:v>
                </c:pt>
                <c:pt idx="13">
                  <c:v>26</c:v>
                </c:pt>
                <c:pt idx="14">
                  <c:v>12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CAA-8BBC-B0D232D8E64C}"/>
            </c:ext>
          </c:extLst>
        </c:ser>
        <c:ser>
          <c:idx val="1"/>
          <c:order val="1"/>
          <c:tx>
            <c:strRef>
              <c:f>'Table 12.26'!$S$62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12.26'!$Z$63:$Z$79</c:f>
              <c:numCache>
                <c:formatCode>#,##0</c:formatCode>
                <c:ptCount val="17"/>
                <c:pt idx="0">
                  <c:v>5</c:v>
                </c:pt>
                <c:pt idx="1">
                  <c:v>26</c:v>
                </c:pt>
                <c:pt idx="2">
                  <c:v>65</c:v>
                </c:pt>
                <c:pt idx="3">
                  <c:v>57</c:v>
                </c:pt>
                <c:pt idx="4">
                  <c:v>57</c:v>
                </c:pt>
                <c:pt idx="5">
                  <c:v>73</c:v>
                </c:pt>
                <c:pt idx="6">
                  <c:v>64</c:v>
                </c:pt>
                <c:pt idx="7">
                  <c:v>80</c:v>
                </c:pt>
                <c:pt idx="8">
                  <c:v>79</c:v>
                </c:pt>
                <c:pt idx="9">
                  <c:v>90</c:v>
                </c:pt>
                <c:pt idx="10">
                  <c:v>111</c:v>
                </c:pt>
                <c:pt idx="11">
                  <c:v>111</c:v>
                </c:pt>
                <c:pt idx="12">
                  <c:v>55</c:v>
                </c:pt>
                <c:pt idx="13">
                  <c:v>18</c:v>
                </c:pt>
                <c:pt idx="14">
                  <c:v>10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90-4CAA-8BBC-B0D232D8E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12.26'!$Z$83:$Z$90</c:f>
              <c:numCache>
                <c:formatCode>#,##0</c:formatCode>
                <c:ptCount val="8"/>
                <c:pt idx="0">
                  <c:v>64</c:v>
                </c:pt>
                <c:pt idx="1">
                  <c:v>51</c:v>
                </c:pt>
                <c:pt idx="2">
                  <c:v>89</c:v>
                </c:pt>
                <c:pt idx="3">
                  <c:v>50</c:v>
                </c:pt>
                <c:pt idx="4">
                  <c:v>13</c:v>
                </c:pt>
                <c:pt idx="5">
                  <c:v>14</c:v>
                </c:pt>
                <c:pt idx="6">
                  <c:v>52</c:v>
                </c:pt>
                <c:pt idx="7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E-47C4-87ED-97BD7382305C}"/>
            </c:ext>
          </c:extLst>
        </c:ser>
        <c:ser>
          <c:idx val="1"/>
          <c:order val="1"/>
          <c:tx>
            <c:strRef>
              <c:f>'Table 12.26'!$S$92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12.26'!$Z$93:$Z$100</c:f>
              <c:numCache>
                <c:formatCode>#,##0</c:formatCode>
                <c:ptCount val="8"/>
                <c:pt idx="0">
                  <c:v>45</c:v>
                </c:pt>
                <c:pt idx="1">
                  <c:v>93</c:v>
                </c:pt>
                <c:pt idx="2">
                  <c:v>26</c:v>
                </c:pt>
                <c:pt idx="3">
                  <c:v>115</c:v>
                </c:pt>
                <c:pt idx="4">
                  <c:v>68</c:v>
                </c:pt>
                <c:pt idx="5">
                  <c:v>44</c:v>
                </c:pt>
                <c:pt idx="6">
                  <c:v>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E-47C4-87ED-97BD73823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12.3'!$V$4:$Z$4</c:f>
              <c:numCache>
                <c:formatCode>#,##0</c:formatCode>
                <c:ptCount val="5"/>
                <c:pt idx="0">
                  <c:v>13535</c:v>
                </c:pt>
                <c:pt idx="1">
                  <c:v>13584</c:v>
                </c:pt>
                <c:pt idx="2">
                  <c:v>14768</c:v>
                </c:pt>
                <c:pt idx="3">
                  <c:v>16177</c:v>
                </c:pt>
                <c:pt idx="4">
                  <c:v>16441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B-4CB7-9E34-9AD93A02E283}"/>
            </c:ext>
          </c:extLst>
        </c:ser>
        <c:ser>
          <c:idx val="1"/>
          <c:order val="1"/>
          <c:tx>
            <c:strRef>
              <c:f>'Table 12.3'!$S$7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12.3'!$V$7:$Z$7</c:f>
              <c:numCache>
                <c:formatCode>#,##0</c:formatCode>
                <c:ptCount val="5"/>
                <c:pt idx="0">
                  <c:v>9975</c:v>
                </c:pt>
                <c:pt idx="1">
                  <c:v>10076</c:v>
                </c:pt>
                <c:pt idx="2">
                  <c:v>10550</c:v>
                </c:pt>
                <c:pt idx="3">
                  <c:v>10947</c:v>
                </c:pt>
                <c:pt idx="4">
                  <c:v>11177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B-4CB7-9E34-9AD93A02E283}"/>
            </c:ext>
          </c:extLst>
        </c:ser>
        <c:ser>
          <c:idx val="2"/>
          <c:order val="2"/>
          <c:tx>
            <c:strRef>
              <c:f>'Table 12.3'!$S$11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12.3'!$V$11:$Z$11</c:f>
              <c:numCache>
                <c:formatCode>#,##0</c:formatCode>
                <c:ptCount val="5"/>
                <c:pt idx="0">
                  <c:v>12520</c:v>
                </c:pt>
                <c:pt idx="1">
                  <c:v>12537</c:v>
                </c:pt>
                <c:pt idx="2">
                  <c:v>13642</c:v>
                </c:pt>
                <c:pt idx="3">
                  <c:v>14997</c:v>
                </c:pt>
                <c:pt idx="4">
                  <c:v>15215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B-4CB7-9E34-9AD93A02E283}"/>
            </c:ext>
          </c:extLst>
        </c:ser>
        <c:ser>
          <c:idx val="3"/>
          <c:order val="3"/>
          <c:tx>
            <c:strRef>
              <c:f>'Table 12.3'!$S$12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12.3'!$V$12:$Z$12</c:f>
              <c:numCache>
                <c:formatCode>#,##0</c:formatCode>
                <c:ptCount val="5"/>
                <c:pt idx="0">
                  <c:v>1022</c:v>
                </c:pt>
                <c:pt idx="1">
                  <c:v>1048</c:v>
                </c:pt>
                <c:pt idx="2">
                  <c:v>1126</c:v>
                </c:pt>
                <c:pt idx="3">
                  <c:v>1182</c:v>
                </c:pt>
                <c:pt idx="4">
                  <c:v>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1B-4CB7-9E34-9AD93A02E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12.26'!$V$8:$Z$8</c:f>
              <c:numCache>
                <c:formatCode>#,##0</c:formatCode>
                <c:ptCount val="5"/>
                <c:pt idx="0">
                  <c:v>33965</c:v>
                </c:pt>
                <c:pt idx="1">
                  <c:v>33162.14</c:v>
                </c:pt>
                <c:pt idx="2">
                  <c:v>36707.75</c:v>
                </c:pt>
                <c:pt idx="3">
                  <c:v>34812.29</c:v>
                </c:pt>
                <c:pt idx="4">
                  <c:v>38125.910000000003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4-4870-B595-F7405310F08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4-4870-B595-F7405310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12.27'!$U$4:$Y$4</c:f>
              <c:numCache>
                <c:formatCode>#,##0</c:formatCode>
                <c:ptCount val="5"/>
                <c:pt idx="1">
                  <c:v>9520</c:v>
                </c:pt>
                <c:pt idx="2">
                  <c:v>9574</c:v>
                </c:pt>
                <c:pt idx="3">
                  <c:v>9895</c:v>
                </c:pt>
                <c:pt idx="4">
                  <c:v>10502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0-4266-911F-423ABB5598B3}"/>
            </c:ext>
          </c:extLst>
        </c:ser>
        <c:ser>
          <c:idx val="1"/>
          <c:order val="1"/>
          <c:tx>
            <c:strRef>
              <c:f>'Table 12.27'!$S$7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12.27'!$U$7:$Y$7</c:f>
              <c:numCache>
                <c:formatCode>#,##0</c:formatCode>
                <c:ptCount val="5"/>
                <c:pt idx="1">
                  <c:v>6877</c:v>
                </c:pt>
                <c:pt idx="2">
                  <c:v>6960</c:v>
                </c:pt>
                <c:pt idx="3">
                  <c:v>7072</c:v>
                </c:pt>
                <c:pt idx="4">
                  <c:v>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0-4266-911F-423ABB5598B3}"/>
            </c:ext>
          </c:extLst>
        </c:ser>
        <c:ser>
          <c:idx val="2"/>
          <c:order val="2"/>
          <c:tx>
            <c:strRef>
              <c:f>'Table 12.27'!$S$11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12.27'!$U$11:$Y$11</c:f>
              <c:numCache>
                <c:formatCode>#,##0</c:formatCode>
                <c:ptCount val="5"/>
                <c:pt idx="1">
                  <c:v>8431</c:v>
                </c:pt>
                <c:pt idx="2">
                  <c:v>8469</c:v>
                </c:pt>
                <c:pt idx="3">
                  <c:v>8786</c:v>
                </c:pt>
                <c:pt idx="4">
                  <c:v>9390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60-4266-911F-423ABB5598B3}"/>
            </c:ext>
          </c:extLst>
        </c:ser>
        <c:ser>
          <c:idx val="3"/>
          <c:order val="3"/>
          <c:tx>
            <c:strRef>
              <c:f>'Table 12.27'!$S$12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12.27'!$U$12:$Y$12</c:f>
              <c:numCache>
                <c:formatCode>#,##0</c:formatCode>
                <c:ptCount val="5"/>
                <c:pt idx="1">
                  <c:v>1087</c:v>
                </c:pt>
                <c:pt idx="2">
                  <c:v>1108</c:v>
                </c:pt>
                <c:pt idx="3">
                  <c:v>1109</c:v>
                </c:pt>
                <c:pt idx="4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60-4266-911F-423ABB559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12.27'!$AB$15:$AB$33</c:f>
              <c:numCache>
                <c:formatCode>0.0%</c:formatCode>
                <c:ptCount val="19"/>
                <c:pt idx="0">
                  <c:v>7.8238001314924394E-2</c:v>
                </c:pt>
                <c:pt idx="1">
                  <c:v>3.9353808584577814E-2</c:v>
                </c:pt>
                <c:pt idx="2">
                  <c:v>7.5514229360383212E-2</c:v>
                </c:pt>
                <c:pt idx="3">
                  <c:v>4.5083122006198927E-3</c:v>
                </c:pt>
                <c:pt idx="4">
                  <c:v>6.7718606180144636E-2</c:v>
                </c:pt>
                <c:pt idx="5">
                  <c:v>2.310510002817695E-2</c:v>
                </c:pt>
                <c:pt idx="6">
                  <c:v>9.8431483046867663E-2</c:v>
                </c:pt>
                <c:pt idx="7">
                  <c:v>5.87959049497511E-2</c:v>
                </c:pt>
                <c:pt idx="8">
                  <c:v>4.8182586644125107E-2</c:v>
                </c:pt>
                <c:pt idx="9">
                  <c:v>3.9447731755424065E-3</c:v>
                </c:pt>
                <c:pt idx="10">
                  <c:v>2.1320559782098243E-2</c:v>
                </c:pt>
                <c:pt idx="11">
                  <c:v>1.3712782943552174E-2</c:v>
                </c:pt>
                <c:pt idx="12">
                  <c:v>3.6442190288344133E-2</c:v>
                </c:pt>
                <c:pt idx="13">
                  <c:v>6.1143984220907298E-2</c:v>
                </c:pt>
                <c:pt idx="14">
                  <c:v>5.1563820794590022E-2</c:v>
                </c:pt>
                <c:pt idx="15">
                  <c:v>8.0210387902695593E-2</c:v>
                </c:pt>
                <c:pt idx="16">
                  <c:v>0.15450361604207757</c:v>
                </c:pt>
                <c:pt idx="17">
                  <c:v>1.1082934159857236E-2</c:v>
                </c:pt>
                <c:pt idx="18">
                  <c:v>3.7663191509345356E-2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A-40E4-912A-DD084741FE1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A-40E4-912A-DD084741F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12.27'!$Y$44:$Y$60</c:f>
              <c:numCache>
                <c:formatCode>#,##0</c:formatCode>
                <c:ptCount val="17"/>
                <c:pt idx="0">
                  <c:v>11</c:v>
                </c:pt>
                <c:pt idx="1">
                  <c:v>159</c:v>
                </c:pt>
                <c:pt idx="2">
                  <c:v>297</c:v>
                </c:pt>
                <c:pt idx="3">
                  <c:v>416</c:v>
                </c:pt>
                <c:pt idx="4">
                  <c:v>524</c:v>
                </c:pt>
                <c:pt idx="5">
                  <c:v>524</c:v>
                </c:pt>
                <c:pt idx="6">
                  <c:v>576</c:v>
                </c:pt>
                <c:pt idx="7">
                  <c:v>450</c:v>
                </c:pt>
                <c:pt idx="8">
                  <c:v>440</c:v>
                </c:pt>
                <c:pt idx="9">
                  <c:v>487</c:v>
                </c:pt>
                <c:pt idx="10">
                  <c:v>572</c:v>
                </c:pt>
                <c:pt idx="11">
                  <c:v>471</c:v>
                </c:pt>
                <c:pt idx="12">
                  <c:v>257</c:v>
                </c:pt>
                <c:pt idx="13">
                  <c:v>100</c:v>
                </c:pt>
                <c:pt idx="14">
                  <c:v>39</c:v>
                </c:pt>
                <c:pt idx="15">
                  <c:v>8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3-4F47-8FE6-3012AD14A93B}"/>
            </c:ext>
          </c:extLst>
        </c:ser>
        <c:ser>
          <c:idx val="1"/>
          <c:order val="1"/>
          <c:tx>
            <c:strRef>
              <c:f>'Table 12.27'!$S$62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12.27'!$Y$63:$Y$79</c:f>
              <c:numCache>
                <c:formatCode>#,##0</c:formatCode>
                <c:ptCount val="17"/>
                <c:pt idx="0">
                  <c:v>24</c:v>
                </c:pt>
                <c:pt idx="1">
                  <c:v>174</c:v>
                </c:pt>
                <c:pt idx="2">
                  <c:v>324</c:v>
                </c:pt>
                <c:pt idx="3">
                  <c:v>423</c:v>
                </c:pt>
                <c:pt idx="4">
                  <c:v>478</c:v>
                </c:pt>
                <c:pt idx="5">
                  <c:v>455</c:v>
                </c:pt>
                <c:pt idx="6">
                  <c:v>501</c:v>
                </c:pt>
                <c:pt idx="7">
                  <c:v>423</c:v>
                </c:pt>
                <c:pt idx="8">
                  <c:v>485</c:v>
                </c:pt>
                <c:pt idx="9">
                  <c:v>592</c:v>
                </c:pt>
                <c:pt idx="10">
                  <c:v>546</c:v>
                </c:pt>
                <c:pt idx="11">
                  <c:v>430</c:v>
                </c:pt>
                <c:pt idx="12">
                  <c:v>196</c:v>
                </c:pt>
                <c:pt idx="13">
                  <c:v>59</c:v>
                </c:pt>
                <c:pt idx="14">
                  <c:v>30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3-4F47-8FE6-3012AD14A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12.27'!$Y$83:$Y$90</c:f>
              <c:numCache>
                <c:formatCode>#,##0</c:formatCode>
                <c:ptCount val="8"/>
                <c:pt idx="0">
                  <c:v>333</c:v>
                </c:pt>
                <c:pt idx="1">
                  <c:v>324</c:v>
                </c:pt>
                <c:pt idx="2">
                  <c:v>827</c:v>
                </c:pt>
                <c:pt idx="3">
                  <c:v>200</c:v>
                </c:pt>
                <c:pt idx="4">
                  <c:v>96</c:v>
                </c:pt>
                <c:pt idx="5">
                  <c:v>151</c:v>
                </c:pt>
                <c:pt idx="6">
                  <c:v>524</c:v>
                </c:pt>
                <c:pt idx="7">
                  <c:v>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B-4C34-9CAB-16428AC2E7A7}"/>
            </c:ext>
          </c:extLst>
        </c:ser>
        <c:ser>
          <c:idx val="1"/>
          <c:order val="1"/>
          <c:tx>
            <c:strRef>
              <c:f>'Table 12.27'!$S$92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12.27'!$Y$93:$Y$100</c:f>
              <c:numCache>
                <c:formatCode>#,##0</c:formatCode>
                <c:ptCount val="8"/>
                <c:pt idx="0">
                  <c:v>208</c:v>
                </c:pt>
                <c:pt idx="1">
                  <c:v>630</c:v>
                </c:pt>
                <c:pt idx="2">
                  <c:v>150</c:v>
                </c:pt>
                <c:pt idx="3">
                  <c:v>674</c:v>
                </c:pt>
                <c:pt idx="4">
                  <c:v>546</c:v>
                </c:pt>
                <c:pt idx="5">
                  <c:v>400</c:v>
                </c:pt>
                <c:pt idx="6">
                  <c:v>46</c:v>
                </c:pt>
                <c:pt idx="7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B-4C34-9CAB-16428AC2E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12.27'!$U$8:$Y$8</c:f>
              <c:numCache>
                <c:formatCode>#,##0</c:formatCode>
                <c:ptCount val="5"/>
                <c:pt idx="1">
                  <c:v>42412.62</c:v>
                </c:pt>
                <c:pt idx="2">
                  <c:v>43763.1</c:v>
                </c:pt>
                <c:pt idx="3">
                  <c:v>44049</c:v>
                </c:pt>
                <c:pt idx="4">
                  <c:v>45498.53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4-424E-BE10-1E4D9024700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4-424E-BE10-1E4D90247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12.27'!$V$4:$Z$4</c:f>
              <c:numCache>
                <c:formatCode>#,##0</c:formatCode>
                <c:ptCount val="5"/>
                <c:pt idx="0">
                  <c:v>9520</c:v>
                </c:pt>
                <c:pt idx="1">
                  <c:v>9574</c:v>
                </c:pt>
                <c:pt idx="2">
                  <c:v>9895</c:v>
                </c:pt>
                <c:pt idx="3">
                  <c:v>10502</c:v>
                </c:pt>
                <c:pt idx="4">
                  <c:v>10644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2-453F-9D24-0C3D91344855}"/>
            </c:ext>
          </c:extLst>
        </c:ser>
        <c:ser>
          <c:idx val="1"/>
          <c:order val="1"/>
          <c:tx>
            <c:strRef>
              <c:f>'Table 12.27'!$S$7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12.27'!$V$7:$Z$7</c:f>
              <c:numCache>
                <c:formatCode>#,##0</c:formatCode>
                <c:ptCount val="5"/>
                <c:pt idx="0">
                  <c:v>6877</c:v>
                </c:pt>
                <c:pt idx="1">
                  <c:v>6960</c:v>
                </c:pt>
                <c:pt idx="2">
                  <c:v>7072</c:v>
                </c:pt>
                <c:pt idx="3">
                  <c:v>7287</c:v>
                </c:pt>
                <c:pt idx="4">
                  <c:v>7420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2-453F-9D24-0C3D91344855}"/>
            </c:ext>
          </c:extLst>
        </c:ser>
        <c:ser>
          <c:idx val="2"/>
          <c:order val="2"/>
          <c:tx>
            <c:strRef>
              <c:f>'Table 12.27'!$S$11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12.27'!$V$11:$Z$11</c:f>
              <c:numCache>
                <c:formatCode>#,##0</c:formatCode>
                <c:ptCount val="5"/>
                <c:pt idx="0">
                  <c:v>8431</c:v>
                </c:pt>
                <c:pt idx="1">
                  <c:v>8469</c:v>
                </c:pt>
                <c:pt idx="2">
                  <c:v>8786</c:v>
                </c:pt>
                <c:pt idx="3">
                  <c:v>9390</c:v>
                </c:pt>
                <c:pt idx="4">
                  <c:v>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2-453F-9D24-0C3D91344855}"/>
            </c:ext>
          </c:extLst>
        </c:ser>
        <c:ser>
          <c:idx val="3"/>
          <c:order val="3"/>
          <c:tx>
            <c:strRef>
              <c:f>'Table 12.27'!$S$12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12.27'!$V$12:$Z$12</c:f>
              <c:numCache>
                <c:formatCode>#,##0</c:formatCode>
                <c:ptCount val="5"/>
                <c:pt idx="0">
                  <c:v>1087</c:v>
                </c:pt>
                <c:pt idx="1">
                  <c:v>1108</c:v>
                </c:pt>
                <c:pt idx="2">
                  <c:v>1109</c:v>
                </c:pt>
                <c:pt idx="3">
                  <c:v>1115</c:v>
                </c:pt>
                <c:pt idx="4">
                  <c:v>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12-453F-9D24-0C3D91344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12.27'!$AB$15:$AB$33</c:f>
              <c:numCache>
                <c:formatCode>0.0%</c:formatCode>
                <c:ptCount val="19"/>
                <c:pt idx="0">
                  <c:v>7.8238001314924394E-2</c:v>
                </c:pt>
                <c:pt idx="1">
                  <c:v>3.9353808584577814E-2</c:v>
                </c:pt>
                <c:pt idx="2">
                  <c:v>7.5514229360383212E-2</c:v>
                </c:pt>
                <c:pt idx="3">
                  <c:v>4.5083122006198927E-3</c:v>
                </c:pt>
                <c:pt idx="4">
                  <c:v>6.7718606180144636E-2</c:v>
                </c:pt>
                <c:pt idx="5">
                  <c:v>2.310510002817695E-2</c:v>
                </c:pt>
                <c:pt idx="6">
                  <c:v>9.8431483046867663E-2</c:v>
                </c:pt>
                <c:pt idx="7">
                  <c:v>5.87959049497511E-2</c:v>
                </c:pt>
                <c:pt idx="8">
                  <c:v>4.8182586644125107E-2</c:v>
                </c:pt>
                <c:pt idx="9">
                  <c:v>3.9447731755424065E-3</c:v>
                </c:pt>
                <c:pt idx="10">
                  <c:v>2.1320559782098243E-2</c:v>
                </c:pt>
                <c:pt idx="11">
                  <c:v>1.3712782943552174E-2</c:v>
                </c:pt>
                <c:pt idx="12">
                  <c:v>3.6442190288344133E-2</c:v>
                </c:pt>
                <c:pt idx="13">
                  <c:v>6.1143984220907298E-2</c:v>
                </c:pt>
                <c:pt idx="14">
                  <c:v>5.1563820794590022E-2</c:v>
                </c:pt>
                <c:pt idx="15">
                  <c:v>8.0210387902695593E-2</c:v>
                </c:pt>
                <c:pt idx="16">
                  <c:v>0.15450361604207757</c:v>
                </c:pt>
                <c:pt idx="17">
                  <c:v>1.1082934159857236E-2</c:v>
                </c:pt>
                <c:pt idx="18">
                  <c:v>3.7663191509345356E-2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1-4A8A-BCA5-9AC2AEF969F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B1-4A8A-BCA5-9AC2AEF96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12.27'!$Z$44:$Z$60</c:f>
              <c:numCache>
                <c:formatCode>#,##0</c:formatCode>
                <c:ptCount val="17"/>
                <c:pt idx="0">
                  <c:v>13</c:v>
                </c:pt>
                <c:pt idx="1">
                  <c:v>173</c:v>
                </c:pt>
                <c:pt idx="2">
                  <c:v>326</c:v>
                </c:pt>
                <c:pt idx="3">
                  <c:v>417</c:v>
                </c:pt>
                <c:pt idx="4">
                  <c:v>548</c:v>
                </c:pt>
                <c:pt idx="5">
                  <c:v>528</c:v>
                </c:pt>
                <c:pt idx="6">
                  <c:v>493</c:v>
                </c:pt>
                <c:pt idx="7">
                  <c:v>473</c:v>
                </c:pt>
                <c:pt idx="8">
                  <c:v>449</c:v>
                </c:pt>
                <c:pt idx="9">
                  <c:v>466</c:v>
                </c:pt>
                <c:pt idx="10">
                  <c:v>530</c:v>
                </c:pt>
                <c:pt idx="11">
                  <c:v>525</c:v>
                </c:pt>
                <c:pt idx="12">
                  <c:v>286</c:v>
                </c:pt>
                <c:pt idx="13">
                  <c:v>99</c:v>
                </c:pt>
                <c:pt idx="14">
                  <c:v>54</c:v>
                </c:pt>
                <c:pt idx="15">
                  <c:v>10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1-45AD-A663-DCD139B96F8B}"/>
            </c:ext>
          </c:extLst>
        </c:ser>
        <c:ser>
          <c:idx val="1"/>
          <c:order val="1"/>
          <c:tx>
            <c:strRef>
              <c:f>'Table 12.27'!$S$62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12.27'!$Z$63:$Z$79</c:f>
              <c:numCache>
                <c:formatCode>#,##0</c:formatCode>
                <c:ptCount val="17"/>
                <c:pt idx="0">
                  <c:v>21</c:v>
                </c:pt>
                <c:pt idx="1">
                  <c:v>213</c:v>
                </c:pt>
                <c:pt idx="2">
                  <c:v>345</c:v>
                </c:pt>
                <c:pt idx="3">
                  <c:v>427</c:v>
                </c:pt>
                <c:pt idx="4">
                  <c:v>478</c:v>
                </c:pt>
                <c:pt idx="5">
                  <c:v>461</c:v>
                </c:pt>
                <c:pt idx="6">
                  <c:v>540</c:v>
                </c:pt>
                <c:pt idx="7">
                  <c:v>439</c:v>
                </c:pt>
                <c:pt idx="8">
                  <c:v>468</c:v>
                </c:pt>
                <c:pt idx="9">
                  <c:v>554</c:v>
                </c:pt>
                <c:pt idx="10">
                  <c:v>529</c:v>
                </c:pt>
                <c:pt idx="11">
                  <c:v>441</c:v>
                </c:pt>
                <c:pt idx="12">
                  <c:v>232</c:v>
                </c:pt>
                <c:pt idx="13">
                  <c:v>64</c:v>
                </c:pt>
                <c:pt idx="14">
                  <c:v>30</c:v>
                </c:pt>
                <c:pt idx="15">
                  <c:v>16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1-45AD-A663-DCD139B96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12.27'!$Z$83:$Z$90</c:f>
              <c:numCache>
                <c:formatCode>#,##0</c:formatCode>
                <c:ptCount val="8"/>
                <c:pt idx="0">
                  <c:v>322</c:v>
                </c:pt>
                <c:pt idx="1">
                  <c:v>349</c:v>
                </c:pt>
                <c:pt idx="2">
                  <c:v>862</c:v>
                </c:pt>
                <c:pt idx="3">
                  <c:v>196</c:v>
                </c:pt>
                <c:pt idx="4">
                  <c:v>112</c:v>
                </c:pt>
                <c:pt idx="5">
                  <c:v>142</c:v>
                </c:pt>
                <c:pt idx="6">
                  <c:v>553</c:v>
                </c:pt>
                <c:pt idx="7">
                  <c:v>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1-4FE5-A789-97AC2462B0E1}"/>
            </c:ext>
          </c:extLst>
        </c:ser>
        <c:ser>
          <c:idx val="1"/>
          <c:order val="1"/>
          <c:tx>
            <c:strRef>
              <c:f>'Table 12.27'!$S$92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12.27'!$Z$93:$Z$100</c:f>
              <c:numCache>
                <c:formatCode>#,##0</c:formatCode>
                <c:ptCount val="8"/>
                <c:pt idx="0">
                  <c:v>212</c:v>
                </c:pt>
                <c:pt idx="1">
                  <c:v>637</c:v>
                </c:pt>
                <c:pt idx="2">
                  <c:v>149</c:v>
                </c:pt>
                <c:pt idx="3">
                  <c:v>709</c:v>
                </c:pt>
                <c:pt idx="4">
                  <c:v>542</c:v>
                </c:pt>
                <c:pt idx="5">
                  <c:v>403</c:v>
                </c:pt>
                <c:pt idx="6">
                  <c:v>78</c:v>
                </c:pt>
                <c:pt idx="7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1-4FE5-A789-97AC2462B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12.3'!$AB$15:$AB$33</c:f>
              <c:numCache>
                <c:formatCode>0.0%</c:formatCode>
                <c:ptCount val="19"/>
                <c:pt idx="0">
                  <c:v>4.5012165450121655E-2</c:v>
                </c:pt>
                <c:pt idx="1">
                  <c:v>2.9014598540145986E-2</c:v>
                </c:pt>
                <c:pt idx="2">
                  <c:v>7.8223844282238442E-2</c:v>
                </c:pt>
                <c:pt idx="3">
                  <c:v>5.5352798053527981E-3</c:v>
                </c:pt>
                <c:pt idx="4">
                  <c:v>5.2676399026763993E-2</c:v>
                </c:pt>
                <c:pt idx="5">
                  <c:v>2.4695863746958636E-2</c:v>
                </c:pt>
                <c:pt idx="6">
                  <c:v>0.10614355231143552</c:v>
                </c:pt>
                <c:pt idx="7">
                  <c:v>8.205596107055961E-2</c:v>
                </c:pt>
                <c:pt idx="8">
                  <c:v>5.7116788321167886E-2</c:v>
                </c:pt>
                <c:pt idx="9">
                  <c:v>5.9002433090024333E-3</c:v>
                </c:pt>
                <c:pt idx="10">
                  <c:v>2.2992700729927006E-2</c:v>
                </c:pt>
                <c:pt idx="11">
                  <c:v>1.6119221411192215E-2</c:v>
                </c:pt>
                <c:pt idx="12">
                  <c:v>3.2177615571776154E-2</c:v>
                </c:pt>
                <c:pt idx="13">
                  <c:v>7.262773722627737E-2</c:v>
                </c:pt>
                <c:pt idx="14">
                  <c:v>5.1399026763990267E-2</c:v>
                </c:pt>
                <c:pt idx="15">
                  <c:v>6.3929440389294406E-2</c:v>
                </c:pt>
                <c:pt idx="16">
                  <c:v>0.18321167883211678</c:v>
                </c:pt>
                <c:pt idx="17">
                  <c:v>1.1557177615571776E-2</c:v>
                </c:pt>
                <c:pt idx="18">
                  <c:v>4.1301703163017033E-2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ED9-835C-98FE6998488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ED9-835C-98FE69984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12.27'!$V$8:$Z$8</c:f>
              <c:numCache>
                <c:formatCode>#,##0</c:formatCode>
                <c:ptCount val="5"/>
                <c:pt idx="0">
                  <c:v>42412.62</c:v>
                </c:pt>
                <c:pt idx="1">
                  <c:v>43763.1</c:v>
                </c:pt>
                <c:pt idx="2">
                  <c:v>44049</c:v>
                </c:pt>
                <c:pt idx="3">
                  <c:v>45498.53</c:v>
                </c:pt>
                <c:pt idx="4">
                  <c:v>46774.5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7-4505-9BA4-0F9C167AC29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7-4505-9BA4-0F9C167AC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12.28'!$U$4:$Y$4</c:f>
              <c:numCache>
                <c:formatCode>#,##0</c:formatCode>
                <c:ptCount val="5"/>
                <c:pt idx="1">
                  <c:v>2661</c:v>
                </c:pt>
                <c:pt idx="2">
                  <c:v>2637</c:v>
                </c:pt>
                <c:pt idx="3">
                  <c:v>2824</c:v>
                </c:pt>
                <c:pt idx="4">
                  <c:v>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4-4632-A707-01CFEBAAD1ED}"/>
            </c:ext>
          </c:extLst>
        </c:ser>
        <c:ser>
          <c:idx val="1"/>
          <c:order val="1"/>
          <c:tx>
            <c:strRef>
              <c:f>'Table 12.28'!$S$7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12.28'!$U$7:$Y$7</c:f>
              <c:numCache>
                <c:formatCode>#,##0</c:formatCode>
                <c:ptCount val="5"/>
                <c:pt idx="1">
                  <c:v>1977</c:v>
                </c:pt>
                <c:pt idx="2">
                  <c:v>2028</c:v>
                </c:pt>
                <c:pt idx="3">
                  <c:v>2017</c:v>
                </c:pt>
                <c:pt idx="4">
                  <c:v>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4-4632-A707-01CFEBAAD1ED}"/>
            </c:ext>
          </c:extLst>
        </c:ser>
        <c:ser>
          <c:idx val="2"/>
          <c:order val="2"/>
          <c:tx>
            <c:strRef>
              <c:f>'Table 12.28'!$S$11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12.28'!$U$11:$Y$11</c:f>
              <c:numCache>
                <c:formatCode>#,##0</c:formatCode>
                <c:ptCount val="5"/>
                <c:pt idx="1">
                  <c:v>2491</c:v>
                </c:pt>
                <c:pt idx="2">
                  <c:v>2451</c:v>
                </c:pt>
                <c:pt idx="3">
                  <c:v>2624</c:v>
                </c:pt>
                <c:pt idx="4">
                  <c:v>2849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4-4632-A707-01CFEBAAD1ED}"/>
            </c:ext>
          </c:extLst>
        </c:ser>
        <c:ser>
          <c:idx val="3"/>
          <c:order val="3"/>
          <c:tx>
            <c:strRef>
              <c:f>'Table 12.28'!$S$12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12.28'!$U$12:$Y$12</c:f>
              <c:numCache>
                <c:formatCode>#,##0</c:formatCode>
                <c:ptCount val="5"/>
                <c:pt idx="1">
                  <c:v>173</c:v>
                </c:pt>
                <c:pt idx="2">
                  <c:v>189</c:v>
                </c:pt>
                <c:pt idx="3">
                  <c:v>200</c:v>
                </c:pt>
                <c:pt idx="4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04-4632-A707-01CFEBAAD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12.28'!$AB$15:$AB$33</c:f>
              <c:numCache>
                <c:formatCode>0.0%</c:formatCode>
                <c:ptCount val="19"/>
                <c:pt idx="0">
                  <c:v>3.3239259956099089E-2</c:v>
                </c:pt>
                <c:pt idx="1">
                  <c:v>0.15333960489181561</c:v>
                </c:pt>
                <c:pt idx="2">
                  <c:v>5.3308247099404203E-2</c:v>
                </c:pt>
                <c:pt idx="3">
                  <c:v>7.8394481028535596E-3</c:v>
                </c:pt>
                <c:pt idx="4">
                  <c:v>5.863907180934462E-2</c:v>
                </c:pt>
                <c:pt idx="5">
                  <c:v>6.2715584822828473E-3</c:v>
                </c:pt>
                <c:pt idx="6">
                  <c:v>8.1216682345562868E-2</c:v>
                </c:pt>
                <c:pt idx="7">
                  <c:v>0.15459391658827218</c:v>
                </c:pt>
                <c:pt idx="8">
                  <c:v>3.1357792411414238E-2</c:v>
                </c:pt>
                <c:pt idx="9">
                  <c:v>3.167137033552838E-2</c:v>
                </c:pt>
                <c:pt idx="10">
                  <c:v>1.1288805268109126E-2</c:v>
                </c:pt>
                <c:pt idx="11">
                  <c:v>1.6306052053935403E-2</c:v>
                </c:pt>
                <c:pt idx="12">
                  <c:v>2.5399811853245531E-2</c:v>
                </c:pt>
                <c:pt idx="13">
                  <c:v>3.574788334901223E-2</c:v>
                </c:pt>
                <c:pt idx="14">
                  <c:v>8.2470994042019435E-2</c:v>
                </c:pt>
                <c:pt idx="15">
                  <c:v>6.1774851050486045E-2</c:v>
                </c:pt>
                <c:pt idx="16">
                  <c:v>6.2715584822828477E-2</c:v>
                </c:pt>
                <c:pt idx="17">
                  <c:v>1.1288805268109126E-2</c:v>
                </c:pt>
                <c:pt idx="18">
                  <c:v>5.6757604264659769E-2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9-40C1-8989-340FEDD9FC8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9-40C1-8989-340FEDD9F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12.28'!$Y$44:$Y$60</c:f>
              <c:numCache>
                <c:formatCode>#,##0</c:formatCode>
                <c:ptCount val="17"/>
                <c:pt idx="0">
                  <c:v>6</c:v>
                </c:pt>
                <c:pt idx="1">
                  <c:v>39</c:v>
                </c:pt>
                <c:pt idx="2">
                  <c:v>69</c:v>
                </c:pt>
                <c:pt idx="3">
                  <c:v>95</c:v>
                </c:pt>
                <c:pt idx="4">
                  <c:v>181</c:v>
                </c:pt>
                <c:pt idx="5">
                  <c:v>186</c:v>
                </c:pt>
                <c:pt idx="6">
                  <c:v>159</c:v>
                </c:pt>
                <c:pt idx="7">
                  <c:v>137</c:v>
                </c:pt>
                <c:pt idx="8">
                  <c:v>134</c:v>
                </c:pt>
                <c:pt idx="9">
                  <c:v>163</c:v>
                </c:pt>
                <c:pt idx="10">
                  <c:v>162</c:v>
                </c:pt>
                <c:pt idx="11">
                  <c:v>126</c:v>
                </c:pt>
                <c:pt idx="12">
                  <c:v>92</c:v>
                </c:pt>
                <c:pt idx="13">
                  <c:v>23</c:v>
                </c:pt>
                <c:pt idx="14">
                  <c:v>10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3B5-8DB2-E7328E65DDFC}"/>
            </c:ext>
          </c:extLst>
        </c:ser>
        <c:ser>
          <c:idx val="1"/>
          <c:order val="1"/>
          <c:tx>
            <c:strRef>
              <c:f>'Table 12.28'!$S$62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12.28'!$Y$63:$Y$79</c:f>
              <c:numCache>
                <c:formatCode>#,##0</c:formatCode>
                <c:ptCount val="17"/>
                <c:pt idx="0">
                  <c:v>4</c:v>
                </c:pt>
                <c:pt idx="1">
                  <c:v>34</c:v>
                </c:pt>
                <c:pt idx="2">
                  <c:v>77</c:v>
                </c:pt>
                <c:pt idx="3">
                  <c:v>101</c:v>
                </c:pt>
                <c:pt idx="4">
                  <c:v>211</c:v>
                </c:pt>
                <c:pt idx="5">
                  <c:v>130</c:v>
                </c:pt>
                <c:pt idx="6">
                  <c:v>132</c:v>
                </c:pt>
                <c:pt idx="7">
                  <c:v>134</c:v>
                </c:pt>
                <c:pt idx="8">
                  <c:v>105</c:v>
                </c:pt>
                <c:pt idx="9">
                  <c:v>164</c:v>
                </c:pt>
                <c:pt idx="10">
                  <c:v>142</c:v>
                </c:pt>
                <c:pt idx="11">
                  <c:v>118</c:v>
                </c:pt>
                <c:pt idx="12">
                  <c:v>65</c:v>
                </c:pt>
                <c:pt idx="13">
                  <c:v>18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3B5-8DB2-E7328E65D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12.28'!$Y$83:$Y$90</c:f>
              <c:numCache>
                <c:formatCode>#,##0</c:formatCode>
                <c:ptCount val="8"/>
                <c:pt idx="0">
                  <c:v>71</c:v>
                </c:pt>
                <c:pt idx="1">
                  <c:v>98</c:v>
                </c:pt>
                <c:pt idx="2">
                  <c:v>223</c:v>
                </c:pt>
                <c:pt idx="3">
                  <c:v>58</c:v>
                </c:pt>
                <c:pt idx="4">
                  <c:v>21</c:v>
                </c:pt>
                <c:pt idx="5">
                  <c:v>28</c:v>
                </c:pt>
                <c:pt idx="6">
                  <c:v>229</c:v>
                </c:pt>
                <c:pt idx="7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C-4DD3-8D7A-FEAAFEF50AC0}"/>
            </c:ext>
          </c:extLst>
        </c:ser>
        <c:ser>
          <c:idx val="1"/>
          <c:order val="1"/>
          <c:tx>
            <c:strRef>
              <c:f>'Table 12.28'!$S$92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12.28'!$Y$93:$Y$100</c:f>
              <c:numCache>
                <c:formatCode>#,##0</c:formatCode>
                <c:ptCount val="8"/>
                <c:pt idx="0">
                  <c:v>71</c:v>
                </c:pt>
                <c:pt idx="1">
                  <c:v>96</c:v>
                </c:pt>
                <c:pt idx="2">
                  <c:v>49</c:v>
                </c:pt>
                <c:pt idx="3">
                  <c:v>189</c:v>
                </c:pt>
                <c:pt idx="4">
                  <c:v>100</c:v>
                </c:pt>
                <c:pt idx="5">
                  <c:v>106</c:v>
                </c:pt>
                <c:pt idx="6">
                  <c:v>24</c:v>
                </c:pt>
                <c:pt idx="7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AC-4DD3-8D7A-FEAAFEF50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12.28'!$U$8:$Y$8</c:f>
              <c:numCache>
                <c:formatCode>#,##0</c:formatCode>
                <c:ptCount val="5"/>
                <c:pt idx="1">
                  <c:v>45322.26</c:v>
                </c:pt>
                <c:pt idx="2">
                  <c:v>44838.16</c:v>
                </c:pt>
                <c:pt idx="3">
                  <c:v>43638</c:v>
                </c:pt>
                <c:pt idx="4">
                  <c:v>44413.66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9-4CDF-8963-6C8CAA61659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9-4CDF-8963-6C8CAA616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12.28'!$V$4:$Z$4</c:f>
              <c:numCache>
                <c:formatCode>#,##0</c:formatCode>
                <c:ptCount val="5"/>
                <c:pt idx="0">
                  <c:v>2661</c:v>
                </c:pt>
                <c:pt idx="1">
                  <c:v>2637</c:v>
                </c:pt>
                <c:pt idx="2">
                  <c:v>2824</c:v>
                </c:pt>
                <c:pt idx="3">
                  <c:v>3029</c:v>
                </c:pt>
                <c:pt idx="4">
                  <c:v>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D-4E54-80F7-2559B6B605FB}"/>
            </c:ext>
          </c:extLst>
        </c:ser>
        <c:ser>
          <c:idx val="1"/>
          <c:order val="1"/>
          <c:tx>
            <c:strRef>
              <c:f>'Table 12.28'!$S$7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12.28'!$V$7:$Z$7</c:f>
              <c:numCache>
                <c:formatCode>#,##0</c:formatCode>
                <c:ptCount val="5"/>
                <c:pt idx="0">
                  <c:v>1977</c:v>
                </c:pt>
                <c:pt idx="1">
                  <c:v>2028</c:v>
                </c:pt>
                <c:pt idx="2">
                  <c:v>2017</c:v>
                </c:pt>
                <c:pt idx="3">
                  <c:v>2064</c:v>
                </c:pt>
                <c:pt idx="4">
                  <c:v>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D-4E54-80F7-2559B6B605FB}"/>
            </c:ext>
          </c:extLst>
        </c:ser>
        <c:ser>
          <c:idx val="2"/>
          <c:order val="2"/>
          <c:tx>
            <c:strRef>
              <c:f>'Table 12.28'!$S$11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12.28'!$V$11:$Z$11</c:f>
              <c:numCache>
                <c:formatCode>#,##0</c:formatCode>
                <c:ptCount val="5"/>
                <c:pt idx="0">
                  <c:v>2491</c:v>
                </c:pt>
                <c:pt idx="1">
                  <c:v>2451</c:v>
                </c:pt>
                <c:pt idx="2">
                  <c:v>2624</c:v>
                </c:pt>
                <c:pt idx="3">
                  <c:v>2849</c:v>
                </c:pt>
                <c:pt idx="4">
                  <c:v>2996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8D-4E54-80F7-2559B6B605FB}"/>
            </c:ext>
          </c:extLst>
        </c:ser>
        <c:ser>
          <c:idx val="3"/>
          <c:order val="3"/>
          <c:tx>
            <c:strRef>
              <c:f>'Table 12.28'!$S$12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12.28'!$V$12:$Z$12</c:f>
              <c:numCache>
                <c:formatCode>#,##0</c:formatCode>
                <c:ptCount val="5"/>
                <c:pt idx="0">
                  <c:v>173</c:v>
                </c:pt>
                <c:pt idx="1">
                  <c:v>189</c:v>
                </c:pt>
                <c:pt idx="2">
                  <c:v>200</c:v>
                </c:pt>
                <c:pt idx="3">
                  <c:v>173</c:v>
                </c:pt>
                <c:pt idx="4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8D-4E54-80F7-2559B6B60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12.28'!$AB$15:$AB$33</c:f>
              <c:numCache>
                <c:formatCode>0.0%</c:formatCode>
                <c:ptCount val="19"/>
                <c:pt idx="0">
                  <c:v>3.3239259956099089E-2</c:v>
                </c:pt>
                <c:pt idx="1">
                  <c:v>0.15333960489181561</c:v>
                </c:pt>
                <c:pt idx="2">
                  <c:v>5.3308247099404203E-2</c:v>
                </c:pt>
                <c:pt idx="3">
                  <c:v>7.8394481028535596E-3</c:v>
                </c:pt>
                <c:pt idx="4">
                  <c:v>5.863907180934462E-2</c:v>
                </c:pt>
                <c:pt idx="5">
                  <c:v>6.2715584822828473E-3</c:v>
                </c:pt>
                <c:pt idx="6">
                  <c:v>8.1216682345562868E-2</c:v>
                </c:pt>
                <c:pt idx="7">
                  <c:v>0.15459391658827218</c:v>
                </c:pt>
                <c:pt idx="8">
                  <c:v>3.1357792411414238E-2</c:v>
                </c:pt>
                <c:pt idx="9">
                  <c:v>3.167137033552838E-2</c:v>
                </c:pt>
                <c:pt idx="10">
                  <c:v>1.1288805268109126E-2</c:v>
                </c:pt>
                <c:pt idx="11">
                  <c:v>1.6306052053935403E-2</c:v>
                </c:pt>
                <c:pt idx="12">
                  <c:v>2.5399811853245531E-2</c:v>
                </c:pt>
                <c:pt idx="13">
                  <c:v>3.574788334901223E-2</c:v>
                </c:pt>
                <c:pt idx="14">
                  <c:v>8.2470994042019435E-2</c:v>
                </c:pt>
                <c:pt idx="15">
                  <c:v>6.1774851050486045E-2</c:v>
                </c:pt>
                <c:pt idx="16">
                  <c:v>6.2715584822828477E-2</c:v>
                </c:pt>
                <c:pt idx="17">
                  <c:v>1.1288805268109126E-2</c:v>
                </c:pt>
                <c:pt idx="18">
                  <c:v>5.6757604264659769E-2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2A5-9138-59D1D540F88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2-42A5-9138-59D1D540F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12.28'!$Z$44:$Z$60</c:f>
              <c:numCache>
                <c:formatCode>#,##0</c:formatCode>
                <c:ptCount val="17"/>
                <c:pt idx="0">
                  <c:v>5</c:v>
                </c:pt>
                <c:pt idx="1">
                  <c:v>39</c:v>
                </c:pt>
                <c:pt idx="2">
                  <c:v>92</c:v>
                </c:pt>
                <c:pt idx="3">
                  <c:v>121</c:v>
                </c:pt>
                <c:pt idx="4">
                  <c:v>190</c:v>
                </c:pt>
                <c:pt idx="5">
                  <c:v>208</c:v>
                </c:pt>
                <c:pt idx="6">
                  <c:v>157</c:v>
                </c:pt>
                <c:pt idx="7">
                  <c:v>154</c:v>
                </c:pt>
                <c:pt idx="8">
                  <c:v>120</c:v>
                </c:pt>
                <c:pt idx="9">
                  <c:v>158</c:v>
                </c:pt>
                <c:pt idx="10">
                  <c:v>193</c:v>
                </c:pt>
                <c:pt idx="11">
                  <c:v>116</c:v>
                </c:pt>
                <c:pt idx="12">
                  <c:v>87</c:v>
                </c:pt>
                <c:pt idx="13">
                  <c:v>21</c:v>
                </c:pt>
                <c:pt idx="14">
                  <c:v>10</c:v>
                </c:pt>
                <c:pt idx="15">
                  <c:v>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D-4771-9E12-65F8C8DDD698}"/>
            </c:ext>
          </c:extLst>
        </c:ser>
        <c:ser>
          <c:idx val="1"/>
          <c:order val="1"/>
          <c:tx>
            <c:strRef>
              <c:f>'Table 12.28'!$S$62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12.28'!$Z$63:$Z$79</c:f>
              <c:numCache>
                <c:formatCode>#,##0</c:formatCode>
                <c:ptCount val="17"/>
                <c:pt idx="0">
                  <c:v>8</c:v>
                </c:pt>
                <c:pt idx="1">
                  <c:v>46</c:v>
                </c:pt>
                <c:pt idx="2">
                  <c:v>75</c:v>
                </c:pt>
                <c:pt idx="3">
                  <c:v>114</c:v>
                </c:pt>
                <c:pt idx="4">
                  <c:v>187</c:v>
                </c:pt>
                <c:pt idx="5">
                  <c:v>169</c:v>
                </c:pt>
                <c:pt idx="6">
                  <c:v>130</c:v>
                </c:pt>
                <c:pt idx="7">
                  <c:v>135</c:v>
                </c:pt>
                <c:pt idx="8">
                  <c:v>114</c:v>
                </c:pt>
                <c:pt idx="9">
                  <c:v>149</c:v>
                </c:pt>
                <c:pt idx="10">
                  <c:v>152</c:v>
                </c:pt>
                <c:pt idx="11">
                  <c:v>128</c:v>
                </c:pt>
                <c:pt idx="12">
                  <c:v>69</c:v>
                </c:pt>
                <c:pt idx="13">
                  <c:v>21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D-4771-9E12-65F8C8DDD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12.28'!$Z$83:$Z$90</c:f>
              <c:numCache>
                <c:formatCode>#,##0</c:formatCode>
                <c:ptCount val="8"/>
                <c:pt idx="0">
                  <c:v>78</c:v>
                </c:pt>
                <c:pt idx="1">
                  <c:v>107</c:v>
                </c:pt>
                <c:pt idx="2">
                  <c:v>230</c:v>
                </c:pt>
                <c:pt idx="3">
                  <c:v>62</c:v>
                </c:pt>
                <c:pt idx="4">
                  <c:v>20</c:v>
                </c:pt>
                <c:pt idx="5">
                  <c:v>26</c:v>
                </c:pt>
                <c:pt idx="6">
                  <c:v>251</c:v>
                </c:pt>
                <c:pt idx="7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E-4235-9084-4DBCBA0C7E26}"/>
            </c:ext>
          </c:extLst>
        </c:ser>
        <c:ser>
          <c:idx val="1"/>
          <c:order val="1"/>
          <c:tx>
            <c:strRef>
              <c:f>'Table 12.28'!$S$92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12.28'!$Z$93:$Z$100</c:f>
              <c:numCache>
                <c:formatCode>#,##0</c:formatCode>
                <c:ptCount val="8"/>
                <c:pt idx="0">
                  <c:v>63</c:v>
                </c:pt>
                <c:pt idx="1">
                  <c:v>99</c:v>
                </c:pt>
                <c:pt idx="2">
                  <c:v>46</c:v>
                </c:pt>
                <c:pt idx="3">
                  <c:v>194</c:v>
                </c:pt>
                <c:pt idx="4">
                  <c:v>122</c:v>
                </c:pt>
                <c:pt idx="5">
                  <c:v>98</c:v>
                </c:pt>
                <c:pt idx="6">
                  <c:v>20</c:v>
                </c:pt>
                <c:pt idx="7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E-4235-9084-4DBCBA0C7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12.3'!$Z$44:$Z$60</c:f>
              <c:numCache>
                <c:formatCode>#,##0</c:formatCode>
                <c:ptCount val="17"/>
                <c:pt idx="0">
                  <c:v>26</c:v>
                </c:pt>
                <c:pt idx="1">
                  <c:v>220</c:v>
                </c:pt>
                <c:pt idx="2">
                  <c:v>501</c:v>
                </c:pt>
                <c:pt idx="3">
                  <c:v>715</c:v>
                </c:pt>
                <c:pt idx="4">
                  <c:v>1227</c:v>
                </c:pt>
                <c:pt idx="5">
                  <c:v>1071</c:v>
                </c:pt>
                <c:pt idx="6">
                  <c:v>777</c:v>
                </c:pt>
                <c:pt idx="7">
                  <c:v>708</c:v>
                </c:pt>
                <c:pt idx="8">
                  <c:v>654</c:v>
                </c:pt>
                <c:pt idx="9">
                  <c:v>724</c:v>
                </c:pt>
                <c:pt idx="10">
                  <c:v>702</c:v>
                </c:pt>
                <c:pt idx="11">
                  <c:v>527</c:v>
                </c:pt>
                <c:pt idx="12">
                  <c:v>290</c:v>
                </c:pt>
                <c:pt idx="13">
                  <c:v>110</c:v>
                </c:pt>
                <c:pt idx="14">
                  <c:v>51</c:v>
                </c:pt>
                <c:pt idx="15">
                  <c:v>15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5-4E1E-A69D-6C5E06241490}"/>
            </c:ext>
          </c:extLst>
        </c:ser>
        <c:ser>
          <c:idx val="1"/>
          <c:order val="1"/>
          <c:tx>
            <c:strRef>
              <c:f>'Table 12.3'!$S$62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12.3'!$Z$63:$Z$79</c:f>
              <c:numCache>
                <c:formatCode>#,##0</c:formatCode>
                <c:ptCount val="17"/>
                <c:pt idx="0">
                  <c:v>19</c:v>
                </c:pt>
                <c:pt idx="1">
                  <c:v>301</c:v>
                </c:pt>
                <c:pt idx="2">
                  <c:v>591</c:v>
                </c:pt>
                <c:pt idx="3">
                  <c:v>787</c:v>
                </c:pt>
                <c:pt idx="4">
                  <c:v>1096</c:v>
                </c:pt>
                <c:pt idx="5">
                  <c:v>874</c:v>
                </c:pt>
                <c:pt idx="6">
                  <c:v>750</c:v>
                </c:pt>
                <c:pt idx="7">
                  <c:v>698</c:v>
                </c:pt>
                <c:pt idx="8">
                  <c:v>657</c:v>
                </c:pt>
                <c:pt idx="9">
                  <c:v>825</c:v>
                </c:pt>
                <c:pt idx="10">
                  <c:v>653</c:v>
                </c:pt>
                <c:pt idx="11">
                  <c:v>527</c:v>
                </c:pt>
                <c:pt idx="12">
                  <c:v>232</c:v>
                </c:pt>
                <c:pt idx="13">
                  <c:v>60</c:v>
                </c:pt>
                <c:pt idx="14">
                  <c:v>29</c:v>
                </c:pt>
                <c:pt idx="15">
                  <c:v>9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5-4E1E-A69D-6C5E06241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12.28'!$V$8:$Z$8</c:f>
              <c:numCache>
                <c:formatCode>#,##0</c:formatCode>
                <c:ptCount val="5"/>
                <c:pt idx="0">
                  <c:v>45322.26</c:v>
                </c:pt>
                <c:pt idx="1">
                  <c:v>44838.16</c:v>
                </c:pt>
                <c:pt idx="2">
                  <c:v>43638</c:v>
                </c:pt>
                <c:pt idx="3">
                  <c:v>44413.66</c:v>
                </c:pt>
                <c:pt idx="4">
                  <c:v>48013.84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5-43B8-A502-FCC47C2D66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5-43B8-A502-FCC47C2D6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12.29'!$U$4:$Y$4</c:f>
              <c:numCache>
                <c:formatCode>#,##0</c:formatCode>
                <c:ptCount val="5"/>
                <c:pt idx="1">
                  <c:v>18237</c:v>
                </c:pt>
                <c:pt idx="2">
                  <c:v>18251</c:v>
                </c:pt>
                <c:pt idx="3">
                  <c:v>19253</c:v>
                </c:pt>
                <c:pt idx="4">
                  <c:v>20615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3-4D02-B20D-FEFA008C5BF0}"/>
            </c:ext>
          </c:extLst>
        </c:ser>
        <c:ser>
          <c:idx val="1"/>
          <c:order val="1"/>
          <c:tx>
            <c:strRef>
              <c:f>'Table 12.29'!$S$7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12.29'!$U$7:$Y$7</c:f>
              <c:numCache>
                <c:formatCode>#,##0</c:formatCode>
                <c:ptCount val="5"/>
                <c:pt idx="1">
                  <c:v>13134</c:v>
                </c:pt>
                <c:pt idx="2">
                  <c:v>13340</c:v>
                </c:pt>
                <c:pt idx="3">
                  <c:v>13571</c:v>
                </c:pt>
                <c:pt idx="4">
                  <c:v>14033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3-4D02-B20D-FEFA008C5BF0}"/>
            </c:ext>
          </c:extLst>
        </c:ser>
        <c:ser>
          <c:idx val="2"/>
          <c:order val="2"/>
          <c:tx>
            <c:strRef>
              <c:f>'Table 12.29'!$S$11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12.29'!$U$11:$Y$11</c:f>
              <c:numCache>
                <c:formatCode>#,##0</c:formatCode>
                <c:ptCount val="5"/>
                <c:pt idx="1">
                  <c:v>16268</c:v>
                </c:pt>
                <c:pt idx="2">
                  <c:v>16163</c:v>
                </c:pt>
                <c:pt idx="3">
                  <c:v>17070</c:v>
                </c:pt>
                <c:pt idx="4">
                  <c:v>18378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53-4D02-B20D-FEFA008C5BF0}"/>
            </c:ext>
          </c:extLst>
        </c:ser>
        <c:ser>
          <c:idx val="3"/>
          <c:order val="3"/>
          <c:tx>
            <c:strRef>
              <c:f>'Table 12.29'!$S$12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12.29'!$U$12:$Y$12</c:f>
              <c:numCache>
                <c:formatCode>#,##0</c:formatCode>
                <c:ptCount val="5"/>
                <c:pt idx="1">
                  <c:v>1970</c:v>
                </c:pt>
                <c:pt idx="2">
                  <c:v>2093</c:v>
                </c:pt>
                <c:pt idx="3">
                  <c:v>2183</c:v>
                </c:pt>
                <c:pt idx="4">
                  <c:v>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53-4D02-B20D-FEFA008C5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12.29'!$AB$15:$AB$33</c:f>
              <c:numCache>
                <c:formatCode>0.0%</c:formatCode>
                <c:ptCount val="19"/>
                <c:pt idx="0">
                  <c:v>4.3888335940091949E-2</c:v>
                </c:pt>
                <c:pt idx="1">
                  <c:v>1.218067206976634E-2</c:v>
                </c:pt>
                <c:pt idx="2">
                  <c:v>5.7538271956016872E-2</c:v>
                </c:pt>
                <c:pt idx="3">
                  <c:v>9.621309066780416E-3</c:v>
                </c:pt>
                <c:pt idx="4">
                  <c:v>7.1756955305938674E-2</c:v>
                </c:pt>
                <c:pt idx="5">
                  <c:v>2.8200388644011566E-2</c:v>
                </c:pt>
                <c:pt idx="6">
                  <c:v>9.0904782217166691E-2</c:v>
                </c:pt>
                <c:pt idx="7">
                  <c:v>7.9387648703730038E-2</c:v>
                </c:pt>
                <c:pt idx="8">
                  <c:v>3.9148774823451346E-2</c:v>
                </c:pt>
                <c:pt idx="9">
                  <c:v>8.0098582871226121E-3</c:v>
                </c:pt>
                <c:pt idx="10">
                  <c:v>3.9243566045784162E-2</c:v>
                </c:pt>
                <c:pt idx="11">
                  <c:v>1.7252002464571779E-2</c:v>
                </c:pt>
                <c:pt idx="12">
                  <c:v>5.4599744063699704E-2</c:v>
                </c:pt>
                <c:pt idx="13">
                  <c:v>5.6305986065690317E-2</c:v>
                </c:pt>
                <c:pt idx="14">
                  <c:v>4.6068534053746626E-2</c:v>
                </c:pt>
                <c:pt idx="15">
                  <c:v>9.3890705720650267E-2</c:v>
                </c:pt>
                <c:pt idx="16">
                  <c:v>0.1621877814114413</c:v>
                </c:pt>
                <c:pt idx="17">
                  <c:v>2.1233233802549885E-2</c:v>
                </c:pt>
                <c:pt idx="18">
                  <c:v>4.0475851936110717E-2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1-4B55-BF34-AF1494B8464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1-4B55-BF34-AF1494B84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12.29'!$Y$44:$Y$60</c:f>
              <c:numCache>
                <c:formatCode>#,##0</c:formatCode>
                <c:ptCount val="17"/>
                <c:pt idx="0">
                  <c:v>19</c:v>
                </c:pt>
                <c:pt idx="1">
                  <c:v>330</c:v>
                </c:pt>
                <c:pt idx="2">
                  <c:v>623</c:v>
                </c:pt>
                <c:pt idx="3">
                  <c:v>869</c:v>
                </c:pt>
                <c:pt idx="4">
                  <c:v>1119</c:v>
                </c:pt>
                <c:pt idx="5">
                  <c:v>1097</c:v>
                </c:pt>
                <c:pt idx="6">
                  <c:v>935</c:v>
                </c:pt>
                <c:pt idx="7">
                  <c:v>838</c:v>
                </c:pt>
                <c:pt idx="8">
                  <c:v>845</c:v>
                </c:pt>
                <c:pt idx="9">
                  <c:v>987</c:v>
                </c:pt>
                <c:pt idx="10">
                  <c:v>937</c:v>
                </c:pt>
                <c:pt idx="11">
                  <c:v>771</c:v>
                </c:pt>
                <c:pt idx="12">
                  <c:v>470</c:v>
                </c:pt>
                <c:pt idx="13">
                  <c:v>186</c:v>
                </c:pt>
                <c:pt idx="14">
                  <c:v>91</c:v>
                </c:pt>
                <c:pt idx="15">
                  <c:v>45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C-48B4-A613-4B73DC8C4B90}"/>
            </c:ext>
          </c:extLst>
        </c:ser>
        <c:ser>
          <c:idx val="1"/>
          <c:order val="1"/>
          <c:tx>
            <c:strRef>
              <c:f>'Table 12.29'!$S$62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12.29'!$Y$63:$Y$79</c:f>
              <c:numCache>
                <c:formatCode>#,##0</c:formatCode>
                <c:ptCount val="17"/>
                <c:pt idx="0">
                  <c:v>22</c:v>
                </c:pt>
                <c:pt idx="1">
                  <c:v>375</c:v>
                </c:pt>
                <c:pt idx="2">
                  <c:v>714</c:v>
                </c:pt>
                <c:pt idx="3">
                  <c:v>835</c:v>
                </c:pt>
                <c:pt idx="4">
                  <c:v>1037</c:v>
                </c:pt>
                <c:pt idx="5">
                  <c:v>1042</c:v>
                </c:pt>
                <c:pt idx="6">
                  <c:v>958</c:v>
                </c:pt>
                <c:pt idx="7">
                  <c:v>963</c:v>
                </c:pt>
                <c:pt idx="8">
                  <c:v>1000</c:v>
                </c:pt>
                <c:pt idx="9">
                  <c:v>1079</c:v>
                </c:pt>
                <c:pt idx="10">
                  <c:v>947</c:v>
                </c:pt>
                <c:pt idx="11">
                  <c:v>795</c:v>
                </c:pt>
                <c:pt idx="12">
                  <c:v>409</c:v>
                </c:pt>
                <c:pt idx="13">
                  <c:v>145</c:v>
                </c:pt>
                <c:pt idx="14">
                  <c:v>58</c:v>
                </c:pt>
                <c:pt idx="15">
                  <c:v>14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C-48B4-A613-4B73DC8C4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12.29'!$Y$83:$Y$90</c:f>
              <c:numCache>
                <c:formatCode>#,##0</c:formatCode>
                <c:ptCount val="8"/>
                <c:pt idx="0">
                  <c:v>772</c:v>
                </c:pt>
                <c:pt idx="1">
                  <c:v>1009</c:v>
                </c:pt>
                <c:pt idx="2">
                  <c:v>1434</c:v>
                </c:pt>
                <c:pt idx="3">
                  <c:v>452</c:v>
                </c:pt>
                <c:pt idx="4">
                  <c:v>303</c:v>
                </c:pt>
                <c:pt idx="5">
                  <c:v>376</c:v>
                </c:pt>
                <c:pt idx="6">
                  <c:v>653</c:v>
                </c:pt>
                <c:pt idx="7">
                  <c:v>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B-4B47-B121-D655DF6190AF}"/>
            </c:ext>
          </c:extLst>
        </c:ser>
        <c:ser>
          <c:idx val="1"/>
          <c:order val="1"/>
          <c:tx>
            <c:strRef>
              <c:f>'Table 12.29'!$S$92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12.29'!$Y$93:$Y$100</c:f>
              <c:numCache>
                <c:formatCode>#,##0</c:formatCode>
                <c:ptCount val="8"/>
                <c:pt idx="0">
                  <c:v>536</c:v>
                </c:pt>
                <c:pt idx="1">
                  <c:v>1552</c:v>
                </c:pt>
                <c:pt idx="2">
                  <c:v>258</c:v>
                </c:pt>
                <c:pt idx="3">
                  <c:v>1158</c:v>
                </c:pt>
                <c:pt idx="4">
                  <c:v>1107</c:v>
                </c:pt>
                <c:pt idx="5">
                  <c:v>732</c:v>
                </c:pt>
                <c:pt idx="6">
                  <c:v>51</c:v>
                </c:pt>
                <c:pt idx="7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8B-4B47-B121-D655DF619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12.29'!$U$8:$Y$8</c:f>
              <c:numCache>
                <c:formatCode>#,##0</c:formatCode>
                <c:ptCount val="5"/>
                <c:pt idx="1">
                  <c:v>41778</c:v>
                </c:pt>
                <c:pt idx="2">
                  <c:v>41377.64</c:v>
                </c:pt>
                <c:pt idx="3">
                  <c:v>43038</c:v>
                </c:pt>
                <c:pt idx="4">
                  <c:v>43599.19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C-4561-9801-22FEE62E0A9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C-4561-9801-22FEE62E0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12.29'!$V$4:$Z$4</c:f>
              <c:numCache>
                <c:formatCode>#,##0</c:formatCode>
                <c:ptCount val="5"/>
                <c:pt idx="0">
                  <c:v>18237</c:v>
                </c:pt>
                <c:pt idx="1">
                  <c:v>18251</c:v>
                </c:pt>
                <c:pt idx="2">
                  <c:v>19253</c:v>
                </c:pt>
                <c:pt idx="3">
                  <c:v>20615</c:v>
                </c:pt>
                <c:pt idx="4">
                  <c:v>21099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8-435E-96CE-E3FAC54F540C}"/>
            </c:ext>
          </c:extLst>
        </c:ser>
        <c:ser>
          <c:idx val="1"/>
          <c:order val="1"/>
          <c:tx>
            <c:strRef>
              <c:f>'Table 12.29'!$S$7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12.29'!$V$7:$Z$7</c:f>
              <c:numCache>
                <c:formatCode>#,##0</c:formatCode>
                <c:ptCount val="5"/>
                <c:pt idx="0">
                  <c:v>13134</c:v>
                </c:pt>
                <c:pt idx="1">
                  <c:v>13340</c:v>
                </c:pt>
                <c:pt idx="2">
                  <c:v>13571</c:v>
                </c:pt>
                <c:pt idx="3">
                  <c:v>14033</c:v>
                </c:pt>
                <c:pt idx="4">
                  <c:v>14370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8-435E-96CE-E3FAC54F540C}"/>
            </c:ext>
          </c:extLst>
        </c:ser>
        <c:ser>
          <c:idx val="2"/>
          <c:order val="2"/>
          <c:tx>
            <c:strRef>
              <c:f>'Table 12.29'!$S$11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12.29'!$V$11:$Z$11</c:f>
              <c:numCache>
                <c:formatCode>#,##0</c:formatCode>
                <c:ptCount val="5"/>
                <c:pt idx="0">
                  <c:v>16268</c:v>
                </c:pt>
                <c:pt idx="1">
                  <c:v>16163</c:v>
                </c:pt>
                <c:pt idx="2">
                  <c:v>17070</c:v>
                </c:pt>
                <c:pt idx="3">
                  <c:v>18378</c:v>
                </c:pt>
                <c:pt idx="4">
                  <c:v>18823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98-435E-96CE-E3FAC54F540C}"/>
            </c:ext>
          </c:extLst>
        </c:ser>
        <c:ser>
          <c:idx val="3"/>
          <c:order val="3"/>
          <c:tx>
            <c:strRef>
              <c:f>'Table 12.29'!$S$12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12.29'!$V$12:$Z$12</c:f>
              <c:numCache>
                <c:formatCode>#,##0</c:formatCode>
                <c:ptCount val="5"/>
                <c:pt idx="0">
                  <c:v>1970</c:v>
                </c:pt>
                <c:pt idx="1">
                  <c:v>2093</c:v>
                </c:pt>
                <c:pt idx="2">
                  <c:v>2183</c:v>
                </c:pt>
                <c:pt idx="3">
                  <c:v>2232</c:v>
                </c:pt>
                <c:pt idx="4">
                  <c:v>2284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98-435E-96CE-E3FAC54F5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12.29'!$AB$15:$AB$33</c:f>
              <c:numCache>
                <c:formatCode>0.0%</c:formatCode>
                <c:ptCount val="19"/>
                <c:pt idx="0">
                  <c:v>4.3888335940091949E-2</c:v>
                </c:pt>
                <c:pt idx="1">
                  <c:v>1.218067206976634E-2</c:v>
                </c:pt>
                <c:pt idx="2">
                  <c:v>5.7538271956016872E-2</c:v>
                </c:pt>
                <c:pt idx="3">
                  <c:v>9.621309066780416E-3</c:v>
                </c:pt>
                <c:pt idx="4">
                  <c:v>7.1756955305938674E-2</c:v>
                </c:pt>
                <c:pt idx="5">
                  <c:v>2.8200388644011566E-2</c:v>
                </c:pt>
                <c:pt idx="6">
                  <c:v>9.0904782217166691E-2</c:v>
                </c:pt>
                <c:pt idx="7">
                  <c:v>7.9387648703730038E-2</c:v>
                </c:pt>
                <c:pt idx="8">
                  <c:v>3.9148774823451346E-2</c:v>
                </c:pt>
                <c:pt idx="9">
                  <c:v>8.0098582871226121E-3</c:v>
                </c:pt>
                <c:pt idx="10">
                  <c:v>3.9243566045784162E-2</c:v>
                </c:pt>
                <c:pt idx="11">
                  <c:v>1.7252002464571779E-2</c:v>
                </c:pt>
                <c:pt idx="12">
                  <c:v>5.4599744063699704E-2</c:v>
                </c:pt>
                <c:pt idx="13">
                  <c:v>5.6305986065690317E-2</c:v>
                </c:pt>
                <c:pt idx="14">
                  <c:v>4.6068534053746626E-2</c:v>
                </c:pt>
                <c:pt idx="15">
                  <c:v>9.3890705720650267E-2</c:v>
                </c:pt>
                <c:pt idx="16">
                  <c:v>0.1621877814114413</c:v>
                </c:pt>
                <c:pt idx="17">
                  <c:v>2.1233233802549885E-2</c:v>
                </c:pt>
                <c:pt idx="18">
                  <c:v>4.0475851936110717E-2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E-431C-9BBC-9F36BE7A2AC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E-431C-9BBC-9F36BE7A2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12.29'!$Z$44:$Z$60</c:f>
              <c:numCache>
                <c:formatCode>#,##0</c:formatCode>
                <c:ptCount val="17"/>
                <c:pt idx="0">
                  <c:v>24</c:v>
                </c:pt>
                <c:pt idx="1">
                  <c:v>329</c:v>
                </c:pt>
                <c:pt idx="2">
                  <c:v>636</c:v>
                </c:pt>
                <c:pt idx="3">
                  <c:v>789</c:v>
                </c:pt>
                <c:pt idx="4">
                  <c:v>1212</c:v>
                </c:pt>
                <c:pt idx="5">
                  <c:v>1212</c:v>
                </c:pt>
                <c:pt idx="6">
                  <c:v>991</c:v>
                </c:pt>
                <c:pt idx="7">
                  <c:v>904</c:v>
                </c:pt>
                <c:pt idx="8">
                  <c:v>783</c:v>
                </c:pt>
                <c:pt idx="9">
                  <c:v>959</c:v>
                </c:pt>
                <c:pt idx="10">
                  <c:v>893</c:v>
                </c:pt>
                <c:pt idx="11">
                  <c:v>789</c:v>
                </c:pt>
                <c:pt idx="12">
                  <c:v>483</c:v>
                </c:pt>
                <c:pt idx="13">
                  <c:v>204</c:v>
                </c:pt>
                <c:pt idx="14">
                  <c:v>99</c:v>
                </c:pt>
                <c:pt idx="15">
                  <c:v>33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2-473F-BD0A-F423586B5705}"/>
            </c:ext>
          </c:extLst>
        </c:ser>
        <c:ser>
          <c:idx val="1"/>
          <c:order val="1"/>
          <c:tx>
            <c:strRef>
              <c:f>'Table 12.29'!$S$62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12.29'!$Z$63:$Z$79</c:f>
              <c:numCache>
                <c:formatCode>#,##0</c:formatCode>
                <c:ptCount val="17"/>
                <c:pt idx="0">
                  <c:v>24</c:v>
                </c:pt>
                <c:pt idx="1">
                  <c:v>386</c:v>
                </c:pt>
                <c:pt idx="2">
                  <c:v>728</c:v>
                </c:pt>
                <c:pt idx="3">
                  <c:v>884</c:v>
                </c:pt>
                <c:pt idx="4">
                  <c:v>1082</c:v>
                </c:pt>
                <c:pt idx="5">
                  <c:v>1092</c:v>
                </c:pt>
                <c:pt idx="6">
                  <c:v>1016</c:v>
                </c:pt>
                <c:pt idx="7">
                  <c:v>1025</c:v>
                </c:pt>
                <c:pt idx="8">
                  <c:v>922</c:v>
                </c:pt>
                <c:pt idx="9">
                  <c:v>1117</c:v>
                </c:pt>
                <c:pt idx="10">
                  <c:v>954</c:v>
                </c:pt>
                <c:pt idx="11">
                  <c:v>820</c:v>
                </c:pt>
                <c:pt idx="12">
                  <c:v>435</c:v>
                </c:pt>
                <c:pt idx="13">
                  <c:v>160</c:v>
                </c:pt>
                <c:pt idx="14">
                  <c:v>42</c:v>
                </c:pt>
                <c:pt idx="15">
                  <c:v>19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2-473F-BD0A-F423586B5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12.29'!$Z$83:$Z$90</c:f>
              <c:numCache>
                <c:formatCode>#,##0</c:formatCode>
                <c:ptCount val="8"/>
                <c:pt idx="0">
                  <c:v>795</c:v>
                </c:pt>
                <c:pt idx="1">
                  <c:v>1031</c:v>
                </c:pt>
                <c:pt idx="2">
                  <c:v>1404</c:v>
                </c:pt>
                <c:pt idx="3">
                  <c:v>468</c:v>
                </c:pt>
                <c:pt idx="4">
                  <c:v>308</c:v>
                </c:pt>
                <c:pt idx="5">
                  <c:v>384</c:v>
                </c:pt>
                <c:pt idx="6">
                  <c:v>681</c:v>
                </c:pt>
                <c:pt idx="7">
                  <c:v>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A-40AE-8EE2-53546C720DA9}"/>
            </c:ext>
          </c:extLst>
        </c:ser>
        <c:ser>
          <c:idx val="1"/>
          <c:order val="1"/>
          <c:tx>
            <c:strRef>
              <c:f>'Table 12.29'!$S$92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12.29'!$Z$93:$Z$100</c:f>
              <c:numCache>
                <c:formatCode>#,##0</c:formatCode>
                <c:ptCount val="8"/>
                <c:pt idx="0">
                  <c:v>548</c:v>
                </c:pt>
                <c:pt idx="1">
                  <c:v>1595</c:v>
                </c:pt>
                <c:pt idx="2">
                  <c:v>265</c:v>
                </c:pt>
                <c:pt idx="3">
                  <c:v>1235</c:v>
                </c:pt>
                <c:pt idx="4">
                  <c:v>1136</c:v>
                </c:pt>
                <c:pt idx="5">
                  <c:v>761</c:v>
                </c:pt>
                <c:pt idx="6">
                  <c:v>74</c:v>
                </c:pt>
                <c:pt idx="7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A-40AE-8EE2-53546C720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12.3'!$Z$83:$Z$90</c:f>
              <c:numCache>
                <c:formatCode>#,##0</c:formatCode>
                <c:ptCount val="8"/>
                <c:pt idx="0">
                  <c:v>449</c:v>
                </c:pt>
                <c:pt idx="1">
                  <c:v>629</c:v>
                </c:pt>
                <c:pt idx="2">
                  <c:v>1154</c:v>
                </c:pt>
                <c:pt idx="3">
                  <c:v>409</c:v>
                </c:pt>
                <c:pt idx="4">
                  <c:v>239</c:v>
                </c:pt>
                <c:pt idx="5">
                  <c:v>329</c:v>
                </c:pt>
                <c:pt idx="6">
                  <c:v>786</c:v>
                </c:pt>
                <c:pt idx="7">
                  <c:v>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7-4D22-8C60-9A8B7B28A3C5}"/>
            </c:ext>
          </c:extLst>
        </c:ser>
        <c:ser>
          <c:idx val="1"/>
          <c:order val="1"/>
          <c:tx>
            <c:strRef>
              <c:f>'Table 12.3'!$S$92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12.3'!$Z$93:$Z$100</c:f>
              <c:numCache>
                <c:formatCode>#,##0</c:formatCode>
                <c:ptCount val="8"/>
                <c:pt idx="0">
                  <c:v>355</c:v>
                </c:pt>
                <c:pt idx="1">
                  <c:v>931</c:v>
                </c:pt>
                <c:pt idx="2">
                  <c:v>195</c:v>
                </c:pt>
                <c:pt idx="3">
                  <c:v>1131</c:v>
                </c:pt>
                <c:pt idx="4">
                  <c:v>820</c:v>
                </c:pt>
                <c:pt idx="5">
                  <c:v>719</c:v>
                </c:pt>
                <c:pt idx="6">
                  <c:v>89</c:v>
                </c:pt>
                <c:pt idx="7">
                  <c:v>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77-4D22-8C60-9A8B7B28A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12.29'!$V$8:$Z$8</c:f>
              <c:numCache>
                <c:formatCode>#,##0</c:formatCode>
                <c:ptCount val="5"/>
                <c:pt idx="0">
                  <c:v>41778</c:v>
                </c:pt>
                <c:pt idx="1">
                  <c:v>41377.64</c:v>
                </c:pt>
                <c:pt idx="2">
                  <c:v>43038</c:v>
                </c:pt>
                <c:pt idx="3">
                  <c:v>43599.19</c:v>
                </c:pt>
                <c:pt idx="4">
                  <c:v>45924.61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1-4620-937F-9EF9EAA7B2B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1-4620-937F-9EF9EAA7B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12.1'!$Y$44:$Y$60</c:f>
              <c:numCache>
                <c:formatCode>#,##0</c:formatCode>
                <c:ptCount val="17"/>
                <c:pt idx="0">
                  <c:v>12</c:v>
                </c:pt>
                <c:pt idx="1">
                  <c:v>75</c:v>
                </c:pt>
                <c:pt idx="2">
                  <c:v>113</c:v>
                </c:pt>
                <c:pt idx="3">
                  <c:v>154</c:v>
                </c:pt>
                <c:pt idx="4">
                  <c:v>234</c:v>
                </c:pt>
                <c:pt idx="5">
                  <c:v>184</c:v>
                </c:pt>
                <c:pt idx="6">
                  <c:v>196</c:v>
                </c:pt>
                <c:pt idx="7">
                  <c:v>198</c:v>
                </c:pt>
                <c:pt idx="8">
                  <c:v>214</c:v>
                </c:pt>
                <c:pt idx="9">
                  <c:v>234</c:v>
                </c:pt>
                <c:pt idx="10">
                  <c:v>261</c:v>
                </c:pt>
                <c:pt idx="11">
                  <c:v>240</c:v>
                </c:pt>
                <c:pt idx="12">
                  <c:v>159</c:v>
                </c:pt>
                <c:pt idx="13">
                  <c:v>61</c:v>
                </c:pt>
                <c:pt idx="14">
                  <c:v>24</c:v>
                </c:pt>
                <c:pt idx="15">
                  <c:v>7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2-4DA4-93C9-D9FA6446D964}"/>
            </c:ext>
          </c:extLst>
        </c:ser>
        <c:ser>
          <c:idx val="1"/>
          <c:order val="1"/>
          <c:tx>
            <c:strRef>
              <c:f>'Table 12.1'!$S$62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12.1'!$Y$63:$Y$79</c:f>
              <c:numCache>
                <c:formatCode>#,##0</c:formatCode>
                <c:ptCount val="17"/>
                <c:pt idx="0">
                  <c:v>6</c:v>
                </c:pt>
                <c:pt idx="1">
                  <c:v>67</c:v>
                </c:pt>
                <c:pt idx="2">
                  <c:v>109</c:v>
                </c:pt>
                <c:pt idx="3">
                  <c:v>163</c:v>
                </c:pt>
                <c:pt idx="4">
                  <c:v>174</c:v>
                </c:pt>
                <c:pt idx="5">
                  <c:v>234</c:v>
                </c:pt>
                <c:pt idx="6">
                  <c:v>215</c:v>
                </c:pt>
                <c:pt idx="7">
                  <c:v>240</c:v>
                </c:pt>
                <c:pt idx="8">
                  <c:v>232</c:v>
                </c:pt>
                <c:pt idx="9">
                  <c:v>293</c:v>
                </c:pt>
                <c:pt idx="10">
                  <c:v>297</c:v>
                </c:pt>
                <c:pt idx="11">
                  <c:v>274</c:v>
                </c:pt>
                <c:pt idx="12">
                  <c:v>121</c:v>
                </c:pt>
                <c:pt idx="13">
                  <c:v>42</c:v>
                </c:pt>
                <c:pt idx="14">
                  <c:v>24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2-4DA4-93C9-D9FA6446D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12.3'!$V$8:$Z$8</c:f>
              <c:numCache>
                <c:formatCode>#,##0</c:formatCode>
                <c:ptCount val="5"/>
                <c:pt idx="0">
                  <c:v>42948.67</c:v>
                </c:pt>
                <c:pt idx="1">
                  <c:v>45280.94</c:v>
                </c:pt>
                <c:pt idx="2">
                  <c:v>43695</c:v>
                </c:pt>
                <c:pt idx="3">
                  <c:v>44385.07</c:v>
                </c:pt>
                <c:pt idx="4">
                  <c:v>46985.06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F-4DFE-9AC7-57D8D37D207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F-4DFE-9AC7-57D8D37D2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12.4'!$U$4:$Y$4</c:f>
              <c:numCache>
                <c:formatCode>#,##0</c:formatCode>
                <c:ptCount val="5"/>
                <c:pt idx="1">
                  <c:v>16242</c:v>
                </c:pt>
                <c:pt idx="2">
                  <c:v>16388</c:v>
                </c:pt>
                <c:pt idx="3">
                  <c:v>17343</c:v>
                </c:pt>
                <c:pt idx="4">
                  <c:v>18296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5-455E-ACC4-B9B53C5AC0F6}"/>
            </c:ext>
          </c:extLst>
        </c:ser>
        <c:ser>
          <c:idx val="1"/>
          <c:order val="1"/>
          <c:tx>
            <c:strRef>
              <c:f>'Table 12.4'!$S$7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12.4'!$U$7:$Y$7</c:f>
              <c:numCache>
                <c:formatCode>#,##0</c:formatCode>
                <c:ptCount val="5"/>
                <c:pt idx="1">
                  <c:v>11555</c:v>
                </c:pt>
                <c:pt idx="2">
                  <c:v>11812</c:v>
                </c:pt>
                <c:pt idx="3">
                  <c:v>12166</c:v>
                </c:pt>
                <c:pt idx="4">
                  <c:v>12473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5-455E-ACC4-B9B53C5AC0F6}"/>
            </c:ext>
          </c:extLst>
        </c:ser>
        <c:ser>
          <c:idx val="2"/>
          <c:order val="2"/>
          <c:tx>
            <c:strRef>
              <c:f>'Table 12.4'!$S$11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12.4'!$U$11:$Y$11</c:f>
              <c:numCache>
                <c:formatCode>#,##0</c:formatCode>
                <c:ptCount val="5"/>
                <c:pt idx="1">
                  <c:v>14372</c:v>
                </c:pt>
                <c:pt idx="2">
                  <c:v>14456</c:v>
                </c:pt>
                <c:pt idx="3">
                  <c:v>15377</c:v>
                </c:pt>
                <c:pt idx="4">
                  <c:v>16365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E5-455E-ACC4-B9B53C5AC0F6}"/>
            </c:ext>
          </c:extLst>
        </c:ser>
        <c:ser>
          <c:idx val="3"/>
          <c:order val="3"/>
          <c:tx>
            <c:strRef>
              <c:f>'Table 12.4'!$S$12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12.4'!$U$12:$Y$12</c:f>
              <c:numCache>
                <c:formatCode>#,##0</c:formatCode>
                <c:ptCount val="5"/>
                <c:pt idx="1">
                  <c:v>1863</c:v>
                </c:pt>
                <c:pt idx="2">
                  <c:v>1935</c:v>
                </c:pt>
                <c:pt idx="3">
                  <c:v>1966</c:v>
                </c:pt>
                <c:pt idx="4">
                  <c:v>1936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E5-455E-ACC4-B9B53C5AC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12.4'!$AB$15:$AB$33</c:f>
              <c:numCache>
                <c:formatCode>0.0%</c:formatCode>
                <c:ptCount val="19"/>
                <c:pt idx="0">
                  <c:v>6.9130175267241842E-2</c:v>
                </c:pt>
                <c:pt idx="1">
                  <c:v>1.8720494872212275E-2</c:v>
                </c:pt>
                <c:pt idx="2">
                  <c:v>7.6292799392262189E-2</c:v>
                </c:pt>
                <c:pt idx="3">
                  <c:v>7.7595094687720441E-3</c:v>
                </c:pt>
                <c:pt idx="4">
                  <c:v>7.6943947039991314E-2</c:v>
                </c:pt>
                <c:pt idx="5">
                  <c:v>2.2356069238699875E-2</c:v>
                </c:pt>
                <c:pt idx="6">
                  <c:v>8.6277063324108741E-2</c:v>
                </c:pt>
                <c:pt idx="7">
                  <c:v>6.8153453795648161E-2</c:v>
                </c:pt>
                <c:pt idx="8">
                  <c:v>4.7153942156383959E-2</c:v>
                </c:pt>
                <c:pt idx="9">
                  <c:v>5.2634434858104071E-3</c:v>
                </c:pt>
                <c:pt idx="10">
                  <c:v>2.403820066200011E-2</c:v>
                </c:pt>
                <c:pt idx="11">
                  <c:v>1.356557599435672E-2</c:v>
                </c:pt>
                <c:pt idx="12">
                  <c:v>4.0968039502957299E-2</c:v>
                </c:pt>
                <c:pt idx="13">
                  <c:v>7.857181615931412E-2</c:v>
                </c:pt>
                <c:pt idx="14">
                  <c:v>4.5580335341038579E-2</c:v>
                </c:pt>
                <c:pt idx="15">
                  <c:v>8.530034185251506E-2</c:v>
                </c:pt>
                <c:pt idx="16">
                  <c:v>0.14406641706006837</c:v>
                </c:pt>
                <c:pt idx="17">
                  <c:v>1.1612133051169352E-2</c:v>
                </c:pt>
                <c:pt idx="18">
                  <c:v>4.1619187150686417E-2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E-49EC-B460-C0D7000D099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E-49EC-B460-C0D7000D0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12.4'!$Y$44:$Y$60</c:f>
              <c:numCache>
                <c:formatCode>#,##0</c:formatCode>
                <c:ptCount val="17"/>
                <c:pt idx="0">
                  <c:v>20</c:v>
                </c:pt>
                <c:pt idx="1">
                  <c:v>326</c:v>
                </c:pt>
                <c:pt idx="2">
                  <c:v>516</c:v>
                </c:pt>
                <c:pt idx="3">
                  <c:v>744</c:v>
                </c:pt>
                <c:pt idx="4">
                  <c:v>1050</c:v>
                </c:pt>
                <c:pt idx="5">
                  <c:v>868</c:v>
                </c:pt>
                <c:pt idx="6">
                  <c:v>872</c:v>
                </c:pt>
                <c:pt idx="7">
                  <c:v>752</c:v>
                </c:pt>
                <c:pt idx="8">
                  <c:v>719</c:v>
                </c:pt>
                <c:pt idx="9">
                  <c:v>826</c:v>
                </c:pt>
                <c:pt idx="10">
                  <c:v>911</c:v>
                </c:pt>
                <c:pt idx="11">
                  <c:v>822</c:v>
                </c:pt>
                <c:pt idx="12">
                  <c:v>416</c:v>
                </c:pt>
                <c:pt idx="13">
                  <c:v>180</c:v>
                </c:pt>
                <c:pt idx="14">
                  <c:v>72</c:v>
                </c:pt>
                <c:pt idx="15">
                  <c:v>32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F-4E4D-A2C6-6BCFAA24C19E}"/>
            </c:ext>
          </c:extLst>
        </c:ser>
        <c:ser>
          <c:idx val="1"/>
          <c:order val="1"/>
          <c:tx>
            <c:strRef>
              <c:f>'Table 12.4'!$S$62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12.4'!$Y$63:$Y$79</c:f>
              <c:numCache>
                <c:formatCode>#,##0</c:formatCode>
                <c:ptCount val="17"/>
                <c:pt idx="0">
                  <c:v>21</c:v>
                </c:pt>
                <c:pt idx="1">
                  <c:v>338</c:v>
                </c:pt>
                <c:pt idx="2">
                  <c:v>619</c:v>
                </c:pt>
                <c:pt idx="3">
                  <c:v>782</c:v>
                </c:pt>
                <c:pt idx="4">
                  <c:v>887</c:v>
                </c:pt>
                <c:pt idx="5">
                  <c:v>921</c:v>
                </c:pt>
                <c:pt idx="6">
                  <c:v>726</c:v>
                </c:pt>
                <c:pt idx="7">
                  <c:v>735</c:v>
                </c:pt>
                <c:pt idx="8">
                  <c:v>844</c:v>
                </c:pt>
                <c:pt idx="9">
                  <c:v>1018</c:v>
                </c:pt>
                <c:pt idx="10">
                  <c:v>962</c:v>
                </c:pt>
                <c:pt idx="11">
                  <c:v>782</c:v>
                </c:pt>
                <c:pt idx="12">
                  <c:v>311</c:v>
                </c:pt>
                <c:pt idx="13">
                  <c:v>105</c:v>
                </c:pt>
                <c:pt idx="14">
                  <c:v>48</c:v>
                </c:pt>
                <c:pt idx="15">
                  <c:v>22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F-4E4D-A2C6-6BCFAA24C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12.4'!$Y$83:$Y$90</c:f>
              <c:numCache>
                <c:formatCode>#,##0</c:formatCode>
                <c:ptCount val="8"/>
                <c:pt idx="0">
                  <c:v>607</c:v>
                </c:pt>
                <c:pt idx="1">
                  <c:v>615</c:v>
                </c:pt>
                <c:pt idx="2">
                  <c:v>1439</c:v>
                </c:pt>
                <c:pt idx="3">
                  <c:v>374</c:v>
                </c:pt>
                <c:pt idx="4">
                  <c:v>201</c:v>
                </c:pt>
                <c:pt idx="5">
                  <c:v>279</c:v>
                </c:pt>
                <c:pt idx="6">
                  <c:v>769</c:v>
                </c:pt>
                <c:pt idx="7">
                  <c:v>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D-4416-8463-0383F9E48DEA}"/>
            </c:ext>
          </c:extLst>
        </c:ser>
        <c:ser>
          <c:idx val="1"/>
          <c:order val="1"/>
          <c:tx>
            <c:strRef>
              <c:f>'Table 12.4'!$S$92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12.4'!$Y$93:$Y$100</c:f>
              <c:numCache>
                <c:formatCode>#,##0</c:formatCode>
                <c:ptCount val="8"/>
                <c:pt idx="0">
                  <c:v>384</c:v>
                </c:pt>
                <c:pt idx="1">
                  <c:v>1131</c:v>
                </c:pt>
                <c:pt idx="2">
                  <c:v>234</c:v>
                </c:pt>
                <c:pt idx="3">
                  <c:v>1141</c:v>
                </c:pt>
                <c:pt idx="4">
                  <c:v>828</c:v>
                </c:pt>
                <c:pt idx="5">
                  <c:v>734</c:v>
                </c:pt>
                <c:pt idx="6">
                  <c:v>90</c:v>
                </c:pt>
                <c:pt idx="7">
                  <c:v>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D-4416-8463-0383F9E48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12.4'!$U$8:$Y$8</c:f>
              <c:numCache>
                <c:formatCode>#,##0</c:formatCode>
                <c:ptCount val="5"/>
                <c:pt idx="1">
                  <c:v>40402.5</c:v>
                </c:pt>
                <c:pt idx="2">
                  <c:v>41853.33</c:v>
                </c:pt>
                <c:pt idx="3">
                  <c:v>42477.99</c:v>
                </c:pt>
                <c:pt idx="4">
                  <c:v>43586.5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3-425D-8FC4-87FDAB8C66F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3-425D-8FC4-87FDAB8C6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12.4'!$V$4:$Z$4</c:f>
              <c:numCache>
                <c:formatCode>#,##0</c:formatCode>
                <c:ptCount val="5"/>
                <c:pt idx="0">
                  <c:v>16242</c:v>
                </c:pt>
                <c:pt idx="1">
                  <c:v>16388</c:v>
                </c:pt>
                <c:pt idx="2">
                  <c:v>17343</c:v>
                </c:pt>
                <c:pt idx="3">
                  <c:v>18296</c:v>
                </c:pt>
                <c:pt idx="4">
                  <c:v>18426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6-4CE6-A7DB-8FA4904FA1B0}"/>
            </c:ext>
          </c:extLst>
        </c:ser>
        <c:ser>
          <c:idx val="1"/>
          <c:order val="1"/>
          <c:tx>
            <c:strRef>
              <c:f>'Table 12.4'!$S$7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12.4'!$V$7:$Z$7</c:f>
              <c:numCache>
                <c:formatCode>#,##0</c:formatCode>
                <c:ptCount val="5"/>
                <c:pt idx="0">
                  <c:v>11555</c:v>
                </c:pt>
                <c:pt idx="1">
                  <c:v>11812</c:v>
                </c:pt>
                <c:pt idx="2">
                  <c:v>12166</c:v>
                </c:pt>
                <c:pt idx="3">
                  <c:v>12473</c:v>
                </c:pt>
                <c:pt idx="4">
                  <c:v>12730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6-4CE6-A7DB-8FA4904FA1B0}"/>
            </c:ext>
          </c:extLst>
        </c:ser>
        <c:ser>
          <c:idx val="2"/>
          <c:order val="2"/>
          <c:tx>
            <c:strRef>
              <c:f>'Table 12.4'!$S$11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12.4'!$V$11:$Z$11</c:f>
              <c:numCache>
                <c:formatCode>#,##0</c:formatCode>
                <c:ptCount val="5"/>
                <c:pt idx="0">
                  <c:v>14372</c:v>
                </c:pt>
                <c:pt idx="1">
                  <c:v>14456</c:v>
                </c:pt>
                <c:pt idx="2">
                  <c:v>15377</c:v>
                </c:pt>
                <c:pt idx="3">
                  <c:v>16365</c:v>
                </c:pt>
                <c:pt idx="4">
                  <c:v>16451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86-4CE6-A7DB-8FA4904FA1B0}"/>
            </c:ext>
          </c:extLst>
        </c:ser>
        <c:ser>
          <c:idx val="3"/>
          <c:order val="3"/>
          <c:tx>
            <c:strRef>
              <c:f>'Table 12.4'!$S$12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12.4'!$V$12:$Z$12</c:f>
              <c:numCache>
                <c:formatCode>#,##0</c:formatCode>
                <c:ptCount val="5"/>
                <c:pt idx="0">
                  <c:v>1863</c:v>
                </c:pt>
                <c:pt idx="1">
                  <c:v>1935</c:v>
                </c:pt>
                <c:pt idx="2">
                  <c:v>1966</c:v>
                </c:pt>
                <c:pt idx="3">
                  <c:v>1936</c:v>
                </c:pt>
                <c:pt idx="4">
                  <c:v>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86-4CE6-A7DB-8FA4904FA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12.4'!$AB$15:$AB$33</c:f>
              <c:numCache>
                <c:formatCode>0.0%</c:formatCode>
                <c:ptCount val="19"/>
                <c:pt idx="0">
                  <c:v>6.9130175267241842E-2</c:v>
                </c:pt>
                <c:pt idx="1">
                  <c:v>1.8720494872212275E-2</c:v>
                </c:pt>
                <c:pt idx="2">
                  <c:v>7.6292799392262189E-2</c:v>
                </c:pt>
                <c:pt idx="3">
                  <c:v>7.7595094687720441E-3</c:v>
                </c:pt>
                <c:pt idx="4">
                  <c:v>7.6943947039991314E-2</c:v>
                </c:pt>
                <c:pt idx="5">
                  <c:v>2.2356069238699875E-2</c:v>
                </c:pt>
                <c:pt idx="6">
                  <c:v>8.6277063324108741E-2</c:v>
                </c:pt>
                <c:pt idx="7">
                  <c:v>6.8153453795648161E-2</c:v>
                </c:pt>
                <c:pt idx="8">
                  <c:v>4.7153942156383959E-2</c:v>
                </c:pt>
                <c:pt idx="9">
                  <c:v>5.2634434858104071E-3</c:v>
                </c:pt>
                <c:pt idx="10">
                  <c:v>2.403820066200011E-2</c:v>
                </c:pt>
                <c:pt idx="11">
                  <c:v>1.356557599435672E-2</c:v>
                </c:pt>
                <c:pt idx="12">
                  <c:v>4.0968039502957299E-2</c:v>
                </c:pt>
                <c:pt idx="13">
                  <c:v>7.857181615931412E-2</c:v>
                </c:pt>
                <c:pt idx="14">
                  <c:v>4.5580335341038579E-2</c:v>
                </c:pt>
                <c:pt idx="15">
                  <c:v>8.530034185251506E-2</c:v>
                </c:pt>
                <c:pt idx="16">
                  <c:v>0.14406641706006837</c:v>
                </c:pt>
                <c:pt idx="17">
                  <c:v>1.1612133051169352E-2</c:v>
                </c:pt>
                <c:pt idx="18">
                  <c:v>4.1619187150686417E-2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4-4F7A-BB3F-400591D2E87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94-4F7A-BB3F-400591D2E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12.4'!$Z$44:$Z$60</c:f>
              <c:numCache>
                <c:formatCode>#,##0</c:formatCode>
                <c:ptCount val="17"/>
                <c:pt idx="0">
                  <c:v>13</c:v>
                </c:pt>
                <c:pt idx="1">
                  <c:v>366</c:v>
                </c:pt>
                <c:pt idx="2">
                  <c:v>549</c:v>
                </c:pt>
                <c:pt idx="3">
                  <c:v>790</c:v>
                </c:pt>
                <c:pt idx="4">
                  <c:v>1054</c:v>
                </c:pt>
                <c:pt idx="5">
                  <c:v>1015</c:v>
                </c:pt>
                <c:pt idx="6">
                  <c:v>857</c:v>
                </c:pt>
                <c:pt idx="7">
                  <c:v>772</c:v>
                </c:pt>
                <c:pt idx="8">
                  <c:v>701</c:v>
                </c:pt>
                <c:pt idx="9">
                  <c:v>820</c:v>
                </c:pt>
                <c:pt idx="10">
                  <c:v>873</c:v>
                </c:pt>
                <c:pt idx="11">
                  <c:v>801</c:v>
                </c:pt>
                <c:pt idx="12">
                  <c:v>433</c:v>
                </c:pt>
                <c:pt idx="13">
                  <c:v>197</c:v>
                </c:pt>
                <c:pt idx="14">
                  <c:v>72</c:v>
                </c:pt>
                <c:pt idx="15">
                  <c:v>27</c:v>
                </c:pt>
                <c:pt idx="1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1-4FF3-B8A3-0DC9D73F1560}"/>
            </c:ext>
          </c:extLst>
        </c:ser>
        <c:ser>
          <c:idx val="1"/>
          <c:order val="1"/>
          <c:tx>
            <c:strRef>
              <c:f>'Table 12.4'!$S$62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12.4'!$Z$63:$Z$79</c:f>
              <c:numCache>
                <c:formatCode>#,##0</c:formatCode>
                <c:ptCount val="17"/>
                <c:pt idx="0">
                  <c:v>23</c:v>
                </c:pt>
                <c:pt idx="1">
                  <c:v>357</c:v>
                </c:pt>
                <c:pt idx="2">
                  <c:v>600</c:v>
                </c:pt>
                <c:pt idx="3">
                  <c:v>814</c:v>
                </c:pt>
                <c:pt idx="4">
                  <c:v>876</c:v>
                </c:pt>
                <c:pt idx="5">
                  <c:v>906</c:v>
                </c:pt>
                <c:pt idx="6">
                  <c:v>814</c:v>
                </c:pt>
                <c:pt idx="7">
                  <c:v>740</c:v>
                </c:pt>
                <c:pt idx="8">
                  <c:v>840</c:v>
                </c:pt>
                <c:pt idx="9">
                  <c:v>982</c:v>
                </c:pt>
                <c:pt idx="10">
                  <c:v>899</c:v>
                </c:pt>
                <c:pt idx="11">
                  <c:v>702</c:v>
                </c:pt>
                <c:pt idx="12">
                  <c:v>294</c:v>
                </c:pt>
                <c:pt idx="13">
                  <c:v>106</c:v>
                </c:pt>
                <c:pt idx="14">
                  <c:v>55</c:v>
                </c:pt>
                <c:pt idx="15">
                  <c:v>24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A1-4FF3-B8A3-0DC9D73F1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12.4'!$Z$83:$Z$90</c:f>
              <c:numCache>
                <c:formatCode>#,##0</c:formatCode>
                <c:ptCount val="8"/>
                <c:pt idx="0">
                  <c:v>595</c:v>
                </c:pt>
                <c:pt idx="1">
                  <c:v>628</c:v>
                </c:pt>
                <c:pt idx="2">
                  <c:v>1433</c:v>
                </c:pt>
                <c:pt idx="3">
                  <c:v>402</c:v>
                </c:pt>
                <c:pt idx="4">
                  <c:v>195</c:v>
                </c:pt>
                <c:pt idx="5">
                  <c:v>280</c:v>
                </c:pt>
                <c:pt idx="6">
                  <c:v>835</c:v>
                </c:pt>
                <c:pt idx="7">
                  <c:v>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F-4578-88D4-F9573FC4946E}"/>
            </c:ext>
          </c:extLst>
        </c:ser>
        <c:ser>
          <c:idx val="1"/>
          <c:order val="1"/>
          <c:tx>
            <c:strRef>
              <c:f>'Table 12.4'!$S$92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12.4'!$Z$93:$Z$100</c:f>
              <c:numCache>
                <c:formatCode>#,##0</c:formatCode>
                <c:ptCount val="8"/>
                <c:pt idx="0">
                  <c:v>390</c:v>
                </c:pt>
                <c:pt idx="1">
                  <c:v>1130</c:v>
                </c:pt>
                <c:pt idx="2">
                  <c:v>251</c:v>
                </c:pt>
                <c:pt idx="3">
                  <c:v>1156</c:v>
                </c:pt>
                <c:pt idx="4">
                  <c:v>840</c:v>
                </c:pt>
                <c:pt idx="5">
                  <c:v>711</c:v>
                </c:pt>
                <c:pt idx="6">
                  <c:v>129</c:v>
                </c:pt>
                <c:pt idx="7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9F-4578-88D4-F9573FC49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12.1'!$Y$83:$Y$90</c:f>
              <c:numCache>
                <c:formatCode>#,##0</c:formatCode>
                <c:ptCount val="8"/>
                <c:pt idx="0">
                  <c:v>161</c:v>
                </c:pt>
                <c:pt idx="1">
                  <c:v>126</c:v>
                </c:pt>
                <c:pt idx="2">
                  <c:v>265</c:v>
                </c:pt>
                <c:pt idx="3">
                  <c:v>90</c:v>
                </c:pt>
                <c:pt idx="4">
                  <c:v>35</c:v>
                </c:pt>
                <c:pt idx="5">
                  <c:v>67</c:v>
                </c:pt>
                <c:pt idx="6">
                  <c:v>151</c:v>
                </c:pt>
                <c:pt idx="7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3-4E61-9E8B-EAE92E85B948}"/>
            </c:ext>
          </c:extLst>
        </c:ser>
        <c:ser>
          <c:idx val="1"/>
          <c:order val="1"/>
          <c:tx>
            <c:strRef>
              <c:f>'Table 12.1'!$S$92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12.1'!$Y$93:$Y$100</c:f>
              <c:numCache>
                <c:formatCode>#,##0</c:formatCode>
                <c:ptCount val="8"/>
                <c:pt idx="0">
                  <c:v>127</c:v>
                </c:pt>
                <c:pt idx="1">
                  <c:v>214</c:v>
                </c:pt>
                <c:pt idx="2">
                  <c:v>64</c:v>
                </c:pt>
                <c:pt idx="3">
                  <c:v>295</c:v>
                </c:pt>
                <c:pt idx="4">
                  <c:v>188</c:v>
                </c:pt>
                <c:pt idx="5">
                  <c:v>169</c:v>
                </c:pt>
                <c:pt idx="6">
                  <c:v>15</c:v>
                </c:pt>
                <c:pt idx="7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C3-4E61-9E8B-EAE92E85B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12.4'!$V$8:$Z$8</c:f>
              <c:numCache>
                <c:formatCode>#,##0</c:formatCode>
                <c:ptCount val="5"/>
                <c:pt idx="0">
                  <c:v>40402.5</c:v>
                </c:pt>
                <c:pt idx="1">
                  <c:v>41853.33</c:v>
                </c:pt>
                <c:pt idx="2">
                  <c:v>42477.99</c:v>
                </c:pt>
                <c:pt idx="3">
                  <c:v>43586.5</c:v>
                </c:pt>
                <c:pt idx="4">
                  <c:v>45331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7-440B-9445-EE743740AD3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7-440B-9445-EE743740A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12.5'!$U$4:$Y$4</c:f>
              <c:numCache>
                <c:formatCode>#,##0</c:formatCode>
                <c:ptCount val="5"/>
                <c:pt idx="1">
                  <c:v>1879</c:v>
                </c:pt>
                <c:pt idx="2">
                  <c:v>1833</c:v>
                </c:pt>
                <c:pt idx="3">
                  <c:v>1953</c:v>
                </c:pt>
                <c:pt idx="4">
                  <c:v>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2-4599-808B-752490CFF6F7}"/>
            </c:ext>
          </c:extLst>
        </c:ser>
        <c:ser>
          <c:idx val="1"/>
          <c:order val="1"/>
          <c:tx>
            <c:strRef>
              <c:f>'Table 12.5'!$S$7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12.5'!$U$7:$Y$7</c:f>
              <c:numCache>
                <c:formatCode>#,##0</c:formatCode>
                <c:ptCount val="5"/>
                <c:pt idx="1">
                  <c:v>1190</c:v>
                </c:pt>
                <c:pt idx="2">
                  <c:v>1236</c:v>
                </c:pt>
                <c:pt idx="3">
                  <c:v>1254</c:v>
                </c:pt>
                <c:pt idx="4">
                  <c:v>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2-4599-808B-752490CFF6F7}"/>
            </c:ext>
          </c:extLst>
        </c:ser>
        <c:ser>
          <c:idx val="2"/>
          <c:order val="2"/>
          <c:tx>
            <c:strRef>
              <c:f>'Table 12.5'!$S$11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12.5'!$U$11:$Y$11</c:f>
              <c:numCache>
                <c:formatCode>#,##0</c:formatCode>
                <c:ptCount val="5"/>
                <c:pt idx="1">
                  <c:v>1617</c:v>
                </c:pt>
                <c:pt idx="2">
                  <c:v>1520</c:v>
                </c:pt>
                <c:pt idx="3">
                  <c:v>1642</c:v>
                </c:pt>
                <c:pt idx="4">
                  <c:v>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02-4599-808B-752490CFF6F7}"/>
            </c:ext>
          </c:extLst>
        </c:ser>
        <c:ser>
          <c:idx val="3"/>
          <c:order val="3"/>
          <c:tx>
            <c:strRef>
              <c:f>'Table 12.5'!$S$12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12.5'!$U$12:$Y$12</c:f>
              <c:numCache>
                <c:formatCode>#,##0</c:formatCode>
                <c:ptCount val="5"/>
                <c:pt idx="1">
                  <c:v>267</c:v>
                </c:pt>
                <c:pt idx="2">
                  <c:v>312</c:v>
                </c:pt>
                <c:pt idx="3">
                  <c:v>311</c:v>
                </c:pt>
                <c:pt idx="4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02-4599-808B-752490CFF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12.5'!$AB$15:$AB$33</c:f>
              <c:numCache>
                <c:formatCode>0.0%</c:formatCode>
                <c:ptCount val="19"/>
                <c:pt idx="0">
                  <c:v>0.31574158325750684</c:v>
                </c:pt>
                <c:pt idx="1">
                  <c:v>3.1847133757961785E-3</c:v>
                </c:pt>
                <c:pt idx="2">
                  <c:v>4.2311191992720654E-2</c:v>
                </c:pt>
                <c:pt idx="3">
                  <c:v>1.4558689717925387E-2</c:v>
                </c:pt>
                <c:pt idx="4">
                  <c:v>5.1865332120109194E-2</c:v>
                </c:pt>
                <c:pt idx="5">
                  <c:v>1.8198362147406732E-2</c:v>
                </c:pt>
                <c:pt idx="6">
                  <c:v>4.1401273885350316E-2</c:v>
                </c:pt>
                <c:pt idx="7">
                  <c:v>0.10191082802547771</c:v>
                </c:pt>
                <c:pt idx="8">
                  <c:v>4.3221110100090991E-2</c:v>
                </c:pt>
                <c:pt idx="9">
                  <c:v>3.6396724294813468E-3</c:v>
                </c:pt>
                <c:pt idx="10">
                  <c:v>2.0928116469517744E-2</c:v>
                </c:pt>
                <c:pt idx="11">
                  <c:v>1.5923566878980892E-2</c:v>
                </c:pt>
                <c:pt idx="12">
                  <c:v>3.6851683348498636E-2</c:v>
                </c:pt>
                <c:pt idx="13">
                  <c:v>5.8689717925386714E-2</c:v>
                </c:pt>
                <c:pt idx="14">
                  <c:v>5.1410373066424021E-2</c:v>
                </c:pt>
                <c:pt idx="15">
                  <c:v>3.9581437670609648E-2</c:v>
                </c:pt>
                <c:pt idx="16">
                  <c:v>5.5050045495905371E-2</c:v>
                </c:pt>
                <c:pt idx="17">
                  <c:v>1.1828935395814377E-2</c:v>
                </c:pt>
                <c:pt idx="18">
                  <c:v>1.5468607825295723E-2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7-4312-A18D-F21C58B46F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7-4312-A18D-F21C58B46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12.5'!$Y$44:$Y$60</c:f>
              <c:numCache>
                <c:formatCode>#,##0</c:formatCode>
                <c:ptCount val="17"/>
                <c:pt idx="0">
                  <c:v>6</c:v>
                </c:pt>
                <c:pt idx="1">
                  <c:v>45</c:v>
                </c:pt>
                <c:pt idx="2">
                  <c:v>40</c:v>
                </c:pt>
                <c:pt idx="3">
                  <c:v>75</c:v>
                </c:pt>
                <c:pt idx="4">
                  <c:v>133</c:v>
                </c:pt>
                <c:pt idx="5">
                  <c:v>83</c:v>
                </c:pt>
                <c:pt idx="6">
                  <c:v>102</c:v>
                </c:pt>
                <c:pt idx="7">
                  <c:v>94</c:v>
                </c:pt>
                <c:pt idx="8">
                  <c:v>85</c:v>
                </c:pt>
                <c:pt idx="9">
                  <c:v>119</c:v>
                </c:pt>
                <c:pt idx="10">
                  <c:v>124</c:v>
                </c:pt>
                <c:pt idx="11">
                  <c:v>127</c:v>
                </c:pt>
                <c:pt idx="12">
                  <c:v>53</c:v>
                </c:pt>
                <c:pt idx="13">
                  <c:v>38</c:v>
                </c:pt>
                <c:pt idx="14">
                  <c:v>9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0-4197-8EFE-F1111D368358}"/>
            </c:ext>
          </c:extLst>
        </c:ser>
        <c:ser>
          <c:idx val="1"/>
          <c:order val="1"/>
          <c:tx>
            <c:strRef>
              <c:f>'Table 12.5'!$S$62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12.5'!$Y$63:$Y$79</c:f>
              <c:numCache>
                <c:formatCode>#,##0</c:formatCode>
                <c:ptCount val="17"/>
                <c:pt idx="0">
                  <c:v>5</c:v>
                </c:pt>
                <c:pt idx="1">
                  <c:v>21</c:v>
                </c:pt>
                <c:pt idx="2">
                  <c:v>65</c:v>
                </c:pt>
                <c:pt idx="3">
                  <c:v>81</c:v>
                </c:pt>
                <c:pt idx="4">
                  <c:v>89</c:v>
                </c:pt>
                <c:pt idx="5">
                  <c:v>85</c:v>
                </c:pt>
                <c:pt idx="6">
                  <c:v>110</c:v>
                </c:pt>
                <c:pt idx="7">
                  <c:v>74</c:v>
                </c:pt>
                <c:pt idx="8">
                  <c:v>79</c:v>
                </c:pt>
                <c:pt idx="9">
                  <c:v>77</c:v>
                </c:pt>
                <c:pt idx="10">
                  <c:v>89</c:v>
                </c:pt>
                <c:pt idx="11">
                  <c:v>86</c:v>
                </c:pt>
                <c:pt idx="12">
                  <c:v>38</c:v>
                </c:pt>
                <c:pt idx="13">
                  <c:v>17</c:v>
                </c:pt>
                <c:pt idx="14">
                  <c:v>12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0-4197-8EFE-F1111D368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12.5'!$Y$83:$Y$90</c:f>
              <c:numCache>
                <c:formatCode>#,##0</c:formatCode>
                <c:ptCount val="8"/>
                <c:pt idx="0">
                  <c:v>90</c:v>
                </c:pt>
                <c:pt idx="1">
                  <c:v>31</c:v>
                </c:pt>
                <c:pt idx="2">
                  <c:v>130</c:v>
                </c:pt>
                <c:pt idx="3">
                  <c:v>38</c:v>
                </c:pt>
                <c:pt idx="4">
                  <c:v>6</c:v>
                </c:pt>
                <c:pt idx="5">
                  <c:v>5</c:v>
                </c:pt>
                <c:pt idx="6">
                  <c:v>97</c:v>
                </c:pt>
                <c:pt idx="7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5-4B24-B08C-5C3C01DB1F44}"/>
            </c:ext>
          </c:extLst>
        </c:ser>
        <c:ser>
          <c:idx val="1"/>
          <c:order val="1"/>
          <c:tx>
            <c:strRef>
              <c:f>'Table 12.5'!$S$92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12.5'!$Y$93:$Y$100</c:f>
              <c:numCache>
                <c:formatCode>#,##0</c:formatCode>
                <c:ptCount val="8"/>
                <c:pt idx="0">
                  <c:v>38</c:v>
                </c:pt>
                <c:pt idx="1">
                  <c:v>45</c:v>
                </c:pt>
                <c:pt idx="2">
                  <c:v>33</c:v>
                </c:pt>
                <c:pt idx="3">
                  <c:v>96</c:v>
                </c:pt>
                <c:pt idx="4">
                  <c:v>72</c:v>
                </c:pt>
                <c:pt idx="5">
                  <c:v>38</c:v>
                </c:pt>
                <c:pt idx="6">
                  <c:v>13</c:v>
                </c:pt>
                <c:pt idx="7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5-4B24-B08C-5C3C01DB1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12.5'!$U$8:$Y$8</c:f>
              <c:numCache>
                <c:formatCode>#,##0</c:formatCode>
                <c:ptCount val="5"/>
                <c:pt idx="1">
                  <c:v>28323</c:v>
                </c:pt>
                <c:pt idx="2">
                  <c:v>30954.19</c:v>
                </c:pt>
                <c:pt idx="3">
                  <c:v>29666</c:v>
                </c:pt>
                <c:pt idx="4">
                  <c:v>29444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3-49EF-A984-077D594978A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3-49EF-A984-077D59497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12.5'!$V$4:$Z$4</c:f>
              <c:numCache>
                <c:formatCode>#,##0</c:formatCode>
                <c:ptCount val="5"/>
                <c:pt idx="0">
                  <c:v>1879</c:v>
                </c:pt>
                <c:pt idx="1">
                  <c:v>1833</c:v>
                </c:pt>
                <c:pt idx="2">
                  <c:v>1953</c:v>
                </c:pt>
                <c:pt idx="3">
                  <c:v>2065</c:v>
                </c:pt>
                <c:pt idx="4">
                  <c:v>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E-40D0-8726-6363DFB2FAC0}"/>
            </c:ext>
          </c:extLst>
        </c:ser>
        <c:ser>
          <c:idx val="1"/>
          <c:order val="1"/>
          <c:tx>
            <c:strRef>
              <c:f>'Table 12.5'!$S$7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12.5'!$V$7:$Z$7</c:f>
              <c:numCache>
                <c:formatCode>#,##0</c:formatCode>
                <c:ptCount val="5"/>
                <c:pt idx="0">
                  <c:v>1190</c:v>
                </c:pt>
                <c:pt idx="1">
                  <c:v>1236</c:v>
                </c:pt>
                <c:pt idx="2">
                  <c:v>1254</c:v>
                </c:pt>
                <c:pt idx="3">
                  <c:v>1297</c:v>
                </c:pt>
                <c:pt idx="4">
                  <c:v>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E-40D0-8726-6363DFB2FAC0}"/>
            </c:ext>
          </c:extLst>
        </c:ser>
        <c:ser>
          <c:idx val="2"/>
          <c:order val="2"/>
          <c:tx>
            <c:strRef>
              <c:f>'Table 12.5'!$S$11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12.5'!$V$11:$Z$11</c:f>
              <c:numCache>
                <c:formatCode>#,##0</c:formatCode>
                <c:ptCount val="5"/>
                <c:pt idx="0">
                  <c:v>1617</c:v>
                </c:pt>
                <c:pt idx="1">
                  <c:v>1520</c:v>
                </c:pt>
                <c:pt idx="2">
                  <c:v>1642</c:v>
                </c:pt>
                <c:pt idx="3">
                  <c:v>1766</c:v>
                </c:pt>
                <c:pt idx="4">
                  <c:v>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E-40D0-8726-6363DFB2FAC0}"/>
            </c:ext>
          </c:extLst>
        </c:ser>
        <c:ser>
          <c:idx val="3"/>
          <c:order val="3"/>
          <c:tx>
            <c:strRef>
              <c:f>'Table 12.5'!$S$12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12.5'!$V$12:$Z$12</c:f>
              <c:numCache>
                <c:formatCode>#,##0</c:formatCode>
                <c:ptCount val="5"/>
                <c:pt idx="0">
                  <c:v>267</c:v>
                </c:pt>
                <c:pt idx="1">
                  <c:v>312</c:v>
                </c:pt>
                <c:pt idx="2">
                  <c:v>311</c:v>
                </c:pt>
                <c:pt idx="3">
                  <c:v>295</c:v>
                </c:pt>
                <c:pt idx="4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AE-40D0-8726-6363DFB2F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12.5'!$AB$15:$AB$33</c:f>
              <c:numCache>
                <c:formatCode>0.0%</c:formatCode>
                <c:ptCount val="19"/>
                <c:pt idx="0">
                  <c:v>0.31574158325750684</c:v>
                </c:pt>
                <c:pt idx="1">
                  <c:v>3.1847133757961785E-3</c:v>
                </c:pt>
                <c:pt idx="2">
                  <c:v>4.2311191992720654E-2</c:v>
                </c:pt>
                <c:pt idx="3">
                  <c:v>1.4558689717925387E-2</c:v>
                </c:pt>
                <c:pt idx="4">
                  <c:v>5.1865332120109194E-2</c:v>
                </c:pt>
                <c:pt idx="5">
                  <c:v>1.8198362147406732E-2</c:v>
                </c:pt>
                <c:pt idx="6">
                  <c:v>4.1401273885350316E-2</c:v>
                </c:pt>
                <c:pt idx="7">
                  <c:v>0.10191082802547771</c:v>
                </c:pt>
                <c:pt idx="8">
                  <c:v>4.3221110100090991E-2</c:v>
                </c:pt>
                <c:pt idx="9">
                  <c:v>3.6396724294813468E-3</c:v>
                </c:pt>
                <c:pt idx="10">
                  <c:v>2.0928116469517744E-2</c:v>
                </c:pt>
                <c:pt idx="11">
                  <c:v>1.5923566878980892E-2</c:v>
                </c:pt>
                <c:pt idx="12">
                  <c:v>3.6851683348498636E-2</c:v>
                </c:pt>
                <c:pt idx="13">
                  <c:v>5.8689717925386714E-2</c:v>
                </c:pt>
                <c:pt idx="14">
                  <c:v>5.1410373066424021E-2</c:v>
                </c:pt>
                <c:pt idx="15">
                  <c:v>3.9581437670609648E-2</c:v>
                </c:pt>
                <c:pt idx="16">
                  <c:v>5.5050045495905371E-2</c:v>
                </c:pt>
                <c:pt idx="17">
                  <c:v>1.1828935395814377E-2</c:v>
                </c:pt>
                <c:pt idx="18">
                  <c:v>1.5468607825295723E-2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4-4316-8DE2-74A18DF9FC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4-4316-8DE2-74A18DF9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12.5'!$Z$44:$Z$60</c:f>
              <c:numCache>
                <c:formatCode>#,##0</c:formatCode>
                <c:ptCount val="17"/>
                <c:pt idx="0">
                  <c:v>6</c:v>
                </c:pt>
                <c:pt idx="1">
                  <c:v>54</c:v>
                </c:pt>
                <c:pt idx="2">
                  <c:v>77</c:v>
                </c:pt>
                <c:pt idx="3">
                  <c:v>74</c:v>
                </c:pt>
                <c:pt idx="4">
                  <c:v>111</c:v>
                </c:pt>
                <c:pt idx="5">
                  <c:v>110</c:v>
                </c:pt>
                <c:pt idx="6">
                  <c:v>91</c:v>
                </c:pt>
                <c:pt idx="7">
                  <c:v>93</c:v>
                </c:pt>
                <c:pt idx="8">
                  <c:v>98</c:v>
                </c:pt>
                <c:pt idx="9">
                  <c:v>116</c:v>
                </c:pt>
                <c:pt idx="10">
                  <c:v>109</c:v>
                </c:pt>
                <c:pt idx="11">
                  <c:v>124</c:v>
                </c:pt>
                <c:pt idx="12">
                  <c:v>75</c:v>
                </c:pt>
                <c:pt idx="13">
                  <c:v>37</c:v>
                </c:pt>
                <c:pt idx="14">
                  <c:v>15</c:v>
                </c:pt>
                <c:pt idx="15">
                  <c:v>8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D-4089-9119-844697431E5A}"/>
            </c:ext>
          </c:extLst>
        </c:ser>
        <c:ser>
          <c:idx val="1"/>
          <c:order val="1"/>
          <c:tx>
            <c:strRef>
              <c:f>'Table 12.5'!$S$62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12.5'!$Z$63:$Z$79</c:f>
              <c:numCache>
                <c:formatCode>#,##0</c:formatCode>
                <c:ptCount val="17"/>
                <c:pt idx="0">
                  <c:v>3</c:v>
                </c:pt>
                <c:pt idx="1">
                  <c:v>33</c:v>
                </c:pt>
                <c:pt idx="2">
                  <c:v>76</c:v>
                </c:pt>
                <c:pt idx="3">
                  <c:v>102</c:v>
                </c:pt>
                <c:pt idx="4">
                  <c:v>79</c:v>
                </c:pt>
                <c:pt idx="5">
                  <c:v>101</c:v>
                </c:pt>
                <c:pt idx="6">
                  <c:v>96</c:v>
                </c:pt>
                <c:pt idx="7">
                  <c:v>79</c:v>
                </c:pt>
                <c:pt idx="8">
                  <c:v>105</c:v>
                </c:pt>
                <c:pt idx="9">
                  <c:v>76</c:v>
                </c:pt>
                <c:pt idx="10">
                  <c:v>85</c:v>
                </c:pt>
                <c:pt idx="11">
                  <c:v>69</c:v>
                </c:pt>
                <c:pt idx="12">
                  <c:v>39</c:v>
                </c:pt>
                <c:pt idx="13">
                  <c:v>18</c:v>
                </c:pt>
                <c:pt idx="14">
                  <c:v>7</c:v>
                </c:pt>
                <c:pt idx="15">
                  <c:v>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D-4089-9119-844697431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12.5'!$Z$83:$Z$90</c:f>
              <c:numCache>
                <c:formatCode>#,##0</c:formatCode>
                <c:ptCount val="8"/>
                <c:pt idx="0">
                  <c:v>114</c:v>
                </c:pt>
                <c:pt idx="1">
                  <c:v>36</c:v>
                </c:pt>
                <c:pt idx="2">
                  <c:v>135</c:v>
                </c:pt>
                <c:pt idx="3">
                  <c:v>31</c:v>
                </c:pt>
                <c:pt idx="4">
                  <c:v>8</c:v>
                </c:pt>
                <c:pt idx="5">
                  <c:v>17</c:v>
                </c:pt>
                <c:pt idx="6">
                  <c:v>119</c:v>
                </c:pt>
                <c:pt idx="7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B-4087-A14D-AE7E98A0290E}"/>
            </c:ext>
          </c:extLst>
        </c:ser>
        <c:ser>
          <c:idx val="1"/>
          <c:order val="1"/>
          <c:tx>
            <c:strRef>
              <c:f>'Table 12.5'!$S$92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12.5'!$Z$93:$Z$100</c:f>
              <c:numCache>
                <c:formatCode>#,##0</c:formatCode>
                <c:ptCount val="8"/>
                <c:pt idx="0">
                  <c:v>44</c:v>
                </c:pt>
                <c:pt idx="1">
                  <c:v>54</c:v>
                </c:pt>
                <c:pt idx="2">
                  <c:v>36</c:v>
                </c:pt>
                <c:pt idx="3">
                  <c:v>100</c:v>
                </c:pt>
                <c:pt idx="4">
                  <c:v>77</c:v>
                </c:pt>
                <c:pt idx="5">
                  <c:v>40</c:v>
                </c:pt>
                <c:pt idx="6">
                  <c:v>16</c:v>
                </c:pt>
                <c:pt idx="7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B-4087-A14D-AE7E98A02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12.1'!$U$8:$Y$8</c:f>
              <c:numCache>
                <c:formatCode>#,##0</c:formatCode>
                <c:ptCount val="5"/>
                <c:pt idx="1">
                  <c:v>30845.65</c:v>
                </c:pt>
                <c:pt idx="2">
                  <c:v>29489.21</c:v>
                </c:pt>
                <c:pt idx="3">
                  <c:v>29523</c:v>
                </c:pt>
                <c:pt idx="4">
                  <c:v>31012.5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F-4260-87B2-174154794A7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F-4260-87B2-17415479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12.5'!$V$8:$Z$8</c:f>
              <c:numCache>
                <c:formatCode>#,##0</c:formatCode>
                <c:ptCount val="5"/>
                <c:pt idx="0">
                  <c:v>28323</c:v>
                </c:pt>
                <c:pt idx="1">
                  <c:v>30954.19</c:v>
                </c:pt>
                <c:pt idx="2">
                  <c:v>29666</c:v>
                </c:pt>
                <c:pt idx="3">
                  <c:v>29444</c:v>
                </c:pt>
                <c:pt idx="4">
                  <c:v>32034.12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1-442F-B187-65EC99C5433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1-442F-B187-65EC99C54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12.6'!$U$4:$Y$4</c:f>
              <c:numCache>
                <c:formatCode>#,##0</c:formatCode>
                <c:ptCount val="5"/>
                <c:pt idx="1">
                  <c:v>6680</c:v>
                </c:pt>
                <c:pt idx="2">
                  <c:v>6760</c:v>
                </c:pt>
                <c:pt idx="3">
                  <c:v>6859</c:v>
                </c:pt>
                <c:pt idx="4">
                  <c:v>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9-4971-9C31-F97D70E95AD3}"/>
            </c:ext>
          </c:extLst>
        </c:ser>
        <c:ser>
          <c:idx val="1"/>
          <c:order val="1"/>
          <c:tx>
            <c:strRef>
              <c:f>'Table 12.6'!$S$7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12.6'!$U$7:$Y$7</c:f>
              <c:numCache>
                <c:formatCode>#,##0</c:formatCode>
                <c:ptCount val="5"/>
                <c:pt idx="1">
                  <c:v>4568</c:v>
                </c:pt>
                <c:pt idx="2">
                  <c:v>4710</c:v>
                </c:pt>
                <c:pt idx="3">
                  <c:v>4679</c:v>
                </c:pt>
                <c:pt idx="4">
                  <c:v>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9-4971-9C31-F97D70E95AD3}"/>
            </c:ext>
          </c:extLst>
        </c:ser>
        <c:ser>
          <c:idx val="2"/>
          <c:order val="2"/>
          <c:tx>
            <c:strRef>
              <c:f>'Table 12.6'!$S$11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12.6'!$U$11:$Y$11</c:f>
              <c:numCache>
                <c:formatCode>#,##0</c:formatCode>
                <c:ptCount val="5"/>
                <c:pt idx="1">
                  <c:v>5624</c:v>
                </c:pt>
                <c:pt idx="2">
                  <c:v>5621</c:v>
                </c:pt>
                <c:pt idx="3">
                  <c:v>5750</c:v>
                </c:pt>
                <c:pt idx="4">
                  <c:v>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9-4971-9C31-F97D70E95AD3}"/>
            </c:ext>
          </c:extLst>
        </c:ser>
        <c:ser>
          <c:idx val="3"/>
          <c:order val="3"/>
          <c:tx>
            <c:strRef>
              <c:f>'Table 12.6'!$S$12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12.6'!$U$12:$Y$12</c:f>
              <c:numCache>
                <c:formatCode>#,##0</c:formatCode>
                <c:ptCount val="5"/>
                <c:pt idx="1">
                  <c:v>1063</c:v>
                </c:pt>
                <c:pt idx="2">
                  <c:v>1134</c:v>
                </c:pt>
                <c:pt idx="3">
                  <c:v>1109</c:v>
                </c:pt>
                <c:pt idx="4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69-4971-9C31-F97D70E95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12.6'!$AB$15:$AB$33</c:f>
              <c:numCache>
                <c:formatCode>0.0%</c:formatCode>
                <c:ptCount val="19"/>
                <c:pt idx="0">
                  <c:v>0.23544719901383371</c:v>
                </c:pt>
                <c:pt idx="1">
                  <c:v>1.6025202027119573E-2</c:v>
                </c:pt>
                <c:pt idx="2">
                  <c:v>0.10765648541295712</c:v>
                </c:pt>
                <c:pt idx="3">
                  <c:v>5.0677989316531983E-3</c:v>
                </c:pt>
                <c:pt idx="4">
                  <c:v>3.8076975756745651E-2</c:v>
                </c:pt>
                <c:pt idx="5">
                  <c:v>2.0819065881386111E-2</c:v>
                </c:pt>
                <c:pt idx="6">
                  <c:v>6.3142035337624983E-2</c:v>
                </c:pt>
                <c:pt idx="7">
                  <c:v>7.2181892891384741E-2</c:v>
                </c:pt>
                <c:pt idx="8">
                  <c:v>3.4378852212025753E-2</c:v>
                </c:pt>
                <c:pt idx="9">
                  <c:v>1.5066429256266264E-3</c:v>
                </c:pt>
                <c:pt idx="10">
                  <c:v>1.2464046021093002E-2</c:v>
                </c:pt>
                <c:pt idx="11">
                  <c:v>1.2737981098479661E-2</c:v>
                </c:pt>
                <c:pt idx="12">
                  <c:v>3.026982605122586E-2</c:v>
                </c:pt>
                <c:pt idx="13">
                  <c:v>7.9030269826051228E-2</c:v>
                </c:pt>
                <c:pt idx="14">
                  <c:v>3.4652787289412408E-2</c:v>
                </c:pt>
                <c:pt idx="15">
                  <c:v>5.8622106560745103E-2</c:v>
                </c:pt>
                <c:pt idx="16">
                  <c:v>7.0401314888371452E-2</c:v>
                </c:pt>
                <c:pt idx="17">
                  <c:v>6.9853444733598141E-3</c:v>
                </c:pt>
                <c:pt idx="18">
                  <c:v>3.6022462676345707E-2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B-44E8-81E9-68B04BA3C1E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B-44E8-81E9-68B04BA3C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12.6'!$Y$44:$Y$60</c:f>
              <c:numCache>
                <c:formatCode>#,##0</c:formatCode>
                <c:ptCount val="17"/>
                <c:pt idx="0">
                  <c:v>11</c:v>
                </c:pt>
                <c:pt idx="1">
                  <c:v>130</c:v>
                </c:pt>
                <c:pt idx="2">
                  <c:v>241</c:v>
                </c:pt>
                <c:pt idx="3">
                  <c:v>304</c:v>
                </c:pt>
                <c:pt idx="4">
                  <c:v>557</c:v>
                </c:pt>
                <c:pt idx="5">
                  <c:v>498</c:v>
                </c:pt>
                <c:pt idx="6">
                  <c:v>351</c:v>
                </c:pt>
                <c:pt idx="7">
                  <c:v>299</c:v>
                </c:pt>
                <c:pt idx="8">
                  <c:v>303</c:v>
                </c:pt>
                <c:pt idx="9">
                  <c:v>284</c:v>
                </c:pt>
                <c:pt idx="10">
                  <c:v>300</c:v>
                </c:pt>
                <c:pt idx="11">
                  <c:v>307</c:v>
                </c:pt>
                <c:pt idx="12">
                  <c:v>163</c:v>
                </c:pt>
                <c:pt idx="13">
                  <c:v>83</c:v>
                </c:pt>
                <c:pt idx="14">
                  <c:v>29</c:v>
                </c:pt>
                <c:pt idx="15">
                  <c:v>9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3-4CAD-83EA-2E6C598B44DB}"/>
            </c:ext>
          </c:extLst>
        </c:ser>
        <c:ser>
          <c:idx val="1"/>
          <c:order val="1"/>
          <c:tx>
            <c:strRef>
              <c:f>'Table 12.6'!$S$62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12.6'!$Y$63:$Y$79</c:f>
              <c:numCache>
                <c:formatCode>#,##0</c:formatCode>
                <c:ptCount val="17"/>
                <c:pt idx="0">
                  <c:v>24</c:v>
                </c:pt>
                <c:pt idx="1">
                  <c:v>146</c:v>
                </c:pt>
                <c:pt idx="2">
                  <c:v>212</c:v>
                </c:pt>
                <c:pt idx="3">
                  <c:v>277</c:v>
                </c:pt>
                <c:pt idx="4">
                  <c:v>350</c:v>
                </c:pt>
                <c:pt idx="5">
                  <c:v>338</c:v>
                </c:pt>
                <c:pt idx="6">
                  <c:v>329</c:v>
                </c:pt>
                <c:pt idx="7">
                  <c:v>299</c:v>
                </c:pt>
                <c:pt idx="8">
                  <c:v>269</c:v>
                </c:pt>
                <c:pt idx="9">
                  <c:v>326</c:v>
                </c:pt>
                <c:pt idx="10">
                  <c:v>297</c:v>
                </c:pt>
                <c:pt idx="11">
                  <c:v>300</c:v>
                </c:pt>
                <c:pt idx="12">
                  <c:v>138</c:v>
                </c:pt>
                <c:pt idx="13">
                  <c:v>38</c:v>
                </c:pt>
                <c:pt idx="14">
                  <c:v>27</c:v>
                </c:pt>
                <c:pt idx="15">
                  <c:v>9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3-4CAD-83EA-2E6C598B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12.6'!$Y$83:$Y$90</c:f>
              <c:numCache>
                <c:formatCode>#,##0</c:formatCode>
                <c:ptCount val="8"/>
                <c:pt idx="0">
                  <c:v>317</c:v>
                </c:pt>
                <c:pt idx="1">
                  <c:v>119</c:v>
                </c:pt>
                <c:pt idx="2">
                  <c:v>371</c:v>
                </c:pt>
                <c:pt idx="3">
                  <c:v>88</c:v>
                </c:pt>
                <c:pt idx="4">
                  <c:v>41</c:v>
                </c:pt>
                <c:pt idx="5">
                  <c:v>60</c:v>
                </c:pt>
                <c:pt idx="6">
                  <c:v>309</c:v>
                </c:pt>
                <c:pt idx="7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3-4447-8F9F-9D6B0AC3077F}"/>
            </c:ext>
          </c:extLst>
        </c:ser>
        <c:ser>
          <c:idx val="1"/>
          <c:order val="1"/>
          <c:tx>
            <c:strRef>
              <c:f>'Table 12.6'!$S$92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12.6'!$Y$93:$Y$100</c:f>
              <c:numCache>
                <c:formatCode>#,##0</c:formatCode>
                <c:ptCount val="8"/>
                <c:pt idx="0">
                  <c:v>152</c:v>
                </c:pt>
                <c:pt idx="1">
                  <c:v>239</c:v>
                </c:pt>
                <c:pt idx="2">
                  <c:v>73</c:v>
                </c:pt>
                <c:pt idx="3">
                  <c:v>365</c:v>
                </c:pt>
                <c:pt idx="4">
                  <c:v>254</c:v>
                </c:pt>
                <c:pt idx="5">
                  <c:v>212</c:v>
                </c:pt>
                <c:pt idx="6">
                  <c:v>34</c:v>
                </c:pt>
                <c:pt idx="7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73-4447-8F9F-9D6B0AC30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12.6'!$U$8:$Y$8</c:f>
              <c:numCache>
                <c:formatCode>#,##0</c:formatCode>
                <c:ptCount val="5"/>
                <c:pt idx="1">
                  <c:v>36690.5</c:v>
                </c:pt>
                <c:pt idx="2">
                  <c:v>38363.89</c:v>
                </c:pt>
                <c:pt idx="3">
                  <c:v>39896.239999999998</c:v>
                </c:pt>
                <c:pt idx="4">
                  <c:v>40457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4-4370-B306-F3A29CEBAC8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4-4370-B306-F3A29CEBA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12.6'!$V$4:$Z$4</c:f>
              <c:numCache>
                <c:formatCode>#,##0</c:formatCode>
                <c:ptCount val="5"/>
                <c:pt idx="0">
                  <c:v>6680</c:v>
                </c:pt>
                <c:pt idx="1">
                  <c:v>6760</c:v>
                </c:pt>
                <c:pt idx="2">
                  <c:v>6859</c:v>
                </c:pt>
                <c:pt idx="3">
                  <c:v>7275</c:v>
                </c:pt>
                <c:pt idx="4">
                  <c:v>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E-42F0-87EE-FFC373444B96}"/>
            </c:ext>
          </c:extLst>
        </c:ser>
        <c:ser>
          <c:idx val="1"/>
          <c:order val="1"/>
          <c:tx>
            <c:strRef>
              <c:f>'Table 12.6'!$S$7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12.6'!$V$7:$Z$7</c:f>
              <c:numCache>
                <c:formatCode>#,##0</c:formatCode>
                <c:ptCount val="5"/>
                <c:pt idx="0">
                  <c:v>4568</c:v>
                </c:pt>
                <c:pt idx="1">
                  <c:v>4710</c:v>
                </c:pt>
                <c:pt idx="2">
                  <c:v>4679</c:v>
                </c:pt>
                <c:pt idx="3">
                  <c:v>4835</c:v>
                </c:pt>
                <c:pt idx="4">
                  <c:v>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E-42F0-87EE-FFC373444B96}"/>
            </c:ext>
          </c:extLst>
        </c:ser>
        <c:ser>
          <c:idx val="2"/>
          <c:order val="2"/>
          <c:tx>
            <c:strRef>
              <c:f>'Table 12.6'!$S$11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12.6'!$V$11:$Z$11</c:f>
              <c:numCache>
                <c:formatCode>#,##0</c:formatCode>
                <c:ptCount val="5"/>
                <c:pt idx="0">
                  <c:v>5624</c:v>
                </c:pt>
                <c:pt idx="1">
                  <c:v>5621</c:v>
                </c:pt>
                <c:pt idx="2">
                  <c:v>5750</c:v>
                </c:pt>
                <c:pt idx="3">
                  <c:v>6214</c:v>
                </c:pt>
                <c:pt idx="4">
                  <c:v>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E-42F0-87EE-FFC373444B96}"/>
            </c:ext>
          </c:extLst>
        </c:ser>
        <c:ser>
          <c:idx val="3"/>
          <c:order val="3"/>
          <c:tx>
            <c:strRef>
              <c:f>'Table 12.6'!$S$12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12.6'!$V$12:$Z$12</c:f>
              <c:numCache>
                <c:formatCode>#,##0</c:formatCode>
                <c:ptCount val="5"/>
                <c:pt idx="0">
                  <c:v>1063</c:v>
                </c:pt>
                <c:pt idx="1">
                  <c:v>1134</c:v>
                </c:pt>
                <c:pt idx="2">
                  <c:v>1109</c:v>
                </c:pt>
                <c:pt idx="3">
                  <c:v>1060</c:v>
                </c:pt>
                <c:pt idx="4">
                  <c:v>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BE-42F0-87EE-FFC373444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12.6'!$AB$15:$AB$33</c:f>
              <c:numCache>
                <c:formatCode>0.0%</c:formatCode>
                <c:ptCount val="19"/>
                <c:pt idx="0">
                  <c:v>0.23544719901383371</c:v>
                </c:pt>
                <c:pt idx="1">
                  <c:v>1.6025202027119573E-2</c:v>
                </c:pt>
                <c:pt idx="2">
                  <c:v>0.10765648541295712</c:v>
                </c:pt>
                <c:pt idx="3">
                  <c:v>5.0677989316531983E-3</c:v>
                </c:pt>
                <c:pt idx="4">
                  <c:v>3.8076975756745651E-2</c:v>
                </c:pt>
                <c:pt idx="5">
                  <c:v>2.0819065881386111E-2</c:v>
                </c:pt>
                <c:pt idx="6">
                  <c:v>6.3142035337624983E-2</c:v>
                </c:pt>
                <c:pt idx="7">
                  <c:v>7.2181892891384741E-2</c:v>
                </c:pt>
                <c:pt idx="8">
                  <c:v>3.4378852212025753E-2</c:v>
                </c:pt>
                <c:pt idx="9">
                  <c:v>1.5066429256266264E-3</c:v>
                </c:pt>
                <c:pt idx="10">
                  <c:v>1.2464046021093002E-2</c:v>
                </c:pt>
                <c:pt idx="11">
                  <c:v>1.2737981098479661E-2</c:v>
                </c:pt>
                <c:pt idx="12">
                  <c:v>3.026982605122586E-2</c:v>
                </c:pt>
                <c:pt idx="13">
                  <c:v>7.9030269826051228E-2</c:v>
                </c:pt>
                <c:pt idx="14">
                  <c:v>3.4652787289412408E-2</c:v>
                </c:pt>
                <c:pt idx="15">
                  <c:v>5.8622106560745103E-2</c:v>
                </c:pt>
                <c:pt idx="16">
                  <c:v>7.0401314888371452E-2</c:v>
                </c:pt>
                <c:pt idx="17">
                  <c:v>6.9853444733598141E-3</c:v>
                </c:pt>
                <c:pt idx="18">
                  <c:v>3.6022462676345707E-2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B-43B8-9A4D-0E0B377DD94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B-43B8-9A4D-0E0B377DD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12.6'!$Z$44:$Z$60</c:f>
              <c:numCache>
                <c:formatCode>#,##0</c:formatCode>
                <c:ptCount val="17"/>
                <c:pt idx="0">
                  <c:v>20</c:v>
                </c:pt>
                <c:pt idx="1">
                  <c:v>154</c:v>
                </c:pt>
                <c:pt idx="2">
                  <c:v>206</c:v>
                </c:pt>
                <c:pt idx="3">
                  <c:v>339</c:v>
                </c:pt>
                <c:pt idx="4">
                  <c:v>492</c:v>
                </c:pt>
                <c:pt idx="5">
                  <c:v>501</c:v>
                </c:pt>
                <c:pt idx="6">
                  <c:v>352</c:v>
                </c:pt>
                <c:pt idx="7">
                  <c:v>312</c:v>
                </c:pt>
                <c:pt idx="8">
                  <c:v>260</c:v>
                </c:pt>
                <c:pt idx="9">
                  <c:v>313</c:v>
                </c:pt>
                <c:pt idx="10">
                  <c:v>293</c:v>
                </c:pt>
                <c:pt idx="11">
                  <c:v>288</c:v>
                </c:pt>
                <c:pt idx="12">
                  <c:v>193</c:v>
                </c:pt>
                <c:pt idx="13">
                  <c:v>104</c:v>
                </c:pt>
                <c:pt idx="14">
                  <c:v>31</c:v>
                </c:pt>
                <c:pt idx="15">
                  <c:v>15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E-47E4-A47B-E398A5D7EDF1}"/>
            </c:ext>
          </c:extLst>
        </c:ser>
        <c:ser>
          <c:idx val="1"/>
          <c:order val="1"/>
          <c:tx>
            <c:strRef>
              <c:f>'Table 12.6'!$S$62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12.6'!$Z$63:$Z$79</c:f>
              <c:numCache>
                <c:formatCode>#,##0</c:formatCode>
                <c:ptCount val="17"/>
                <c:pt idx="0">
                  <c:v>20</c:v>
                </c:pt>
                <c:pt idx="1">
                  <c:v>154</c:v>
                </c:pt>
                <c:pt idx="2">
                  <c:v>257</c:v>
                </c:pt>
                <c:pt idx="3">
                  <c:v>276</c:v>
                </c:pt>
                <c:pt idx="4">
                  <c:v>357</c:v>
                </c:pt>
                <c:pt idx="5">
                  <c:v>322</c:v>
                </c:pt>
                <c:pt idx="6">
                  <c:v>339</c:v>
                </c:pt>
                <c:pt idx="7">
                  <c:v>287</c:v>
                </c:pt>
                <c:pt idx="8">
                  <c:v>287</c:v>
                </c:pt>
                <c:pt idx="9">
                  <c:v>315</c:v>
                </c:pt>
                <c:pt idx="10">
                  <c:v>297</c:v>
                </c:pt>
                <c:pt idx="11">
                  <c:v>300</c:v>
                </c:pt>
                <c:pt idx="12">
                  <c:v>139</c:v>
                </c:pt>
                <c:pt idx="13">
                  <c:v>38</c:v>
                </c:pt>
                <c:pt idx="14">
                  <c:v>16</c:v>
                </c:pt>
                <c:pt idx="15">
                  <c:v>5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E-47E4-A47B-E398A5D7E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12.6'!$Z$83:$Z$90</c:f>
              <c:numCache>
                <c:formatCode>#,##0</c:formatCode>
                <c:ptCount val="8"/>
                <c:pt idx="0">
                  <c:v>339</c:v>
                </c:pt>
                <c:pt idx="1">
                  <c:v>136</c:v>
                </c:pt>
                <c:pt idx="2">
                  <c:v>375</c:v>
                </c:pt>
                <c:pt idx="3">
                  <c:v>91</c:v>
                </c:pt>
                <c:pt idx="4">
                  <c:v>43</c:v>
                </c:pt>
                <c:pt idx="5">
                  <c:v>61</c:v>
                </c:pt>
                <c:pt idx="6">
                  <c:v>355</c:v>
                </c:pt>
                <c:pt idx="7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6-46E4-B071-843E3FF97D14}"/>
            </c:ext>
          </c:extLst>
        </c:ser>
        <c:ser>
          <c:idx val="1"/>
          <c:order val="1"/>
          <c:tx>
            <c:strRef>
              <c:f>'Table 12.6'!$S$92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12.6'!$Z$93:$Z$100</c:f>
              <c:numCache>
                <c:formatCode>#,##0</c:formatCode>
                <c:ptCount val="8"/>
                <c:pt idx="0">
                  <c:v>167</c:v>
                </c:pt>
                <c:pt idx="1">
                  <c:v>234</c:v>
                </c:pt>
                <c:pt idx="2">
                  <c:v>94</c:v>
                </c:pt>
                <c:pt idx="3">
                  <c:v>380</c:v>
                </c:pt>
                <c:pt idx="4">
                  <c:v>268</c:v>
                </c:pt>
                <c:pt idx="5">
                  <c:v>223</c:v>
                </c:pt>
                <c:pt idx="6">
                  <c:v>57</c:v>
                </c:pt>
                <c:pt idx="7">
                  <c:v>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6-46E4-B071-843E3FF97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12.1'!$V$4:$Z$4</c:f>
              <c:numCache>
                <c:formatCode>#,##0</c:formatCode>
                <c:ptCount val="5"/>
                <c:pt idx="0">
                  <c:v>3664</c:v>
                </c:pt>
                <c:pt idx="1">
                  <c:v>3898</c:v>
                </c:pt>
                <c:pt idx="2">
                  <c:v>4349</c:v>
                </c:pt>
                <c:pt idx="3">
                  <c:v>4878</c:v>
                </c:pt>
                <c:pt idx="4">
                  <c:v>4696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E-4C5C-8EE0-1EB77E9CC0DB}"/>
            </c:ext>
          </c:extLst>
        </c:ser>
        <c:ser>
          <c:idx val="1"/>
          <c:order val="1"/>
          <c:tx>
            <c:strRef>
              <c:f>'Table 12.1'!$S$7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12.1'!$V$7:$Z$7</c:f>
              <c:numCache>
                <c:formatCode>#,##0</c:formatCode>
                <c:ptCount val="5"/>
                <c:pt idx="0">
                  <c:v>2683</c:v>
                </c:pt>
                <c:pt idx="1">
                  <c:v>2836</c:v>
                </c:pt>
                <c:pt idx="2">
                  <c:v>3008</c:v>
                </c:pt>
                <c:pt idx="3">
                  <c:v>3256</c:v>
                </c:pt>
                <c:pt idx="4">
                  <c:v>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E-4C5C-8EE0-1EB77E9CC0DB}"/>
            </c:ext>
          </c:extLst>
        </c:ser>
        <c:ser>
          <c:idx val="2"/>
          <c:order val="2"/>
          <c:tx>
            <c:strRef>
              <c:f>'Table 12.1'!$S$11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12.1'!$V$11:$Z$11</c:f>
              <c:numCache>
                <c:formatCode>#,##0</c:formatCode>
                <c:ptCount val="5"/>
                <c:pt idx="0">
                  <c:v>2947</c:v>
                </c:pt>
                <c:pt idx="1">
                  <c:v>3119</c:v>
                </c:pt>
                <c:pt idx="2">
                  <c:v>3505</c:v>
                </c:pt>
                <c:pt idx="3">
                  <c:v>3936</c:v>
                </c:pt>
                <c:pt idx="4">
                  <c:v>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BE-4C5C-8EE0-1EB77E9CC0DB}"/>
            </c:ext>
          </c:extLst>
        </c:ser>
        <c:ser>
          <c:idx val="3"/>
          <c:order val="3"/>
          <c:tx>
            <c:strRef>
              <c:f>'Table 12.1'!$S$12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12.1'!$V$12:$Z$12</c:f>
              <c:numCache>
                <c:formatCode>#,##0</c:formatCode>
                <c:ptCount val="5"/>
                <c:pt idx="0">
                  <c:v>716</c:v>
                </c:pt>
                <c:pt idx="1">
                  <c:v>782</c:v>
                </c:pt>
                <c:pt idx="2">
                  <c:v>844</c:v>
                </c:pt>
                <c:pt idx="3">
                  <c:v>935</c:v>
                </c:pt>
                <c:pt idx="4">
                  <c:v>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BE-4C5C-8EE0-1EB77E9CC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12.6'!$V$8:$Z$8</c:f>
              <c:numCache>
                <c:formatCode>#,##0</c:formatCode>
                <c:ptCount val="5"/>
                <c:pt idx="0">
                  <c:v>36690.5</c:v>
                </c:pt>
                <c:pt idx="1">
                  <c:v>38363.89</c:v>
                </c:pt>
                <c:pt idx="2">
                  <c:v>39896.239999999998</c:v>
                </c:pt>
                <c:pt idx="3">
                  <c:v>40457</c:v>
                </c:pt>
                <c:pt idx="4">
                  <c:v>43939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4-48A7-A56A-7B98FF540B1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4-48A7-A56A-7B98FF540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12.7'!$U$4:$Y$4</c:f>
              <c:numCache>
                <c:formatCode>#,##0</c:formatCode>
                <c:ptCount val="5"/>
                <c:pt idx="1">
                  <c:v>43890</c:v>
                </c:pt>
                <c:pt idx="2">
                  <c:v>44514</c:v>
                </c:pt>
                <c:pt idx="3">
                  <c:v>47758</c:v>
                </c:pt>
                <c:pt idx="4">
                  <c:v>51660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4-407B-A43C-31BAC7036C6B}"/>
            </c:ext>
          </c:extLst>
        </c:ser>
        <c:ser>
          <c:idx val="1"/>
          <c:order val="1"/>
          <c:tx>
            <c:strRef>
              <c:f>'Table 12.7'!$S$7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12.7'!$U$7:$Y$7</c:f>
              <c:numCache>
                <c:formatCode>#,##0</c:formatCode>
                <c:ptCount val="5"/>
                <c:pt idx="1">
                  <c:v>31868</c:v>
                </c:pt>
                <c:pt idx="2">
                  <c:v>32575</c:v>
                </c:pt>
                <c:pt idx="3">
                  <c:v>33403</c:v>
                </c:pt>
                <c:pt idx="4">
                  <c:v>34559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4-407B-A43C-31BAC7036C6B}"/>
            </c:ext>
          </c:extLst>
        </c:ser>
        <c:ser>
          <c:idx val="2"/>
          <c:order val="2"/>
          <c:tx>
            <c:strRef>
              <c:f>'Table 12.7'!$S$11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12.7'!$U$11:$Y$11</c:f>
              <c:numCache>
                <c:formatCode>#,##0</c:formatCode>
                <c:ptCount val="5"/>
                <c:pt idx="1">
                  <c:v>39475</c:v>
                </c:pt>
                <c:pt idx="2">
                  <c:v>39944</c:v>
                </c:pt>
                <c:pt idx="3">
                  <c:v>42973</c:v>
                </c:pt>
                <c:pt idx="4">
                  <c:v>46739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04-407B-A43C-31BAC7036C6B}"/>
            </c:ext>
          </c:extLst>
        </c:ser>
        <c:ser>
          <c:idx val="3"/>
          <c:order val="3"/>
          <c:tx>
            <c:strRef>
              <c:f>'Table 12.7'!$S$12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12.7'!$U$12:$Y$12</c:f>
              <c:numCache>
                <c:formatCode>#,##0</c:formatCode>
                <c:ptCount val="5"/>
                <c:pt idx="1">
                  <c:v>4415</c:v>
                </c:pt>
                <c:pt idx="2">
                  <c:v>4564</c:v>
                </c:pt>
                <c:pt idx="3">
                  <c:v>4785</c:v>
                </c:pt>
                <c:pt idx="4">
                  <c:v>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04-407B-A43C-31BAC7036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12.7'!$AB$15:$AB$33</c:f>
              <c:numCache>
                <c:formatCode>0.0%</c:formatCode>
                <c:ptCount val="19"/>
                <c:pt idx="0">
                  <c:v>2.0449243735420272E-2</c:v>
                </c:pt>
                <c:pt idx="1">
                  <c:v>1.9000677251862442E-3</c:v>
                </c:pt>
                <c:pt idx="2">
                  <c:v>4.3438181955000377E-2</c:v>
                </c:pt>
                <c:pt idx="3">
                  <c:v>1.5162916698020919E-2</c:v>
                </c:pt>
                <c:pt idx="4">
                  <c:v>7.1657009556776285E-2</c:v>
                </c:pt>
                <c:pt idx="5">
                  <c:v>2.1841372563774549E-2</c:v>
                </c:pt>
                <c:pt idx="6">
                  <c:v>8.7064489427345931E-2</c:v>
                </c:pt>
                <c:pt idx="7">
                  <c:v>7.4798705696440662E-2</c:v>
                </c:pt>
                <c:pt idx="8">
                  <c:v>3.4276469260290467E-2</c:v>
                </c:pt>
                <c:pt idx="9">
                  <c:v>1.1701407178869742E-2</c:v>
                </c:pt>
                <c:pt idx="10">
                  <c:v>3.9525171194220783E-2</c:v>
                </c:pt>
                <c:pt idx="11">
                  <c:v>1.6216419595153887E-2</c:v>
                </c:pt>
                <c:pt idx="12">
                  <c:v>6.6690495898863722E-2</c:v>
                </c:pt>
                <c:pt idx="13">
                  <c:v>6.6427120174580481E-2</c:v>
                </c:pt>
                <c:pt idx="14">
                  <c:v>8.8324930393558584E-2</c:v>
                </c:pt>
                <c:pt idx="15">
                  <c:v>0.10369478516065919</c:v>
                </c:pt>
                <c:pt idx="16">
                  <c:v>0.15027466325532396</c:v>
                </c:pt>
                <c:pt idx="17">
                  <c:v>2.9328768154112422E-2</c:v>
                </c:pt>
                <c:pt idx="18">
                  <c:v>3.9468733539017233E-2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C-4889-B0DA-BEABE209453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C-4889-B0DA-BEABE2094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12.7'!$Y$44:$Y$60</c:f>
              <c:numCache>
                <c:formatCode>#,##0</c:formatCode>
                <c:ptCount val="17"/>
                <c:pt idx="0">
                  <c:v>31</c:v>
                </c:pt>
                <c:pt idx="1">
                  <c:v>528</c:v>
                </c:pt>
                <c:pt idx="2">
                  <c:v>1206</c:v>
                </c:pt>
                <c:pt idx="3">
                  <c:v>2153</c:v>
                </c:pt>
                <c:pt idx="4">
                  <c:v>3487</c:v>
                </c:pt>
                <c:pt idx="5">
                  <c:v>3645</c:v>
                </c:pt>
                <c:pt idx="6">
                  <c:v>2931</c:v>
                </c:pt>
                <c:pt idx="7">
                  <c:v>2271</c:v>
                </c:pt>
                <c:pt idx="8">
                  <c:v>2059</c:v>
                </c:pt>
                <c:pt idx="9">
                  <c:v>2024</c:v>
                </c:pt>
                <c:pt idx="10">
                  <c:v>1805</c:v>
                </c:pt>
                <c:pt idx="11">
                  <c:v>1733</c:v>
                </c:pt>
                <c:pt idx="12">
                  <c:v>864</c:v>
                </c:pt>
                <c:pt idx="13">
                  <c:v>393</c:v>
                </c:pt>
                <c:pt idx="14">
                  <c:v>133</c:v>
                </c:pt>
                <c:pt idx="15">
                  <c:v>51</c:v>
                </c:pt>
                <c:pt idx="1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C-4AD4-8263-EFE47A8C24AB}"/>
            </c:ext>
          </c:extLst>
        </c:ser>
        <c:ser>
          <c:idx val="1"/>
          <c:order val="1"/>
          <c:tx>
            <c:strRef>
              <c:f>'Table 12.7'!$S$62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12.7'!$Y$63:$Y$79</c:f>
              <c:numCache>
                <c:formatCode>#,##0</c:formatCode>
                <c:ptCount val="17"/>
                <c:pt idx="0">
                  <c:v>47</c:v>
                </c:pt>
                <c:pt idx="1">
                  <c:v>766</c:v>
                </c:pt>
                <c:pt idx="2">
                  <c:v>1465</c:v>
                </c:pt>
                <c:pt idx="3">
                  <c:v>2221</c:v>
                </c:pt>
                <c:pt idx="4">
                  <c:v>3230</c:v>
                </c:pt>
                <c:pt idx="5">
                  <c:v>3441</c:v>
                </c:pt>
                <c:pt idx="6">
                  <c:v>2939</c:v>
                </c:pt>
                <c:pt idx="7">
                  <c:v>2487</c:v>
                </c:pt>
                <c:pt idx="8">
                  <c:v>2295</c:v>
                </c:pt>
                <c:pt idx="9">
                  <c:v>2304</c:v>
                </c:pt>
                <c:pt idx="10">
                  <c:v>2059</c:v>
                </c:pt>
                <c:pt idx="11">
                  <c:v>1739</c:v>
                </c:pt>
                <c:pt idx="12">
                  <c:v>804</c:v>
                </c:pt>
                <c:pt idx="13">
                  <c:v>263</c:v>
                </c:pt>
                <c:pt idx="14">
                  <c:v>111</c:v>
                </c:pt>
                <c:pt idx="15">
                  <c:v>44</c:v>
                </c:pt>
                <c:pt idx="1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DC-4AD4-8263-EFE47A8C2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12.7'!$Y$83:$Y$90</c:f>
              <c:numCache>
                <c:formatCode>#,##0</c:formatCode>
                <c:ptCount val="8"/>
                <c:pt idx="0">
                  <c:v>2232</c:v>
                </c:pt>
                <c:pt idx="1">
                  <c:v>2790</c:v>
                </c:pt>
                <c:pt idx="2">
                  <c:v>3233</c:v>
                </c:pt>
                <c:pt idx="3">
                  <c:v>1548</c:v>
                </c:pt>
                <c:pt idx="4">
                  <c:v>1121</c:v>
                </c:pt>
                <c:pt idx="5">
                  <c:v>1028</c:v>
                </c:pt>
                <c:pt idx="6">
                  <c:v>886</c:v>
                </c:pt>
                <c:pt idx="7">
                  <c:v>1670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A-4908-838C-E4536D097D59}"/>
            </c:ext>
          </c:extLst>
        </c:ser>
        <c:ser>
          <c:idx val="1"/>
          <c:order val="1"/>
          <c:tx>
            <c:strRef>
              <c:f>'Table 12.7'!$S$92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12.7'!$Y$93:$Y$100</c:f>
              <c:numCache>
                <c:formatCode>#,##0</c:formatCode>
                <c:ptCount val="8"/>
                <c:pt idx="0">
                  <c:v>1666</c:v>
                </c:pt>
                <c:pt idx="1">
                  <c:v>4220</c:v>
                </c:pt>
                <c:pt idx="2">
                  <c:v>604</c:v>
                </c:pt>
                <c:pt idx="3">
                  <c:v>2792</c:v>
                </c:pt>
                <c:pt idx="4">
                  <c:v>3371</c:v>
                </c:pt>
                <c:pt idx="5">
                  <c:v>1583</c:v>
                </c:pt>
                <c:pt idx="6">
                  <c:v>103</c:v>
                </c:pt>
                <c:pt idx="7">
                  <c:v>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A-4908-838C-E4536D097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12.7'!$U$8:$Y$8</c:f>
              <c:numCache>
                <c:formatCode>#,##0</c:formatCode>
                <c:ptCount val="5"/>
                <c:pt idx="1">
                  <c:v>45251</c:v>
                </c:pt>
                <c:pt idx="2">
                  <c:v>45172.24</c:v>
                </c:pt>
                <c:pt idx="3">
                  <c:v>46495.69</c:v>
                </c:pt>
                <c:pt idx="4">
                  <c:v>46553.41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1-40F6-AF15-4A19491284E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1-40F6-AF15-4A1949128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12.7'!$V$4:$Z$4</c:f>
              <c:numCache>
                <c:formatCode>#,##0</c:formatCode>
                <c:ptCount val="5"/>
                <c:pt idx="0">
                  <c:v>43890</c:v>
                </c:pt>
                <c:pt idx="1">
                  <c:v>44514</c:v>
                </c:pt>
                <c:pt idx="2">
                  <c:v>47758</c:v>
                </c:pt>
                <c:pt idx="3">
                  <c:v>51660</c:v>
                </c:pt>
                <c:pt idx="4">
                  <c:v>53153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4-492B-B661-7CE9893E5EF0}"/>
            </c:ext>
          </c:extLst>
        </c:ser>
        <c:ser>
          <c:idx val="1"/>
          <c:order val="1"/>
          <c:tx>
            <c:strRef>
              <c:f>'Table 12.7'!$S$7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12.7'!$V$7:$Z$7</c:f>
              <c:numCache>
                <c:formatCode>#,##0</c:formatCode>
                <c:ptCount val="5"/>
                <c:pt idx="0">
                  <c:v>31868</c:v>
                </c:pt>
                <c:pt idx="1">
                  <c:v>32575</c:v>
                </c:pt>
                <c:pt idx="2">
                  <c:v>33403</c:v>
                </c:pt>
                <c:pt idx="3">
                  <c:v>34559</c:v>
                </c:pt>
                <c:pt idx="4">
                  <c:v>35289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4-492B-B661-7CE9893E5EF0}"/>
            </c:ext>
          </c:extLst>
        </c:ser>
        <c:ser>
          <c:idx val="2"/>
          <c:order val="2"/>
          <c:tx>
            <c:strRef>
              <c:f>'Table 12.7'!$S$11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12.7'!$V$11:$Z$11</c:f>
              <c:numCache>
                <c:formatCode>#,##0</c:formatCode>
                <c:ptCount val="5"/>
                <c:pt idx="0">
                  <c:v>39475</c:v>
                </c:pt>
                <c:pt idx="1">
                  <c:v>39944</c:v>
                </c:pt>
                <c:pt idx="2">
                  <c:v>42973</c:v>
                </c:pt>
                <c:pt idx="3">
                  <c:v>46739</c:v>
                </c:pt>
                <c:pt idx="4">
                  <c:v>48163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E4-492B-B661-7CE9893E5EF0}"/>
            </c:ext>
          </c:extLst>
        </c:ser>
        <c:ser>
          <c:idx val="3"/>
          <c:order val="3"/>
          <c:tx>
            <c:strRef>
              <c:f>'Table 12.7'!$S$12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12.7'!$V$12:$Z$12</c:f>
              <c:numCache>
                <c:formatCode>#,##0</c:formatCode>
                <c:ptCount val="5"/>
                <c:pt idx="0">
                  <c:v>4415</c:v>
                </c:pt>
                <c:pt idx="1">
                  <c:v>4564</c:v>
                </c:pt>
                <c:pt idx="2">
                  <c:v>4785</c:v>
                </c:pt>
                <c:pt idx="3">
                  <c:v>4914</c:v>
                </c:pt>
                <c:pt idx="4">
                  <c:v>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E4-492B-B661-7CE9893E5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12.7'!$AB$15:$AB$33</c:f>
              <c:numCache>
                <c:formatCode>0.0%</c:formatCode>
                <c:ptCount val="19"/>
                <c:pt idx="0">
                  <c:v>2.0449243735420272E-2</c:v>
                </c:pt>
                <c:pt idx="1">
                  <c:v>1.9000677251862442E-3</c:v>
                </c:pt>
                <c:pt idx="2">
                  <c:v>4.3438181955000377E-2</c:v>
                </c:pt>
                <c:pt idx="3">
                  <c:v>1.5162916698020919E-2</c:v>
                </c:pt>
                <c:pt idx="4">
                  <c:v>7.1657009556776285E-2</c:v>
                </c:pt>
                <c:pt idx="5">
                  <c:v>2.1841372563774549E-2</c:v>
                </c:pt>
                <c:pt idx="6">
                  <c:v>8.7064489427345931E-2</c:v>
                </c:pt>
                <c:pt idx="7">
                  <c:v>7.4798705696440662E-2</c:v>
                </c:pt>
                <c:pt idx="8">
                  <c:v>3.4276469260290467E-2</c:v>
                </c:pt>
                <c:pt idx="9">
                  <c:v>1.1701407178869742E-2</c:v>
                </c:pt>
                <c:pt idx="10">
                  <c:v>3.9525171194220783E-2</c:v>
                </c:pt>
                <c:pt idx="11">
                  <c:v>1.6216419595153887E-2</c:v>
                </c:pt>
                <c:pt idx="12">
                  <c:v>6.6690495898863722E-2</c:v>
                </c:pt>
                <c:pt idx="13">
                  <c:v>6.6427120174580481E-2</c:v>
                </c:pt>
                <c:pt idx="14">
                  <c:v>8.8324930393558584E-2</c:v>
                </c:pt>
                <c:pt idx="15">
                  <c:v>0.10369478516065919</c:v>
                </c:pt>
                <c:pt idx="16">
                  <c:v>0.15027466325532396</c:v>
                </c:pt>
                <c:pt idx="17">
                  <c:v>2.9328768154112422E-2</c:v>
                </c:pt>
                <c:pt idx="18">
                  <c:v>3.9468733539017233E-2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9-4D93-AC00-B9B7C669BD8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9-4D93-AC00-B9B7C669B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12.7'!$Z$44:$Z$60</c:f>
              <c:numCache>
                <c:formatCode>#,##0</c:formatCode>
                <c:ptCount val="17"/>
                <c:pt idx="0">
                  <c:v>25</c:v>
                </c:pt>
                <c:pt idx="1">
                  <c:v>565</c:v>
                </c:pt>
                <c:pt idx="2">
                  <c:v>1375</c:v>
                </c:pt>
                <c:pt idx="3">
                  <c:v>2111</c:v>
                </c:pt>
                <c:pt idx="4">
                  <c:v>3427</c:v>
                </c:pt>
                <c:pt idx="5">
                  <c:v>3906</c:v>
                </c:pt>
                <c:pt idx="6">
                  <c:v>2968</c:v>
                </c:pt>
                <c:pt idx="7">
                  <c:v>2458</c:v>
                </c:pt>
                <c:pt idx="8">
                  <c:v>2007</c:v>
                </c:pt>
                <c:pt idx="9">
                  <c:v>2146</c:v>
                </c:pt>
                <c:pt idx="10">
                  <c:v>1775</c:v>
                </c:pt>
                <c:pt idx="11">
                  <c:v>1628</c:v>
                </c:pt>
                <c:pt idx="12">
                  <c:v>930</c:v>
                </c:pt>
                <c:pt idx="13">
                  <c:v>372</c:v>
                </c:pt>
                <c:pt idx="14">
                  <c:v>157</c:v>
                </c:pt>
                <c:pt idx="15">
                  <c:v>49</c:v>
                </c:pt>
                <c:pt idx="1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0-4B31-8B77-53DA7E95BACA}"/>
            </c:ext>
          </c:extLst>
        </c:ser>
        <c:ser>
          <c:idx val="1"/>
          <c:order val="1"/>
          <c:tx>
            <c:strRef>
              <c:f>'Table 12.7'!$S$62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12.7'!$Z$63:$Z$79</c:f>
              <c:numCache>
                <c:formatCode>#,##0</c:formatCode>
                <c:ptCount val="17"/>
                <c:pt idx="0">
                  <c:v>52</c:v>
                </c:pt>
                <c:pt idx="1">
                  <c:v>751</c:v>
                </c:pt>
                <c:pt idx="2">
                  <c:v>1641</c:v>
                </c:pt>
                <c:pt idx="3">
                  <c:v>2185</c:v>
                </c:pt>
                <c:pt idx="4">
                  <c:v>3375</c:v>
                </c:pt>
                <c:pt idx="5">
                  <c:v>3766</c:v>
                </c:pt>
                <c:pt idx="6">
                  <c:v>3021</c:v>
                </c:pt>
                <c:pt idx="7">
                  <c:v>2589</c:v>
                </c:pt>
                <c:pt idx="8">
                  <c:v>2308</c:v>
                </c:pt>
                <c:pt idx="9">
                  <c:v>2365</c:v>
                </c:pt>
                <c:pt idx="10">
                  <c:v>2039</c:v>
                </c:pt>
                <c:pt idx="11">
                  <c:v>1748</c:v>
                </c:pt>
                <c:pt idx="12">
                  <c:v>851</c:v>
                </c:pt>
                <c:pt idx="13">
                  <c:v>290</c:v>
                </c:pt>
                <c:pt idx="14">
                  <c:v>114</c:v>
                </c:pt>
                <c:pt idx="15">
                  <c:v>49</c:v>
                </c:pt>
                <c:pt idx="1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0-4B31-8B77-53DA7E95B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12.7'!$Z$83:$Z$90</c:f>
              <c:numCache>
                <c:formatCode>#,##0</c:formatCode>
                <c:ptCount val="8"/>
                <c:pt idx="0">
                  <c:v>2280</c:v>
                </c:pt>
                <c:pt idx="1">
                  <c:v>2926</c:v>
                </c:pt>
                <c:pt idx="2">
                  <c:v>3274</c:v>
                </c:pt>
                <c:pt idx="3">
                  <c:v>1550</c:v>
                </c:pt>
                <c:pt idx="4">
                  <c:v>1104</c:v>
                </c:pt>
                <c:pt idx="5">
                  <c:v>1022</c:v>
                </c:pt>
                <c:pt idx="6">
                  <c:v>923</c:v>
                </c:pt>
                <c:pt idx="7">
                  <c:v>1588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4-4C3D-B800-3F110E4DFBB8}"/>
            </c:ext>
          </c:extLst>
        </c:ser>
        <c:ser>
          <c:idx val="1"/>
          <c:order val="1"/>
          <c:tx>
            <c:strRef>
              <c:f>'Table 12.7'!$S$92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12.7'!$Z$93:$Z$100</c:f>
              <c:numCache>
                <c:formatCode>#,##0</c:formatCode>
                <c:ptCount val="8"/>
                <c:pt idx="0">
                  <c:v>1751</c:v>
                </c:pt>
                <c:pt idx="1">
                  <c:v>4383</c:v>
                </c:pt>
                <c:pt idx="2">
                  <c:v>619</c:v>
                </c:pt>
                <c:pt idx="3">
                  <c:v>2955</c:v>
                </c:pt>
                <c:pt idx="4">
                  <c:v>3334</c:v>
                </c:pt>
                <c:pt idx="5">
                  <c:v>1617</c:v>
                </c:pt>
                <c:pt idx="6">
                  <c:v>118</c:v>
                </c:pt>
                <c:pt idx="7">
                  <c:v>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4-4C3D-B800-3F110E4DF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12.1'!$AB$15:$AB$33</c:f>
              <c:numCache>
                <c:formatCode>0.0%</c:formatCode>
                <c:ptCount val="19"/>
                <c:pt idx="0">
                  <c:v>8.317379281004042E-2</c:v>
                </c:pt>
                <c:pt idx="1">
                  <c:v>1.1486917677089981E-2</c:v>
                </c:pt>
                <c:pt idx="2">
                  <c:v>4.2969580940225481E-2</c:v>
                </c:pt>
                <c:pt idx="3">
                  <c:v>6.1689002339927676E-3</c:v>
                </c:pt>
                <c:pt idx="4">
                  <c:v>7.6154009785152091E-2</c:v>
                </c:pt>
                <c:pt idx="5">
                  <c:v>1.5528610933843863E-2</c:v>
                </c:pt>
                <c:pt idx="6">
                  <c:v>9.6149755371197618E-2</c:v>
                </c:pt>
                <c:pt idx="7">
                  <c:v>0.15252074026802809</c:v>
                </c:pt>
                <c:pt idx="8">
                  <c:v>2.2973835354179961E-2</c:v>
                </c:pt>
                <c:pt idx="9">
                  <c:v>4.8925760476494365E-3</c:v>
                </c:pt>
                <c:pt idx="10">
                  <c:v>2.5101042331418848E-2</c:v>
                </c:pt>
                <c:pt idx="11">
                  <c:v>1.9783024888321635E-2</c:v>
                </c:pt>
                <c:pt idx="12">
                  <c:v>5.5520102105934908E-2</c:v>
                </c:pt>
                <c:pt idx="13">
                  <c:v>5.7221867687726018E-2</c:v>
                </c:pt>
                <c:pt idx="14">
                  <c:v>4.530950861518826E-2</c:v>
                </c:pt>
                <c:pt idx="15">
                  <c:v>7.2325037226122102E-2</c:v>
                </c:pt>
                <c:pt idx="16">
                  <c:v>0.11210380770048926</c:v>
                </c:pt>
                <c:pt idx="17">
                  <c:v>1.3614124654328865E-2</c:v>
                </c:pt>
                <c:pt idx="18">
                  <c:v>3.4460753031269942E-2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F-4EA6-9489-355C09EB01A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F-4EA6-9489-355C09EB0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12.7'!$V$8:$Z$8</c:f>
              <c:numCache>
                <c:formatCode>#,##0</c:formatCode>
                <c:ptCount val="5"/>
                <c:pt idx="0">
                  <c:v>45251</c:v>
                </c:pt>
                <c:pt idx="1">
                  <c:v>45172.24</c:v>
                </c:pt>
                <c:pt idx="2">
                  <c:v>46495.69</c:v>
                </c:pt>
                <c:pt idx="3">
                  <c:v>46553.41</c:v>
                </c:pt>
                <c:pt idx="4">
                  <c:v>49004.53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5-491E-8E58-2BBCEA7D789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5-491E-8E58-2BBCEA7D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12.8'!$U$4:$Y$4</c:f>
              <c:numCache>
                <c:formatCode>#,##0</c:formatCode>
                <c:ptCount val="5"/>
                <c:pt idx="1">
                  <c:v>7215</c:v>
                </c:pt>
                <c:pt idx="2">
                  <c:v>7269</c:v>
                </c:pt>
                <c:pt idx="3">
                  <c:v>7710</c:v>
                </c:pt>
                <c:pt idx="4">
                  <c:v>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5-4B4A-B133-0CA7395B5DB2}"/>
            </c:ext>
          </c:extLst>
        </c:ser>
        <c:ser>
          <c:idx val="1"/>
          <c:order val="1"/>
          <c:tx>
            <c:strRef>
              <c:f>'Table 12.8'!$S$7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12.8'!$U$7:$Y$7</c:f>
              <c:numCache>
                <c:formatCode>#,##0</c:formatCode>
                <c:ptCount val="5"/>
                <c:pt idx="1">
                  <c:v>5298</c:v>
                </c:pt>
                <c:pt idx="2">
                  <c:v>5477</c:v>
                </c:pt>
                <c:pt idx="3">
                  <c:v>5608</c:v>
                </c:pt>
                <c:pt idx="4">
                  <c:v>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5-4B4A-B133-0CA7395B5DB2}"/>
            </c:ext>
          </c:extLst>
        </c:ser>
        <c:ser>
          <c:idx val="2"/>
          <c:order val="2"/>
          <c:tx>
            <c:strRef>
              <c:f>'Table 12.8'!$S$11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12.8'!$U$11:$Y$11</c:f>
              <c:numCache>
                <c:formatCode>#,##0</c:formatCode>
                <c:ptCount val="5"/>
                <c:pt idx="1">
                  <c:v>6560</c:v>
                </c:pt>
                <c:pt idx="2">
                  <c:v>6589</c:v>
                </c:pt>
                <c:pt idx="3">
                  <c:v>7024</c:v>
                </c:pt>
                <c:pt idx="4">
                  <c:v>7700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5-4B4A-B133-0CA7395B5DB2}"/>
            </c:ext>
          </c:extLst>
        </c:ser>
        <c:ser>
          <c:idx val="3"/>
          <c:order val="3"/>
          <c:tx>
            <c:strRef>
              <c:f>'Table 12.8'!$S$12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12.8'!$U$12:$Y$12</c:f>
              <c:numCache>
                <c:formatCode>#,##0</c:formatCode>
                <c:ptCount val="5"/>
                <c:pt idx="1">
                  <c:v>653</c:v>
                </c:pt>
                <c:pt idx="2">
                  <c:v>681</c:v>
                </c:pt>
                <c:pt idx="3">
                  <c:v>686</c:v>
                </c:pt>
                <c:pt idx="4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65-4B4A-B133-0CA7395B5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12.8'!$AB$15:$AB$33</c:f>
              <c:numCache>
                <c:formatCode>0.0%</c:formatCode>
                <c:ptCount val="19"/>
                <c:pt idx="0">
                  <c:v>7.8050482726532505E-2</c:v>
                </c:pt>
                <c:pt idx="1">
                  <c:v>4.3038269163661741E-3</c:v>
                </c:pt>
                <c:pt idx="2">
                  <c:v>7.6887286262649762E-2</c:v>
                </c:pt>
                <c:pt idx="3">
                  <c:v>1.6168430847970223E-2</c:v>
                </c:pt>
                <c:pt idx="4">
                  <c:v>9.3753634988949633E-2</c:v>
                </c:pt>
                <c:pt idx="5">
                  <c:v>2.500872397347912E-2</c:v>
                </c:pt>
                <c:pt idx="6">
                  <c:v>9.2241479585902064E-2</c:v>
                </c:pt>
                <c:pt idx="7">
                  <c:v>6.7814353844364308E-2</c:v>
                </c:pt>
                <c:pt idx="8">
                  <c:v>4.5248342445038968E-2</c:v>
                </c:pt>
                <c:pt idx="9">
                  <c:v>7.0954984296847734E-3</c:v>
                </c:pt>
                <c:pt idx="10">
                  <c:v>2.6869838315691522E-2</c:v>
                </c:pt>
                <c:pt idx="11">
                  <c:v>1.5470512969640571E-2</c:v>
                </c:pt>
                <c:pt idx="12">
                  <c:v>3.885076189368384E-2</c:v>
                </c:pt>
                <c:pt idx="13">
                  <c:v>6.9791787832964983E-2</c:v>
                </c:pt>
                <c:pt idx="14">
                  <c:v>5.6531348144701642E-2</c:v>
                </c:pt>
                <c:pt idx="15">
                  <c:v>6.409212515993952E-2</c:v>
                </c:pt>
                <c:pt idx="16">
                  <c:v>0.13935093637315343</c:v>
                </c:pt>
                <c:pt idx="17">
                  <c:v>2.268233104571362E-2</c:v>
                </c:pt>
                <c:pt idx="18">
                  <c:v>4.001395835756659E-2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9-45D7-9BE0-731B5CC552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9-45D7-9BE0-731B5CC55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12.8'!$Y$44:$Y$60</c:f>
              <c:numCache>
                <c:formatCode>#,##0</c:formatCode>
                <c:ptCount val="17"/>
                <c:pt idx="0">
                  <c:v>7</c:v>
                </c:pt>
                <c:pt idx="1">
                  <c:v>105</c:v>
                </c:pt>
                <c:pt idx="2">
                  <c:v>239</c:v>
                </c:pt>
                <c:pt idx="3">
                  <c:v>401</c:v>
                </c:pt>
                <c:pt idx="4">
                  <c:v>502</c:v>
                </c:pt>
                <c:pt idx="5">
                  <c:v>428</c:v>
                </c:pt>
                <c:pt idx="6">
                  <c:v>466</c:v>
                </c:pt>
                <c:pt idx="7">
                  <c:v>406</c:v>
                </c:pt>
                <c:pt idx="8">
                  <c:v>408</c:v>
                </c:pt>
                <c:pt idx="9">
                  <c:v>369</c:v>
                </c:pt>
                <c:pt idx="10">
                  <c:v>331</c:v>
                </c:pt>
                <c:pt idx="11">
                  <c:v>358</c:v>
                </c:pt>
                <c:pt idx="12">
                  <c:v>152</c:v>
                </c:pt>
                <c:pt idx="13">
                  <c:v>82</c:v>
                </c:pt>
                <c:pt idx="14">
                  <c:v>33</c:v>
                </c:pt>
                <c:pt idx="15">
                  <c:v>11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9-4C49-9A9B-AC23B0D7847D}"/>
            </c:ext>
          </c:extLst>
        </c:ser>
        <c:ser>
          <c:idx val="1"/>
          <c:order val="1"/>
          <c:tx>
            <c:strRef>
              <c:f>'Table 12.8'!$S$62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12.8'!$Y$63:$Y$79</c:f>
              <c:numCache>
                <c:formatCode>#,##0</c:formatCode>
                <c:ptCount val="17"/>
                <c:pt idx="0">
                  <c:v>6</c:v>
                </c:pt>
                <c:pt idx="1">
                  <c:v>117</c:v>
                </c:pt>
                <c:pt idx="2">
                  <c:v>296</c:v>
                </c:pt>
                <c:pt idx="3">
                  <c:v>383</c:v>
                </c:pt>
                <c:pt idx="4">
                  <c:v>408</c:v>
                </c:pt>
                <c:pt idx="5">
                  <c:v>423</c:v>
                </c:pt>
                <c:pt idx="6">
                  <c:v>446</c:v>
                </c:pt>
                <c:pt idx="7">
                  <c:v>420</c:v>
                </c:pt>
                <c:pt idx="8">
                  <c:v>357</c:v>
                </c:pt>
                <c:pt idx="9">
                  <c:v>408</c:v>
                </c:pt>
                <c:pt idx="10">
                  <c:v>365</c:v>
                </c:pt>
                <c:pt idx="11">
                  <c:v>243</c:v>
                </c:pt>
                <c:pt idx="12">
                  <c:v>126</c:v>
                </c:pt>
                <c:pt idx="13">
                  <c:v>41</c:v>
                </c:pt>
                <c:pt idx="14">
                  <c:v>14</c:v>
                </c:pt>
                <c:pt idx="15">
                  <c:v>7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A9-4C49-9A9B-AC23B0D78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12.8'!$Y$83:$Y$90</c:f>
              <c:numCache>
                <c:formatCode>#,##0</c:formatCode>
                <c:ptCount val="8"/>
                <c:pt idx="0">
                  <c:v>237</c:v>
                </c:pt>
                <c:pt idx="1">
                  <c:v>174</c:v>
                </c:pt>
                <c:pt idx="2">
                  <c:v>706</c:v>
                </c:pt>
                <c:pt idx="3">
                  <c:v>207</c:v>
                </c:pt>
                <c:pt idx="4">
                  <c:v>105</c:v>
                </c:pt>
                <c:pt idx="5">
                  <c:v>133</c:v>
                </c:pt>
                <c:pt idx="6">
                  <c:v>439</c:v>
                </c:pt>
                <c:pt idx="7">
                  <c:v>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C-4399-8BA9-4D7CC21AFFDB}"/>
            </c:ext>
          </c:extLst>
        </c:ser>
        <c:ser>
          <c:idx val="1"/>
          <c:order val="1"/>
          <c:tx>
            <c:strRef>
              <c:f>'Table 12.8'!$S$92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12.8'!$Y$93:$Y$100</c:f>
              <c:numCache>
                <c:formatCode>#,##0</c:formatCode>
                <c:ptCount val="8"/>
                <c:pt idx="0">
                  <c:v>179</c:v>
                </c:pt>
                <c:pt idx="1">
                  <c:v>327</c:v>
                </c:pt>
                <c:pt idx="2">
                  <c:v>129</c:v>
                </c:pt>
                <c:pt idx="3">
                  <c:v>670</c:v>
                </c:pt>
                <c:pt idx="4">
                  <c:v>467</c:v>
                </c:pt>
                <c:pt idx="5">
                  <c:v>350</c:v>
                </c:pt>
                <c:pt idx="6">
                  <c:v>34</c:v>
                </c:pt>
                <c:pt idx="7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8C-4399-8BA9-4D7CC21AF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12.8'!$U$8:$Y$8</c:f>
              <c:numCache>
                <c:formatCode>#,##0</c:formatCode>
                <c:ptCount val="5"/>
                <c:pt idx="1">
                  <c:v>42104.14</c:v>
                </c:pt>
                <c:pt idx="2">
                  <c:v>42387.37</c:v>
                </c:pt>
                <c:pt idx="3">
                  <c:v>44302.1</c:v>
                </c:pt>
                <c:pt idx="4">
                  <c:v>44310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1-4426-BA26-69E20A518B6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1-4426-BA26-69E20A518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12.8'!$V$4:$Z$4</c:f>
              <c:numCache>
                <c:formatCode>#,##0</c:formatCode>
                <c:ptCount val="5"/>
                <c:pt idx="0">
                  <c:v>7215</c:v>
                </c:pt>
                <c:pt idx="1">
                  <c:v>7269</c:v>
                </c:pt>
                <c:pt idx="2">
                  <c:v>7710</c:v>
                </c:pt>
                <c:pt idx="3">
                  <c:v>8399</c:v>
                </c:pt>
                <c:pt idx="4">
                  <c:v>8595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6-4E21-9220-D6A5F58BA58C}"/>
            </c:ext>
          </c:extLst>
        </c:ser>
        <c:ser>
          <c:idx val="1"/>
          <c:order val="1"/>
          <c:tx>
            <c:strRef>
              <c:f>'Table 12.8'!$S$7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12.8'!$V$7:$Z$7</c:f>
              <c:numCache>
                <c:formatCode>#,##0</c:formatCode>
                <c:ptCount val="5"/>
                <c:pt idx="0">
                  <c:v>5298</c:v>
                </c:pt>
                <c:pt idx="1">
                  <c:v>5477</c:v>
                </c:pt>
                <c:pt idx="2">
                  <c:v>5608</c:v>
                </c:pt>
                <c:pt idx="3">
                  <c:v>5879</c:v>
                </c:pt>
                <c:pt idx="4">
                  <c:v>6016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6-4E21-9220-D6A5F58BA58C}"/>
            </c:ext>
          </c:extLst>
        </c:ser>
        <c:ser>
          <c:idx val="2"/>
          <c:order val="2"/>
          <c:tx>
            <c:strRef>
              <c:f>'Table 12.8'!$S$11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12.8'!$V$11:$Z$11</c:f>
              <c:numCache>
                <c:formatCode>#,##0</c:formatCode>
                <c:ptCount val="5"/>
                <c:pt idx="0">
                  <c:v>6560</c:v>
                </c:pt>
                <c:pt idx="1">
                  <c:v>6589</c:v>
                </c:pt>
                <c:pt idx="2">
                  <c:v>7024</c:v>
                </c:pt>
                <c:pt idx="3">
                  <c:v>7700</c:v>
                </c:pt>
                <c:pt idx="4">
                  <c:v>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96-4E21-9220-D6A5F58BA58C}"/>
            </c:ext>
          </c:extLst>
        </c:ser>
        <c:ser>
          <c:idx val="3"/>
          <c:order val="3"/>
          <c:tx>
            <c:strRef>
              <c:f>'Table 12.8'!$S$12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12.8'!$V$12:$Z$12</c:f>
              <c:numCache>
                <c:formatCode>#,##0</c:formatCode>
                <c:ptCount val="5"/>
                <c:pt idx="0">
                  <c:v>653</c:v>
                </c:pt>
                <c:pt idx="1">
                  <c:v>681</c:v>
                </c:pt>
                <c:pt idx="2">
                  <c:v>686</c:v>
                </c:pt>
                <c:pt idx="3">
                  <c:v>691</c:v>
                </c:pt>
                <c:pt idx="4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96-4E21-9220-D6A5F58BA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12.8'!$AB$15:$AB$33</c:f>
              <c:numCache>
                <c:formatCode>0.0%</c:formatCode>
                <c:ptCount val="19"/>
                <c:pt idx="0">
                  <c:v>7.8050482726532505E-2</c:v>
                </c:pt>
                <c:pt idx="1">
                  <c:v>4.3038269163661741E-3</c:v>
                </c:pt>
                <c:pt idx="2">
                  <c:v>7.6887286262649762E-2</c:v>
                </c:pt>
                <c:pt idx="3">
                  <c:v>1.6168430847970223E-2</c:v>
                </c:pt>
                <c:pt idx="4">
                  <c:v>9.3753634988949633E-2</c:v>
                </c:pt>
                <c:pt idx="5">
                  <c:v>2.500872397347912E-2</c:v>
                </c:pt>
                <c:pt idx="6">
                  <c:v>9.2241479585902064E-2</c:v>
                </c:pt>
                <c:pt idx="7">
                  <c:v>6.7814353844364308E-2</c:v>
                </c:pt>
                <c:pt idx="8">
                  <c:v>4.5248342445038968E-2</c:v>
                </c:pt>
                <c:pt idx="9">
                  <c:v>7.0954984296847734E-3</c:v>
                </c:pt>
                <c:pt idx="10">
                  <c:v>2.6869838315691522E-2</c:v>
                </c:pt>
                <c:pt idx="11">
                  <c:v>1.5470512969640571E-2</c:v>
                </c:pt>
                <c:pt idx="12">
                  <c:v>3.885076189368384E-2</c:v>
                </c:pt>
                <c:pt idx="13">
                  <c:v>6.9791787832964983E-2</c:v>
                </c:pt>
                <c:pt idx="14">
                  <c:v>5.6531348144701642E-2</c:v>
                </c:pt>
                <c:pt idx="15">
                  <c:v>6.409212515993952E-2</c:v>
                </c:pt>
                <c:pt idx="16">
                  <c:v>0.13935093637315343</c:v>
                </c:pt>
                <c:pt idx="17">
                  <c:v>2.268233104571362E-2</c:v>
                </c:pt>
                <c:pt idx="18">
                  <c:v>4.001395835756659E-2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1-4E3C-9B9E-FB29C4BC0B0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1-4E3C-9B9E-FB29C4BC0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12.8'!$Z$44:$Z$60</c:f>
              <c:numCache>
                <c:formatCode>#,##0</c:formatCode>
                <c:ptCount val="17"/>
                <c:pt idx="0">
                  <c:v>5</c:v>
                </c:pt>
                <c:pt idx="1">
                  <c:v>121</c:v>
                </c:pt>
                <c:pt idx="2">
                  <c:v>270</c:v>
                </c:pt>
                <c:pt idx="3">
                  <c:v>392</c:v>
                </c:pt>
                <c:pt idx="4">
                  <c:v>546</c:v>
                </c:pt>
                <c:pt idx="5">
                  <c:v>508</c:v>
                </c:pt>
                <c:pt idx="6">
                  <c:v>433</c:v>
                </c:pt>
                <c:pt idx="7">
                  <c:v>448</c:v>
                </c:pt>
                <c:pt idx="8">
                  <c:v>425</c:v>
                </c:pt>
                <c:pt idx="9">
                  <c:v>351</c:v>
                </c:pt>
                <c:pt idx="10">
                  <c:v>337</c:v>
                </c:pt>
                <c:pt idx="11">
                  <c:v>323</c:v>
                </c:pt>
                <c:pt idx="12">
                  <c:v>159</c:v>
                </c:pt>
                <c:pt idx="13">
                  <c:v>73</c:v>
                </c:pt>
                <c:pt idx="14">
                  <c:v>28</c:v>
                </c:pt>
                <c:pt idx="15">
                  <c:v>9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E-40D9-A87F-07472FC60837}"/>
            </c:ext>
          </c:extLst>
        </c:ser>
        <c:ser>
          <c:idx val="1"/>
          <c:order val="1"/>
          <c:tx>
            <c:strRef>
              <c:f>'Table 12.8'!$S$62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12.8'!$Z$63:$Z$79</c:f>
              <c:numCache>
                <c:formatCode>#,##0</c:formatCode>
                <c:ptCount val="17"/>
                <c:pt idx="0">
                  <c:v>9</c:v>
                </c:pt>
                <c:pt idx="1">
                  <c:v>143</c:v>
                </c:pt>
                <c:pt idx="2">
                  <c:v>248</c:v>
                </c:pt>
                <c:pt idx="3">
                  <c:v>374</c:v>
                </c:pt>
                <c:pt idx="4">
                  <c:v>438</c:v>
                </c:pt>
                <c:pt idx="5">
                  <c:v>487</c:v>
                </c:pt>
                <c:pt idx="6">
                  <c:v>442</c:v>
                </c:pt>
                <c:pt idx="7">
                  <c:v>429</c:v>
                </c:pt>
                <c:pt idx="8">
                  <c:v>370</c:v>
                </c:pt>
                <c:pt idx="9">
                  <c:v>415</c:v>
                </c:pt>
                <c:pt idx="10">
                  <c:v>359</c:v>
                </c:pt>
                <c:pt idx="11">
                  <c:v>277</c:v>
                </c:pt>
                <c:pt idx="12">
                  <c:v>131</c:v>
                </c:pt>
                <c:pt idx="13">
                  <c:v>34</c:v>
                </c:pt>
                <c:pt idx="14">
                  <c:v>18</c:v>
                </c:pt>
                <c:pt idx="15">
                  <c:v>6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DE-40D9-A87F-07472FC60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12.8'!$Z$83:$Z$90</c:f>
              <c:numCache>
                <c:formatCode>#,##0</c:formatCode>
                <c:ptCount val="8"/>
                <c:pt idx="0">
                  <c:v>253</c:v>
                </c:pt>
                <c:pt idx="1">
                  <c:v>173</c:v>
                </c:pt>
                <c:pt idx="2">
                  <c:v>711</c:v>
                </c:pt>
                <c:pt idx="3">
                  <c:v>205</c:v>
                </c:pt>
                <c:pt idx="4">
                  <c:v>114</c:v>
                </c:pt>
                <c:pt idx="5">
                  <c:v>150</c:v>
                </c:pt>
                <c:pt idx="6">
                  <c:v>488</c:v>
                </c:pt>
                <c:pt idx="7">
                  <c:v>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9-4E08-8000-74878F928668}"/>
            </c:ext>
          </c:extLst>
        </c:ser>
        <c:ser>
          <c:idx val="1"/>
          <c:order val="1"/>
          <c:tx>
            <c:strRef>
              <c:f>'Table 12.8'!$S$92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12.8'!$Z$93:$Z$100</c:f>
              <c:numCache>
                <c:formatCode>#,##0</c:formatCode>
                <c:ptCount val="8"/>
                <c:pt idx="0">
                  <c:v>200</c:v>
                </c:pt>
                <c:pt idx="1">
                  <c:v>331</c:v>
                </c:pt>
                <c:pt idx="2">
                  <c:v>124</c:v>
                </c:pt>
                <c:pt idx="3">
                  <c:v>664</c:v>
                </c:pt>
                <c:pt idx="4">
                  <c:v>484</c:v>
                </c:pt>
                <c:pt idx="5">
                  <c:v>348</c:v>
                </c:pt>
                <c:pt idx="6">
                  <c:v>50</c:v>
                </c:pt>
                <c:pt idx="7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9-4E08-8000-74878F928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12.1'!$Z$44:$Z$60</c:f>
              <c:numCache>
                <c:formatCode>#,##0</c:formatCode>
                <c:ptCount val="17"/>
                <c:pt idx="0">
                  <c:v>10</c:v>
                </c:pt>
                <c:pt idx="1">
                  <c:v>85</c:v>
                </c:pt>
                <c:pt idx="2">
                  <c:v>93</c:v>
                </c:pt>
                <c:pt idx="3">
                  <c:v>154</c:v>
                </c:pt>
                <c:pt idx="4">
                  <c:v>214</c:v>
                </c:pt>
                <c:pt idx="5">
                  <c:v>198</c:v>
                </c:pt>
                <c:pt idx="6">
                  <c:v>177</c:v>
                </c:pt>
                <c:pt idx="7">
                  <c:v>180</c:v>
                </c:pt>
                <c:pt idx="8">
                  <c:v>209</c:v>
                </c:pt>
                <c:pt idx="9">
                  <c:v>233</c:v>
                </c:pt>
                <c:pt idx="10">
                  <c:v>216</c:v>
                </c:pt>
                <c:pt idx="11">
                  <c:v>262</c:v>
                </c:pt>
                <c:pt idx="12">
                  <c:v>141</c:v>
                </c:pt>
                <c:pt idx="13">
                  <c:v>68</c:v>
                </c:pt>
                <c:pt idx="14">
                  <c:v>25</c:v>
                </c:pt>
                <c:pt idx="15">
                  <c:v>5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F-471A-861F-7DB262D3FB87}"/>
            </c:ext>
          </c:extLst>
        </c:ser>
        <c:ser>
          <c:idx val="1"/>
          <c:order val="1"/>
          <c:tx>
            <c:strRef>
              <c:f>'Table 12.1'!$S$62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12.1'!$Z$63:$Z$79</c:f>
              <c:numCache>
                <c:formatCode>#,##0</c:formatCode>
                <c:ptCount val="17"/>
                <c:pt idx="0">
                  <c:v>19</c:v>
                </c:pt>
                <c:pt idx="1">
                  <c:v>60</c:v>
                </c:pt>
                <c:pt idx="2">
                  <c:v>114</c:v>
                </c:pt>
                <c:pt idx="3">
                  <c:v>159</c:v>
                </c:pt>
                <c:pt idx="4">
                  <c:v>197</c:v>
                </c:pt>
                <c:pt idx="5">
                  <c:v>173</c:v>
                </c:pt>
                <c:pt idx="6">
                  <c:v>221</c:v>
                </c:pt>
                <c:pt idx="7">
                  <c:v>241</c:v>
                </c:pt>
                <c:pt idx="8">
                  <c:v>225</c:v>
                </c:pt>
                <c:pt idx="9">
                  <c:v>269</c:v>
                </c:pt>
                <c:pt idx="10">
                  <c:v>256</c:v>
                </c:pt>
                <c:pt idx="11">
                  <c:v>290</c:v>
                </c:pt>
                <c:pt idx="12">
                  <c:v>124</c:v>
                </c:pt>
                <c:pt idx="13">
                  <c:v>39</c:v>
                </c:pt>
                <c:pt idx="14">
                  <c:v>21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F-471A-861F-7DB262D3F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12.8'!$V$8:$Z$8</c:f>
              <c:numCache>
                <c:formatCode>#,##0</c:formatCode>
                <c:ptCount val="5"/>
                <c:pt idx="0">
                  <c:v>42104.14</c:v>
                </c:pt>
                <c:pt idx="1">
                  <c:v>42387.37</c:v>
                </c:pt>
                <c:pt idx="2">
                  <c:v>44302.1</c:v>
                </c:pt>
                <c:pt idx="3">
                  <c:v>44310</c:v>
                </c:pt>
                <c:pt idx="4">
                  <c:v>47411.34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6-43DF-BB23-50AFA30908D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6-43DF-BB23-50AFA3090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12.9'!$U$4:$Y$4</c:f>
              <c:numCache>
                <c:formatCode>#,##0</c:formatCode>
                <c:ptCount val="5"/>
                <c:pt idx="1">
                  <c:v>19100</c:v>
                </c:pt>
                <c:pt idx="2">
                  <c:v>19557</c:v>
                </c:pt>
                <c:pt idx="3">
                  <c:v>20883</c:v>
                </c:pt>
                <c:pt idx="4">
                  <c:v>21954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6-4867-AC52-0CBDE0BA40BE}"/>
            </c:ext>
          </c:extLst>
        </c:ser>
        <c:ser>
          <c:idx val="1"/>
          <c:order val="1"/>
          <c:tx>
            <c:strRef>
              <c:f>'Table 12.9'!$S$7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12.9'!$U$7:$Y$7</c:f>
              <c:numCache>
                <c:formatCode>#,##0</c:formatCode>
                <c:ptCount val="5"/>
                <c:pt idx="1">
                  <c:v>13364</c:v>
                </c:pt>
                <c:pt idx="2">
                  <c:v>13683</c:v>
                </c:pt>
                <c:pt idx="3">
                  <c:v>13957</c:v>
                </c:pt>
                <c:pt idx="4">
                  <c:v>14382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6-4867-AC52-0CBDE0BA40BE}"/>
            </c:ext>
          </c:extLst>
        </c:ser>
        <c:ser>
          <c:idx val="2"/>
          <c:order val="2"/>
          <c:tx>
            <c:strRef>
              <c:f>'Table 12.9'!$S$11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12.9'!$U$11:$Y$11</c:f>
              <c:numCache>
                <c:formatCode>#,##0</c:formatCode>
                <c:ptCount val="5"/>
                <c:pt idx="1">
                  <c:v>17538</c:v>
                </c:pt>
                <c:pt idx="2">
                  <c:v>17903</c:v>
                </c:pt>
                <c:pt idx="3">
                  <c:v>19090</c:v>
                </c:pt>
                <c:pt idx="4">
                  <c:v>20112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26-4867-AC52-0CBDE0BA40BE}"/>
            </c:ext>
          </c:extLst>
        </c:ser>
        <c:ser>
          <c:idx val="3"/>
          <c:order val="3"/>
          <c:tx>
            <c:strRef>
              <c:f>'Table 12.9'!$S$12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12.9'!$U$12:$Y$12</c:f>
              <c:numCache>
                <c:formatCode>#,##0</c:formatCode>
                <c:ptCount val="5"/>
                <c:pt idx="1">
                  <c:v>1561</c:v>
                </c:pt>
                <c:pt idx="2">
                  <c:v>1655</c:v>
                </c:pt>
                <c:pt idx="3">
                  <c:v>1793</c:v>
                </c:pt>
                <c:pt idx="4">
                  <c:v>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26-4867-AC52-0CBDE0BA4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12.9'!$AB$15:$AB$33</c:f>
              <c:numCache>
                <c:formatCode>0.0%</c:formatCode>
                <c:ptCount val="19"/>
                <c:pt idx="0">
                  <c:v>5.8805240950477462E-2</c:v>
                </c:pt>
                <c:pt idx="1">
                  <c:v>1.1592271818787475E-2</c:v>
                </c:pt>
                <c:pt idx="2">
                  <c:v>7.4083944037308461E-2</c:v>
                </c:pt>
                <c:pt idx="3">
                  <c:v>8.7941372418387734E-3</c:v>
                </c:pt>
                <c:pt idx="4">
                  <c:v>6.7377304019542533E-2</c:v>
                </c:pt>
                <c:pt idx="5">
                  <c:v>2.558294470353098E-2</c:v>
                </c:pt>
                <c:pt idx="6">
                  <c:v>9.5536309127248503E-2</c:v>
                </c:pt>
                <c:pt idx="7">
                  <c:v>8.1634465911614482E-2</c:v>
                </c:pt>
                <c:pt idx="8">
                  <c:v>5.9382633799689097E-2</c:v>
                </c:pt>
                <c:pt idx="9">
                  <c:v>7.5505218743060184E-3</c:v>
                </c:pt>
                <c:pt idx="10">
                  <c:v>2.6337996890961581E-2</c:v>
                </c:pt>
                <c:pt idx="11">
                  <c:v>1.176993115700644E-2</c:v>
                </c:pt>
                <c:pt idx="12">
                  <c:v>3.7752609371530091E-2</c:v>
                </c:pt>
                <c:pt idx="13">
                  <c:v>0.10632911392405063</c:v>
                </c:pt>
                <c:pt idx="14">
                  <c:v>3.5576282478347765E-2</c:v>
                </c:pt>
                <c:pt idx="15">
                  <c:v>6.7199644681323556E-2</c:v>
                </c:pt>
                <c:pt idx="16">
                  <c:v>0.15274261603375527</c:v>
                </c:pt>
                <c:pt idx="17">
                  <c:v>1.4434821230290917E-2</c:v>
                </c:pt>
                <c:pt idx="18">
                  <c:v>3.7264046191427938E-2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4-4BBD-A4CD-6C66D80574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44-4BBD-A4CD-6C66D8057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12.9'!$Y$44:$Y$60</c:f>
              <c:numCache>
                <c:formatCode>#,##0</c:formatCode>
                <c:ptCount val="17"/>
                <c:pt idx="0">
                  <c:v>23</c:v>
                </c:pt>
                <c:pt idx="1">
                  <c:v>373</c:v>
                </c:pt>
                <c:pt idx="2">
                  <c:v>635</c:v>
                </c:pt>
                <c:pt idx="3">
                  <c:v>1049</c:v>
                </c:pt>
                <c:pt idx="4">
                  <c:v>1579</c:v>
                </c:pt>
                <c:pt idx="5">
                  <c:v>1483</c:v>
                </c:pt>
                <c:pt idx="6">
                  <c:v>1045</c:v>
                </c:pt>
                <c:pt idx="7">
                  <c:v>939</c:v>
                </c:pt>
                <c:pt idx="8">
                  <c:v>852</c:v>
                </c:pt>
                <c:pt idx="9">
                  <c:v>932</c:v>
                </c:pt>
                <c:pt idx="10">
                  <c:v>805</c:v>
                </c:pt>
                <c:pt idx="11">
                  <c:v>716</c:v>
                </c:pt>
                <c:pt idx="12">
                  <c:v>364</c:v>
                </c:pt>
                <c:pt idx="13">
                  <c:v>145</c:v>
                </c:pt>
                <c:pt idx="14">
                  <c:v>82</c:v>
                </c:pt>
                <c:pt idx="15">
                  <c:v>20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4-443C-9870-D374DD089A9B}"/>
            </c:ext>
          </c:extLst>
        </c:ser>
        <c:ser>
          <c:idx val="1"/>
          <c:order val="1"/>
          <c:tx>
            <c:strRef>
              <c:f>'Table 12.9'!$S$62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12.9'!$Y$63:$Y$79</c:f>
              <c:numCache>
                <c:formatCode>#,##0</c:formatCode>
                <c:ptCount val="17"/>
                <c:pt idx="0">
                  <c:v>46</c:v>
                </c:pt>
                <c:pt idx="1">
                  <c:v>374</c:v>
                </c:pt>
                <c:pt idx="2">
                  <c:v>615</c:v>
                </c:pt>
                <c:pt idx="3">
                  <c:v>960</c:v>
                </c:pt>
                <c:pt idx="4">
                  <c:v>1580</c:v>
                </c:pt>
                <c:pt idx="5">
                  <c:v>1279</c:v>
                </c:pt>
                <c:pt idx="6">
                  <c:v>1010</c:v>
                </c:pt>
                <c:pt idx="7">
                  <c:v>979</c:v>
                </c:pt>
                <c:pt idx="8">
                  <c:v>981</c:v>
                </c:pt>
                <c:pt idx="9">
                  <c:v>1052</c:v>
                </c:pt>
                <c:pt idx="10">
                  <c:v>829</c:v>
                </c:pt>
                <c:pt idx="11">
                  <c:v>691</c:v>
                </c:pt>
                <c:pt idx="12">
                  <c:v>292</c:v>
                </c:pt>
                <c:pt idx="13">
                  <c:v>106</c:v>
                </c:pt>
                <c:pt idx="14">
                  <c:v>38</c:v>
                </c:pt>
                <c:pt idx="15">
                  <c:v>22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94-443C-9870-D374DD089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12.9'!$Y$83:$Y$90</c:f>
              <c:numCache>
                <c:formatCode>#,##0</c:formatCode>
                <c:ptCount val="8"/>
                <c:pt idx="0">
                  <c:v>694</c:v>
                </c:pt>
                <c:pt idx="1">
                  <c:v>614</c:v>
                </c:pt>
                <c:pt idx="2">
                  <c:v>1519</c:v>
                </c:pt>
                <c:pt idx="3">
                  <c:v>505</c:v>
                </c:pt>
                <c:pt idx="4">
                  <c:v>267</c:v>
                </c:pt>
                <c:pt idx="5">
                  <c:v>408</c:v>
                </c:pt>
                <c:pt idx="6">
                  <c:v>834</c:v>
                </c:pt>
                <c:pt idx="7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4-4FFA-950A-0199E0C56E96}"/>
            </c:ext>
          </c:extLst>
        </c:ser>
        <c:ser>
          <c:idx val="1"/>
          <c:order val="1"/>
          <c:tx>
            <c:strRef>
              <c:f>'Table 12.9'!$S$92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12.9'!$Y$93:$Y$100</c:f>
              <c:numCache>
                <c:formatCode>#,##0</c:formatCode>
                <c:ptCount val="8"/>
                <c:pt idx="0">
                  <c:v>456</c:v>
                </c:pt>
                <c:pt idx="1">
                  <c:v>1101</c:v>
                </c:pt>
                <c:pt idx="2">
                  <c:v>245</c:v>
                </c:pt>
                <c:pt idx="3">
                  <c:v>1401</c:v>
                </c:pt>
                <c:pt idx="4">
                  <c:v>1012</c:v>
                </c:pt>
                <c:pt idx="5">
                  <c:v>801</c:v>
                </c:pt>
                <c:pt idx="6">
                  <c:v>78</c:v>
                </c:pt>
                <c:pt idx="7">
                  <c:v>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E4-4FFA-950A-0199E0C56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12.9'!$U$8:$Y$8</c:f>
              <c:numCache>
                <c:formatCode>#,##0</c:formatCode>
                <c:ptCount val="5"/>
                <c:pt idx="1">
                  <c:v>37335.17</c:v>
                </c:pt>
                <c:pt idx="2">
                  <c:v>37241.97</c:v>
                </c:pt>
                <c:pt idx="3">
                  <c:v>39111.519999999997</c:v>
                </c:pt>
                <c:pt idx="4">
                  <c:v>40559.230000000003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A-466F-B781-C72BF6DE9A5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A-466F-B781-C72BF6DE9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12.9'!$V$4:$Z$4</c:f>
              <c:numCache>
                <c:formatCode>#,##0</c:formatCode>
                <c:ptCount val="5"/>
                <c:pt idx="0">
                  <c:v>19100</c:v>
                </c:pt>
                <c:pt idx="1">
                  <c:v>19557</c:v>
                </c:pt>
                <c:pt idx="2">
                  <c:v>20883</c:v>
                </c:pt>
                <c:pt idx="3">
                  <c:v>21954</c:v>
                </c:pt>
                <c:pt idx="4">
                  <c:v>22513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B-46CC-B95B-5352151E9EAF}"/>
            </c:ext>
          </c:extLst>
        </c:ser>
        <c:ser>
          <c:idx val="1"/>
          <c:order val="1"/>
          <c:tx>
            <c:strRef>
              <c:f>'Table 12.9'!$S$7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12.9'!$V$7:$Z$7</c:f>
              <c:numCache>
                <c:formatCode>#,##0</c:formatCode>
                <c:ptCount val="5"/>
                <c:pt idx="0">
                  <c:v>13364</c:v>
                </c:pt>
                <c:pt idx="1">
                  <c:v>13683</c:v>
                </c:pt>
                <c:pt idx="2">
                  <c:v>13957</c:v>
                </c:pt>
                <c:pt idx="3">
                  <c:v>14382</c:v>
                </c:pt>
                <c:pt idx="4">
                  <c:v>15031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B-46CC-B95B-5352151E9EAF}"/>
            </c:ext>
          </c:extLst>
        </c:ser>
        <c:ser>
          <c:idx val="2"/>
          <c:order val="2"/>
          <c:tx>
            <c:strRef>
              <c:f>'Table 12.9'!$S$11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12.9'!$V$11:$Z$11</c:f>
              <c:numCache>
                <c:formatCode>#,##0</c:formatCode>
                <c:ptCount val="5"/>
                <c:pt idx="0">
                  <c:v>17538</c:v>
                </c:pt>
                <c:pt idx="1">
                  <c:v>17903</c:v>
                </c:pt>
                <c:pt idx="2">
                  <c:v>19090</c:v>
                </c:pt>
                <c:pt idx="3">
                  <c:v>20112</c:v>
                </c:pt>
                <c:pt idx="4">
                  <c:v>20625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9B-46CC-B95B-5352151E9EAF}"/>
            </c:ext>
          </c:extLst>
        </c:ser>
        <c:ser>
          <c:idx val="3"/>
          <c:order val="3"/>
          <c:tx>
            <c:strRef>
              <c:f>'Table 12.9'!$S$12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12.9'!$V$12:$Z$12</c:f>
              <c:numCache>
                <c:formatCode>#,##0</c:formatCode>
                <c:ptCount val="5"/>
                <c:pt idx="0">
                  <c:v>1561</c:v>
                </c:pt>
                <c:pt idx="1">
                  <c:v>1655</c:v>
                </c:pt>
                <c:pt idx="2">
                  <c:v>1793</c:v>
                </c:pt>
                <c:pt idx="3">
                  <c:v>1841</c:v>
                </c:pt>
                <c:pt idx="4">
                  <c:v>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9B-46CC-B95B-5352151E9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12.9'!$AB$15:$AB$33</c:f>
              <c:numCache>
                <c:formatCode>0.0%</c:formatCode>
                <c:ptCount val="19"/>
                <c:pt idx="0">
                  <c:v>5.8805240950477462E-2</c:v>
                </c:pt>
                <c:pt idx="1">
                  <c:v>1.1592271818787475E-2</c:v>
                </c:pt>
                <c:pt idx="2">
                  <c:v>7.4083944037308461E-2</c:v>
                </c:pt>
                <c:pt idx="3">
                  <c:v>8.7941372418387734E-3</c:v>
                </c:pt>
                <c:pt idx="4">
                  <c:v>6.7377304019542533E-2</c:v>
                </c:pt>
                <c:pt idx="5">
                  <c:v>2.558294470353098E-2</c:v>
                </c:pt>
                <c:pt idx="6">
                  <c:v>9.5536309127248503E-2</c:v>
                </c:pt>
                <c:pt idx="7">
                  <c:v>8.1634465911614482E-2</c:v>
                </c:pt>
                <c:pt idx="8">
                  <c:v>5.9382633799689097E-2</c:v>
                </c:pt>
                <c:pt idx="9">
                  <c:v>7.5505218743060184E-3</c:v>
                </c:pt>
                <c:pt idx="10">
                  <c:v>2.6337996890961581E-2</c:v>
                </c:pt>
                <c:pt idx="11">
                  <c:v>1.176993115700644E-2</c:v>
                </c:pt>
                <c:pt idx="12">
                  <c:v>3.7752609371530091E-2</c:v>
                </c:pt>
                <c:pt idx="13">
                  <c:v>0.10632911392405063</c:v>
                </c:pt>
                <c:pt idx="14">
                  <c:v>3.5576282478347765E-2</c:v>
                </c:pt>
                <c:pt idx="15">
                  <c:v>6.7199644681323556E-2</c:v>
                </c:pt>
                <c:pt idx="16">
                  <c:v>0.15274261603375527</c:v>
                </c:pt>
                <c:pt idx="17">
                  <c:v>1.4434821230290917E-2</c:v>
                </c:pt>
                <c:pt idx="18">
                  <c:v>3.7264046191427938E-2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1-490E-9B90-DFE739DF023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31-490E-9B90-DFE739DF0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12.9'!$Z$44:$Z$60</c:f>
              <c:numCache>
                <c:formatCode>#,##0</c:formatCode>
                <c:ptCount val="17"/>
                <c:pt idx="0">
                  <c:v>28</c:v>
                </c:pt>
                <c:pt idx="1">
                  <c:v>394</c:v>
                </c:pt>
                <c:pt idx="2">
                  <c:v>659</c:v>
                </c:pt>
                <c:pt idx="3">
                  <c:v>1036</c:v>
                </c:pt>
                <c:pt idx="4">
                  <c:v>1664</c:v>
                </c:pt>
                <c:pt idx="5">
                  <c:v>1564</c:v>
                </c:pt>
                <c:pt idx="6">
                  <c:v>1153</c:v>
                </c:pt>
                <c:pt idx="7">
                  <c:v>940</c:v>
                </c:pt>
                <c:pt idx="8">
                  <c:v>841</c:v>
                </c:pt>
                <c:pt idx="9">
                  <c:v>912</c:v>
                </c:pt>
                <c:pt idx="10">
                  <c:v>819</c:v>
                </c:pt>
                <c:pt idx="11">
                  <c:v>769</c:v>
                </c:pt>
                <c:pt idx="12">
                  <c:v>365</c:v>
                </c:pt>
                <c:pt idx="13">
                  <c:v>170</c:v>
                </c:pt>
                <c:pt idx="14">
                  <c:v>66</c:v>
                </c:pt>
                <c:pt idx="15">
                  <c:v>27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A-46D5-B099-EA9A642F44DA}"/>
            </c:ext>
          </c:extLst>
        </c:ser>
        <c:ser>
          <c:idx val="1"/>
          <c:order val="1"/>
          <c:tx>
            <c:strRef>
              <c:f>'Table 12.9'!$S$62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12.9'!$Z$63:$Z$79</c:f>
              <c:numCache>
                <c:formatCode>#,##0</c:formatCode>
                <c:ptCount val="17"/>
                <c:pt idx="0">
                  <c:v>45</c:v>
                </c:pt>
                <c:pt idx="1">
                  <c:v>427</c:v>
                </c:pt>
                <c:pt idx="2">
                  <c:v>630</c:v>
                </c:pt>
                <c:pt idx="3">
                  <c:v>1047</c:v>
                </c:pt>
                <c:pt idx="4">
                  <c:v>1503</c:v>
                </c:pt>
                <c:pt idx="5">
                  <c:v>1377</c:v>
                </c:pt>
                <c:pt idx="6">
                  <c:v>1100</c:v>
                </c:pt>
                <c:pt idx="7">
                  <c:v>969</c:v>
                </c:pt>
                <c:pt idx="8">
                  <c:v>876</c:v>
                </c:pt>
                <c:pt idx="9">
                  <c:v>1086</c:v>
                </c:pt>
                <c:pt idx="10">
                  <c:v>830</c:v>
                </c:pt>
                <c:pt idx="11">
                  <c:v>705</c:v>
                </c:pt>
                <c:pt idx="12">
                  <c:v>305</c:v>
                </c:pt>
                <c:pt idx="13">
                  <c:v>92</c:v>
                </c:pt>
                <c:pt idx="14">
                  <c:v>36</c:v>
                </c:pt>
                <c:pt idx="15">
                  <c:v>21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A-46D5-B099-EA9A642F4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12.9'!$Z$83:$Z$90</c:f>
              <c:numCache>
                <c:formatCode>#,##0</c:formatCode>
                <c:ptCount val="8"/>
                <c:pt idx="0">
                  <c:v>687</c:v>
                </c:pt>
                <c:pt idx="1">
                  <c:v>644</c:v>
                </c:pt>
                <c:pt idx="2">
                  <c:v>1513</c:v>
                </c:pt>
                <c:pt idx="3">
                  <c:v>543</c:v>
                </c:pt>
                <c:pt idx="4">
                  <c:v>285</c:v>
                </c:pt>
                <c:pt idx="5">
                  <c:v>419</c:v>
                </c:pt>
                <c:pt idx="6">
                  <c:v>922</c:v>
                </c:pt>
                <c:pt idx="7">
                  <c:v>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B-4553-9D4C-515409F72DEE}"/>
            </c:ext>
          </c:extLst>
        </c:ser>
        <c:ser>
          <c:idx val="1"/>
          <c:order val="1"/>
          <c:tx>
            <c:strRef>
              <c:f>'Table 12.9'!$S$92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12.9'!$Z$93:$Z$100</c:f>
              <c:numCache>
                <c:formatCode>#,##0</c:formatCode>
                <c:ptCount val="8"/>
                <c:pt idx="0">
                  <c:v>457</c:v>
                </c:pt>
                <c:pt idx="1">
                  <c:v>1091</c:v>
                </c:pt>
                <c:pt idx="2">
                  <c:v>264</c:v>
                </c:pt>
                <c:pt idx="3">
                  <c:v>1503</c:v>
                </c:pt>
                <c:pt idx="4">
                  <c:v>992</c:v>
                </c:pt>
                <c:pt idx="5">
                  <c:v>825</c:v>
                </c:pt>
                <c:pt idx="6">
                  <c:v>99</c:v>
                </c:pt>
                <c:pt idx="7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B-4553-9D4C-515409F72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12.1'!$Z$83:$Z$90</c:f>
              <c:numCache>
                <c:formatCode>#,##0</c:formatCode>
                <c:ptCount val="8"/>
                <c:pt idx="0">
                  <c:v>154</c:v>
                </c:pt>
                <c:pt idx="1">
                  <c:v>140</c:v>
                </c:pt>
                <c:pt idx="2">
                  <c:v>248</c:v>
                </c:pt>
                <c:pt idx="3">
                  <c:v>95</c:v>
                </c:pt>
                <c:pt idx="4">
                  <c:v>25</c:v>
                </c:pt>
                <c:pt idx="5">
                  <c:v>72</c:v>
                </c:pt>
                <c:pt idx="6">
                  <c:v>171</c:v>
                </c:pt>
                <c:pt idx="7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A-47D1-ADDC-41A3EB6CB9BE}"/>
            </c:ext>
          </c:extLst>
        </c:ser>
        <c:ser>
          <c:idx val="1"/>
          <c:order val="1"/>
          <c:tx>
            <c:strRef>
              <c:f>'Table 12.1'!$S$92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12.1'!$Z$93:$Z$100</c:f>
              <c:numCache>
                <c:formatCode>#,##0</c:formatCode>
                <c:ptCount val="8"/>
                <c:pt idx="0">
                  <c:v>122</c:v>
                </c:pt>
                <c:pt idx="1">
                  <c:v>215</c:v>
                </c:pt>
                <c:pt idx="2">
                  <c:v>63</c:v>
                </c:pt>
                <c:pt idx="3">
                  <c:v>297</c:v>
                </c:pt>
                <c:pt idx="4">
                  <c:v>187</c:v>
                </c:pt>
                <c:pt idx="5">
                  <c:v>166</c:v>
                </c:pt>
                <c:pt idx="6">
                  <c:v>22</c:v>
                </c:pt>
                <c:pt idx="7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8A-47D1-ADDC-41A3EB6CB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12.9'!$V$8:$Z$8</c:f>
              <c:numCache>
                <c:formatCode>#,##0</c:formatCode>
                <c:ptCount val="5"/>
                <c:pt idx="0">
                  <c:v>37335.17</c:v>
                </c:pt>
                <c:pt idx="1">
                  <c:v>37241.97</c:v>
                </c:pt>
                <c:pt idx="2">
                  <c:v>39111.519999999997</c:v>
                </c:pt>
                <c:pt idx="3">
                  <c:v>40559.230000000003</c:v>
                </c:pt>
                <c:pt idx="4">
                  <c:v>43372.35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5-406C-9CB2-C24E6C11ADC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39926</c:v>
                </c:pt>
                <c:pt idx="1">
                  <c:v>40101.129999999997</c:v>
                </c:pt>
                <c:pt idx="2">
                  <c:v>41514.5</c:v>
                </c:pt>
                <c:pt idx="3">
                  <c:v>42185</c:v>
                </c:pt>
                <c:pt idx="4">
                  <c:v>44643.5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5-406C-9CB2-C24E6C11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12.10'!$U$4:$Y$4</c:f>
              <c:numCache>
                <c:formatCode>#,##0</c:formatCode>
                <c:ptCount val="5"/>
                <c:pt idx="1">
                  <c:v>4909</c:v>
                </c:pt>
                <c:pt idx="2">
                  <c:v>5137</c:v>
                </c:pt>
                <c:pt idx="3">
                  <c:v>5257</c:v>
                </c:pt>
                <c:pt idx="4">
                  <c:v>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3-4943-948D-5B85900F8584}"/>
            </c:ext>
          </c:extLst>
        </c:ser>
        <c:ser>
          <c:idx val="1"/>
          <c:order val="1"/>
          <c:tx>
            <c:strRef>
              <c:f>'Table 12.10'!$S$7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12.10'!$U$7:$Y$7</c:f>
              <c:numCache>
                <c:formatCode>#,##0</c:formatCode>
                <c:ptCount val="5"/>
                <c:pt idx="1">
                  <c:v>3464</c:v>
                </c:pt>
                <c:pt idx="2">
                  <c:v>3569</c:v>
                </c:pt>
                <c:pt idx="3">
                  <c:v>3626</c:v>
                </c:pt>
                <c:pt idx="4">
                  <c:v>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3-4943-948D-5B85900F8584}"/>
            </c:ext>
          </c:extLst>
        </c:ser>
        <c:ser>
          <c:idx val="2"/>
          <c:order val="2"/>
          <c:tx>
            <c:strRef>
              <c:f>'Table 12.10'!$S$11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12.10'!$U$11:$Y$11</c:f>
              <c:numCache>
                <c:formatCode>#,##0</c:formatCode>
                <c:ptCount val="5"/>
                <c:pt idx="1">
                  <c:v>4107</c:v>
                </c:pt>
                <c:pt idx="2">
                  <c:v>4274</c:v>
                </c:pt>
                <c:pt idx="3">
                  <c:v>4376</c:v>
                </c:pt>
                <c:pt idx="4">
                  <c:v>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23-4943-948D-5B85900F8584}"/>
            </c:ext>
          </c:extLst>
        </c:ser>
        <c:ser>
          <c:idx val="3"/>
          <c:order val="3"/>
          <c:tx>
            <c:strRef>
              <c:f>'Table 12.10'!$S$12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12.10'!$U$12:$Y$12</c:f>
              <c:numCache>
                <c:formatCode>#,##0</c:formatCode>
                <c:ptCount val="5"/>
                <c:pt idx="1">
                  <c:v>799</c:v>
                </c:pt>
                <c:pt idx="2">
                  <c:v>861</c:v>
                </c:pt>
                <c:pt idx="3">
                  <c:v>881</c:v>
                </c:pt>
                <c:pt idx="4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23-4943-948D-5B85900F8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12.10'!$AB$15:$AB$33</c:f>
              <c:numCache>
                <c:formatCode>0.0%</c:formatCode>
                <c:ptCount val="19"/>
                <c:pt idx="0">
                  <c:v>0.22136737191816752</c:v>
                </c:pt>
                <c:pt idx="1">
                  <c:v>1.0141633152649064E-2</c:v>
                </c:pt>
                <c:pt idx="2">
                  <c:v>8.1482776709214902E-2</c:v>
                </c:pt>
                <c:pt idx="3">
                  <c:v>9.6170659206154929E-3</c:v>
                </c:pt>
                <c:pt idx="4">
                  <c:v>5.6303549571603426E-2</c:v>
                </c:pt>
                <c:pt idx="5">
                  <c:v>2.1682112257387656E-2</c:v>
                </c:pt>
                <c:pt idx="6">
                  <c:v>6.2948067844028677E-2</c:v>
                </c:pt>
                <c:pt idx="7">
                  <c:v>6.81937401643644E-2</c:v>
                </c:pt>
                <c:pt idx="8">
                  <c:v>4.179052281867459E-2</c:v>
                </c:pt>
                <c:pt idx="9">
                  <c:v>2.6228361601678615E-3</c:v>
                </c:pt>
                <c:pt idx="10">
                  <c:v>1.5212449728973596E-2</c:v>
                </c:pt>
                <c:pt idx="11">
                  <c:v>1.6261584193040742E-2</c:v>
                </c:pt>
                <c:pt idx="12">
                  <c:v>3.2698024130092672E-2</c:v>
                </c:pt>
                <c:pt idx="13">
                  <c:v>5.3855569155446759E-2</c:v>
                </c:pt>
                <c:pt idx="14">
                  <c:v>3.9167686658506728E-2</c:v>
                </c:pt>
                <c:pt idx="15">
                  <c:v>5.2806434691379613E-2</c:v>
                </c:pt>
                <c:pt idx="16">
                  <c:v>8.9875852421752056E-2</c:v>
                </c:pt>
                <c:pt idx="17">
                  <c:v>2.9550620737891241E-2</c:v>
                </c:pt>
                <c:pt idx="18">
                  <c:v>2.8151774785801713E-2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7-4ADF-8CD5-B10BAFD0FF9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7-4ADF-8CD5-B10BAFD0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12.10'!$Y$44:$Y$60</c:f>
              <c:numCache>
                <c:formatCode>#,##0</c:formatCode>
                <c:ptCount val="17"/>
                <c:pt idx="0">
                  <c:v>10</c:v>
                </c:pt>
                <c:pt idx="1">
                  <c:v>83</c:v>
                </c:pt>
                <c:pt idx="2">
                  <c:v>163</c:v>
                </c:pt>
                <c:pt idx="3">
                  <c:v>264</c:v>
                </c:pt>
                <c:pt idx="4">
                  <c:v>347</c:v>
                </c:pt>
                <c:pt idx="5">
                  <c:v>304</c:v>
                </c:pt>
                <c:pt idx="6">
                  <c:v>241</c:v>
                </c:pt>
                <c:pt idx="7">
                  <c:v>210</c:v>
                </c:pt>
                <c:pt idx="8">
                  <c:v>204</c:v>
                </c:pt>
                <c:pt idx="9">
                  <c:v>253</c:v>
                </c:pt>
                <c:pt idx="10">
                  <c:v>244</c:v>
                </c:pt>
                <c:pt idx="11">
                  <c:v>278</c:v>
                </c:pt>
                <c:pt idx="12">
                  <c:v>162</c:v>
                </c:pt>
                <c:pt idx="13">
                  <c:v>80</c:v>
                </c:pt>
                <c:pt idx="14">
                  <c:v>23</c:v>
                </c:pt>
                <c:pt idx="15">
                  <c:v>7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E-4EF2-BD52-19F6802217DE}"/>
            </c:ext>
          </c:extLst>
        </c:ser>
        <c:ser>
          <c:idx val="1"/>
          <c:order val="1"/>
          <c:tx>
            <c:strRef>
              <c:f>'Table 12.10'!$S$62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12.10'!$Y$63:$Y$79</c:f>
              <c:numCache>
                <c:formatCode>#,##0</c:formatCode>
                <c:ptCount val="17"/>
                <c:pt idx="0">
                  <c:v>8</c:v>
                </c:pt>
                <c:pt idx="1">
                  <c:v>120</c:v>
                </c:pt>
                <c:pt idx="2">
                  <c:v>183</c:v>
                </c:pt>
                <c:pt idx="3">
                  <c:v>265</c:v>
                </c:pt>
                <c:pt idx="4">
                  <c:v>273</c:v>
                </c:pt>
                <c:pt idx="5">
                  <c:v>230</c:v>
                </c:pt>
                <c:pt idx="6">
                  <c:v>252</c:v>
                </c:pt>
                <c:pt idx="7">
                  <c:v>201</c:v>
                </c:pt>
                <c:pt idx="8">
                  <c:v>244</c:v>
                </c:pt>
                <c:pt idx="9">
                  <c:v>285</c:v>
                </c:pt>
                <c:pt idx="10">
                  <c:v>321</c:v>
                </c:pt>
                <c:pt idx="11">
                  <c:v>293</c:v>
                </c:pt>
                <c:pt idx="12">
                  <c:v>144</c:v>
                </c:pt>
                <c:pt idx="13">
                  <c:v>27</c:v>
                </c:pt>
                <c:pt idx="14">
                  <c:v>24</c:v>
                </c:pt>
                <c:pt idx="15">
                  <c:v>9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5E-4EF2-BD52-19F680221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12.10'!$Y$83:$Y$90</c:f>
              <c:numCache>
                <c:formatCode>#,##0</c:formatCode>
                <c:ptCount val="8"/>
                <c:pt idx="0">
                  <c:v>224</c:v>
                </c:pt>
                <c:pt idx="1">
                  <c:v>98</c:v>
                </c:pt>
                <c:pt idx="2">
                  <c:v>304</c:v>
                </c:pt>
                <c:pt idx="3">
                  <c:v>76</c:v>
                </c:pt>
                <c:pt idx="4">
                  <c:v>38</c:v>
                </c:pt>
                <c:pt idx="5">
                  <c:v>60</c:v>
                </c:pt>
                <c:pt idx="6">
                  <c:v>279</c:v>
                </c:pt>
                <c:pt idx="7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C-46B0-BDE4-DF515101A422}"/>
            </c:ext>
          </c:extLst>
        </c:ser>
        <c:ser>
          <c:idx val="1"/>
          <c:order val="1"/>
          <c:tx>
            <c:strRef>
              <c:f>'Table 12.10'!$S$92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12.10'!$Y$93:$Y$100</c:f>
              <c:numCache>
                <c:formatCode>#,##0</c:formatCode>
                <c:ptCount val="8"/>
                <c:pt idx="0">
                  <c:v>108</c:v>
                </c:pt>
                <c:pt idx="1">
                  <c:v>245</c:v>
                </c:pt>
                <c:pt idx="2">
                  <c:v>71</c:v>
                </c:pt>
                <c:pt idx="3">
                  <c:v>271</c:v>
                </c:pt>
                <c:pt idx="4">
                  <c:v>217</c:v>
                </c:pt>
                <c:pt idx="5">
                  <c:v>187</c:v>
                </c:pt>
                <c:pt idx="6">
                  <c:v>29</c:v>
                </c:pt>
                <c:pt idx="7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9C-46B0-BDE4-DF515101A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12.10'!$U$8:$Y$8</c:f>
              <c:numCache>
                <c:formatCode>#,##0</c:formatCode>
                <c:ptCount val="5"/>
                <c:pt idx="1">
                  <c:v>32900</c:v>
                </c:pt>
                <c:pt idx="2">
                  <c:v>31669.93</c:v>
                </c:pt>
                <c:pt idx="3">
                  <c:v>33404</c:v>
                </c:pt>
                <c:pt idx="4">
                  <c:v>32339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B-48A9-9338-C1CEEA910D0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B-48A9-9338-C1CEEA910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12.10'!$V$4:$Z$4</c:f>
              <c:numCache>
                <c:formatCode>#,##0</c:formatCode>
                <c:ptCount val="5"/>
                <c:pt idx="0">
                  <c:v>4909</c:v>
                </c:pt>
                <c:pt idx="1">
                  <c:v>5137</c:v>
                </c:pt>
                <c:pt idx="2">
                  <c:v>5257</c:v>
                </c:pt>
                <c:pt idx="3">
                  <c:v>5764</c:v>
                </c:pt>
                <c:pt idx="4">
                  <c:v>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3-44FD-9CF7-E016AB8032AE}"/>
            </c:ext>
          </c:extLst>
        </c:ser>
        <c:ser>
          <c:idx val="1"/>
          <c:order val="1"/>
          <c:tx>
            <c:strRef>
              <c:f>'Table 12.10'!$S$7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12.10'!$V$7:$Z$7</c:f>
              <c:numCache>
                <c:formatCode>#,##0</c:formatCode>
                <c:ptCount val="5"/>
                <c:pt idx="0">
                  <c:v>3464</c:v>
                </c:pt>
                <c:pt idx="1">
                  <c:v>3569</c:v>
                </c:pt>
                <c:pt idx="2">
                  <c:v>3626</c:v>
                </c:pt>
                <c:pt idx="3">
                  <c:v>3753</c:v>
                </c:pt>
                <c:pt idx="4">
                  <c:v>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3-44FD-9CF7-E016AB8032AE}"/>
            </c:ext>
          </c:extLst>
        </c:ser>
        <c:ser>
          <c:idx val="2"/>
          <c:order val="2"/>
          <c:tx>
            <c:strRef>
              <c:f>'Table 12.10'!$S$11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12.10'!$V$11:$Z$11</c:f>
              <c:numCache>
                <c:formatCode>#,##0</c:formatCode>
                <c:ptCount val="5"/>
                <c:pt idx="0">
                  <c:v>4107</c:v>
                </c:pt>
                <c:pt idx="1">
                  <c:v>4274</c:v>
                </c:pt>
                <c:pt idx="2">
                  <c:v>4376</c:v>
                </c:pt>
                <c:pt idx="3">
                  <c:v>4906</c:v>
                </c:pt>
                <c:pt idx="4">
                  <c:v>4865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3-44FD-9CF7-E016AB8032AE}"/>
            </c:ext>
          </c:extLst>
        </c:ser>
        <c:ser>
          <c:idx val="3"/>
          <c:order val="3"/>
          <c:tx>
            <c:strRef>
              <c:f>'Table 12.10'!$S$12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12.10'!$V$12:$Z$12</c:f>
              <c:numCache>
                <c:formatCode>#,##0</c:formatCode>
                <c:ptCount val="5"/>
                <c:pt idx="0">
                  <c:v>799</c:v>
                </c:pt>
                <c:pt idx="1">
                  <c:v>861</c:v>
                </c:pt>
                <c:pt idx="2">
                  <c:v>881</c:v>
                </c:pt>
                <c:pt idx="3">
                  <c:v>855</c:v>
                </c:pt>
                <c:pt idx="4">
                  <c:v>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93-44FD-9CF7-E016AB803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12.10'!$AB$15:$AB$33</c:f>
              <c:numCache>
                <c:formatCode>0.0%</c:formatCode>
                <c:ptCount val="19"/>
                <c:pt idx="0">
                  <c:v>0.22136737191816752</c:v>
                </c:pt>
                <c:pt idx="1">
                  <c:v>1.0141633152649064E-2</c:v>
                </c:pt>
                <c:pt idx="2">
                  <c:v>8.1482776709214902E-2</c:v>
                </c:pt>
                <c:pt idx="3">
                  <c:v>9.6170659206154929E-3</c:v>
                </c:pt>
                <c:pt idx="4">
                  <c:v>5.6303549571603426E-2</c:v>
                </c:pt>
                <c:pt idx="5">
                  <c:v>2.1682112257387656E-2</c:v>
                </c:pt>
                <c:pt idx="6">
                  <c:v>6.2948067844028677E-2</c:v>
                </c:pt>
                <c:pt idx="7">
                  <c:v>6.81937401643644E-2</c:v>
                </c:pt>
                <c:pt idx="8">
                  <c:v>4.179052281867459E-2</c:v>
                </c:pt>
                <c:pt idx="9">
                  <c:v>2.6228361601678615E-3</c:v>
                </c:pt>
                <c:pt idx="10">
                  <c:v>1.5212449728973596E-2</c:v>
                </c:pt>
                <c:pt idx="11">
                  <c:v>1.6261584193040742E-2</c:v>
                </c:pt>
                <c:pt idx="12">
                  <c:v>3.2698024130092672E-2</c:v>
                </c:pt>
                <c:pt idx="13">
                  <c:v>5.3855569155446759E-2</c:v>
                </c:pt>
                <c:pt idx="14">
                  <c:v>3.9167686658506728E-2</c:v>
                </c:pt>
                <c:pt idx="15">
                  <c:v>5.2806434691379613E-2</c:v>
                </c:pt>
                <c:pt idx="16">
                  <c:v>8.9875852421752056E-2</c:v>
                </c:pt>
                <c:pt idx="17">
                  <c:v>2.9550620737891241E-2</c:v>
                </c:pt>
                <c:pt idx="18">
                  <c:v>2.8151774785801713E-2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0-4252-ADEF-CE3344384FF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5.9364203075190275E-2</c:v>
                </c:pt>
                <c:pt idx="1">
                  <c:v>8.3652081333664922E-3</c:v>
                </c:pt>
                <c:pt idx="2">
                  <c:v>5.8525626928159921E-2</c:v>
                </c:pt>
                <c:pt idx="3">
                  <c:v>1.0870659905989037E-2</c:v>
                </c:pt>
                <c:pt idx="4">
                  <c:v>6.5193129430528698E-2</c:v>
                </c:pt>
                <c:pt idx="5">
                  <c:v>2.4337206267123501E-2</c:v>
                </c:pt>
                <c:pt idx="6">
                  <c:v>8.8722589556027368E-2</c:v>
                </c:pt>
                <c:pt idx="7">
                  <c:v>8.4593424165380376E-2</c:v>
                </c:pt>
                <c:pt idx="8">
                  <c:v>3.9764540972049518E-2</c:v>
                </c:pt>
                <c:pt idx="9">
                  <c:v>9.8306610569759059E-3</c:v>
                </c:pt>
                <c:pt idx="10">
                  <c:v>3.0838226740302423E-2</c:v>
                </c:pt>
                <c:pt idx="11">
                  <c:v>1.5406781367989E-2</c:v>
                </c:pt>
                <c:pt idx="12">
                  <c:v>5.5619385085265517E-2</c:v>
                </c:pt>
                <c:pt idx="13">
                  <c:v>6.8709805380452543E-2</c:v>
                </c:pt>
                <c:pt idx="14">
                  <c:v>5.9723886471588092E-2</c:v>
                </c:pt>
                <c:pt idx="15">
                  <c:v>8.5360063633131159E-2</c:v>
                </c:pt>
                <c:pt idx="16">
                  <c:v>0.14893770078041021</c:v>
                </c:pt>
                <c:pt idx="17">
                  <c:v>2.3379420765858441E-2</c:v>
                </c:pt>
                <c:pt idx="18">
                  <c:v>3.7867467972762719E-2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0-4252-ADEF-CE3344384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12.10'!$Z$44:$Z$60</c:f>
              <c:numCache>
                <c:formatCode>#,##0</c:formatCode>
                <c:ptCount val="17"/>
                <c:pt idx="0">
                  <c:v>16</c:v>
                </c:pt>
                <c:pt idx="1">
                  <c:v>117</c:v>
                </c:pt>
                <c:pt idx="2">
                  <c:v>164</c:v>
                </c:pt>
                <c:pt idx="3">
                  <c:v>226</c:v>
                </c:pt>
                <c:pt idx="4">
                  <c:v>307</c:v>
                </c:pt>
                <c:pt idx="5">
                  <c:v>305</c:v>
                </c:pt>
                <c:pt idx="6">
                  <c:v>257</c:v>
                </c:pt>
                <c:pt idx="7">
                  <c:v>211</c:v>
                </c:pt>
                <c:pt idx="8">
                  <c:v>200</c:v>
                </c:pt>
                <c:pt idx="9">
                  <c:v>246</c:v>
                </c:pt>
                <c:pt idx="10">
                  <c:v>236</c:v>
                </c:pt>
                <c:pt idx="11">
                  <c:v>250</c:v>
                </c:pt>
                <c:pt idx="12">
                  <c:v>172</c:v>
                </c:pt>
                <c:pt idx="13">
                  <c:v>87</c:v>
                </c:pt>
                <c:pt idx="14">
                  <c:v>21</c:v>
                </c:pt>
                <c:pt idx="15">
                  <c:v>13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8-4688-95A2-40559CF6855A}"/>
            </c:ext>
          </c:extLst>
        </c:ser>
        <c:ser>
          <c:idx val="1"/>
          <c:order val="1"/>
          <c:tx>
            <c:strRef>
              <c:f>'Table 12.10'!$S$62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12.10'!$Z$63:$Z$79</c:f>
              <c:numCache>
                <c:formatCode>#,##0</c:formatCode>
                <c:ptCount val="17"/>
                <c:pt idx="0">
                  <c:v>14</c:v>
                </c:pt>
                <c:pt idx="1">
                  <c:v>118</c:v>
                </c:pt>
                <c:pt idx="2">
                  <c:v>198</c:v>
                </c:pt>
                <c:pt idx="3">
                  <c:v>240</c:v>
                </c:pt>
                <c:pt idx="4">
                  <c:v>258</c:v>
                </c:pt>
                <c:pt idx="5">
                  <c:v>267</c:v>
                </c:pt>
                <c:pt idx="6">
                  <c:v>259</c:v>
                </c:pt>
                <c:pt idx="7">
                  <c:v>250</c:v>
                </c:pt>
                <c:pt idx="8">
                  <c:v>218</c:v>
                </c:pt>
                <c:pt idx="9">
                  <c:v>273</c:v>
                </c:pt>
                <c:pt idx="10">
                  <c:v>280</c:v>
                </c:pt>
                <c:pt idx="11">
                  <c:v>264</c:v>
                </c:pt>
                <c:pt idx="12">
                  <c:v>150</c:v>
                </c:pt>
                <c:pt idx="13">
                  <c:v>38</c:v>
                </c:pt>
                <c:pt idx="14">
                  <c:v>24</c:v>
                </c:pt>
                <c:pt idx="15">
                  <c:v>6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8-4688-95A2-40559CF68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12.10'!$Z$83:$Z$90</c:f>
              <c:numCache>
                <c:formatCode>#,##0</c:formatCode>
                <c:ptCount val="8"/>
                <c:pt idx="0">
                  <c:v>254</c:v>
                </c:pt>
                <c:pt idx="1">
                  <c:v>110</c:v>
                </c:pt>
                <c:pt idx="2">
                  <c:v>304</c:v>
                </c:pt>
                <c:pt idx="3">
                  <c:v>75</c:v>
                </c:pt>
                <c:pt idx="4">
                  <c:v>35</c:v>
                </c:pt>
                <c:pt idx="5">
                  <c:v>67</c:v>
                </c:pt>
                <c:pt idx="6">
                  <c:v>340</c:v>
                </c:pt>
                <c:pt idx="7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A-4BD5-AB65-CCBBFE0E6BEA}"/>
            </c:ext>
          </c:extLst>
        </c:ser>
        <c:ser>
          <c:idx val="1"/>
          <c:order val="1"/>
          <c:tx>
            <c:strRef>
              <c:f>'Table 12.10'!$S$92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12.10'!$Z$93:$Z$100</c:f>
              <c:numCache>
                <c:formatCode>#,##0</c:formatCode>
                <c:ptCount val="8"/>
                <c:pt idx="0">
                  <c:v>128</c:v>
                </c:pt>
                <c:pt idx="1">
                  <c:v>235</c:v>
                </c:pt>
                <c:pt idx="2">
                  <c:v>69</c:v>
                </c:pt>
                <c:pt idx="3">
                  <c:v>291</c:v>
                </c:pt>
                <c:pt idx="4">
                  <c:v>209</c:v>
                </c:pt>
                <c:pt idx="5">
                  <c:v>198</c:v>
                </c:pt>
                <c:pt idx="6">
                  <c:v>62</c:v>
                </c:pt>
                <c:pt idx="7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CA-4BD5-AB65-CCBBFE0E6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3.xml"/><Relationship Id="rId7" Type="http://schemas.openxmlformats.org/officeDocument/2006/relationships/chart" Target="../charts/chart46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image" Target="../media/image1.png"/><Relationship Id="rId11" Type="http://schemas.openxmlformats.org/officeDocument/2006/relationships/chart" Target="../charts/chart50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3.xml"/><Relationship Id="rId7" Type="http://schemas.openxmlformats.org/officeDocument/2006/relationships/chart" Target="../charts/chart56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image" Target="../media/image1.png"/><Relationship Id="rId11" Type="http://schemas.openxmlformats.org/officeDocument/2006/relationships/chart" Target="../charts/chart60.xml"/><Relationship Id="rId5" Type="http://schemas.openxmlformats.org/officeDocument/2006/relationships/chart" Target="../charts/chart55.xml"/><Relationship Id="rId10" Type="http://schemas.openxmlformats.org/officeDocument/2006/relationships/chart" Target="../charts/chart59.xml"/><Relationship Id="rId4" Type="http://schemas.openxmlformats.org/officeDocument/2006/relationships/chart" Target="../charts/chart54.xml"/><Relationship Id="rId9" Type="http://schemas.openxmlformats.org/officeDocument/2006/relationships/chart" Target="../charts/chart5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3.xml"/><Relationship Id="rId7" Type="http://schemas.openxmlformats.org/officeDocument/2006/relationships/chart" Target="../charts/chart66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image" Target="../media/image1.png"/><Relationship Id="rId11" Type="http://schemas.openxmlformats.org/officeDocument/2006/relationships/chart" Target="../charts/chart70.xml"/><Relationship Id="rId5" Type="http://schemas.openxmlformats.org/officeDocument/2006/relationships/chart" Target="../charts/chart65.xml"/><Relationship Id="rId10" Type="http://schemas.openxmlformats.org/officeDocument/2006/relationships/chart" Target="../charts/chart69.xml"/><Relationship Id="rId4" Type="http://schemas.openxmlformats.org/officeDocument/2006/relationships/chart" Target="../charts/chart64.xml"/><Relationship Id="rId9" Type="http://schemas.openxmlformats.org/officeDocument/2006/relationships/chart" Target="../charts/chart6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3.xml"/><Relationship Id="rId7" Type="http://schemas.openxmlformats.org/officeDocument/2006/relationships/chart" Target="../charts/chart76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image" Target="../media/image1.png"/><Relationship Id="rId11" Type="http://schemas.openxmlformats.org/officeDocument/2006/relationships/chart" Target="../charts/chart80.xml"/><Relationship Id="rId5" Type="http://schemas.openxmlformats.org/officeDocument/2006/relationships/chart" Target="../charts/chart75.xml"/><Relationship Id="rId10" Type="http://schemas.openxmlformats.org/officeDocument/2006/relationships/chart" Target="../charts/chart79.xml"/><Relationship Id="rId4" Type="http://schemas.openxmlformats.org/officeDocument/2006/relationships/chart" Target="../charts/chart74.xml"/><Relationship Id="rId9" Type="http://schemas.openxmlformats.org/officeDocument/2006/relationships/chart" Target="../charts/chart7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3.xml"/><Relationship Id="rId7" Type="http://schemas.openxmlformats.org/officeDocument/2006/relationships/chart" Target="../charts/chart86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image" Target="../media/image1.png"/><Relationship Id="rId11" Type="http://schemas.openxmlformats.org/officeDocument/2006/relationships/chart" Target="../charts/chart90.xml"/><Relationship Id="rId5" Type="http://schemas.openxmlformats.org/officeDocument/2006/relationships/chart" Target="../charts/chart85.xml"/><Relationship Id="rId10" Type="http://schemas.openxmlformats.org/officeDocument/2006/relationships/chart" Target="../charts/chart89.xml"/><Relationship Id="rId4" Type="http://schemas.openxmlformats.org/officeDocument/2006/relationships/chart" Target="../charts/chart84.xml"/><Relationship Id="rId9" Type="http://schemas.openxmlformats.org/officeDocument/2006/relationships/chart" Target="../charts/chart8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3.xml"/><Relationship Id="rId7" Type="http://schemas.openxmlformats.org/officeDocument/2006/relationships/chart" Target="../charts/chart96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image" Target="../media/image1.png"/><Relationship Id="rId11" Type="http://schemas.openxmlformats.org/officeDocument/2006/relationships/chart" Target="../charts/chart100.xml"/><Relationship Id="rId5" Type="http://schemas.openxmlformats.org/officeDocument/2006/relationships/chart" Target="../charts/chart95.xml"/><Relationship Id="rId10" Type="http://schemas.openxmlformats.org/officeDocument/2006/relationships/chart" Target="../charts/chart99.xml"/><Relationship Id="rId4" Type="http://schemas.openxmlformats.org/officeDocument/2006/relationships/chart" Target="../charts/chart94.xml"/><Relationship Id="rId9" Type="http://schemas.openxmlformats.org/officeDocument/2006/relationships/chart" Target="../charts/chart98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3.xml"/><Relationship Id="rId7" Type="http://schemas.openxmlformats.org/officeDocument/2006/relationships/chart" Target="../charts/chart106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image" Target="../media/image1.png"/><Relationship Id="rId11" Type="http://schemas.openxmlformats.org/officeDocument/2006/relationships/chart" Target="../charts/chart110.xml"/><Relationship Id="rId5" Type="http://schemas.openxmlformats.org/officeDocument/2006/relationships/chart" Target="../charts/chart105.xml"/><Relationship Id="rId10" Type="http://schemas.openxmlformats.org/officeDocument/2006/relationships/chart" Target="../charts/chart109.xml"/><Relationship Id="rId4" Type="http://schemas.openxmlformats.org/officeDocument/2006/relationships/chart" Target="../charts/chart104.xml"/><Relationship Id="rId9" Type="http://schemas.openxmlformats.org/officeDocument/2006/relationships/chart" Target="../charts/chart10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7.xml"/><Relationship Id="rId3" Type="http://schemas.openxmlformats.org/officeDocument/2006/relationships/chart" Target="../charts/chart113.xml"/><Relationship Id="rId7" Type="http://schemas.openxmlformats.org/officeDocument/2006/relationships/chart" Target="../charts/chart116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image" Target="../media/image1.png"/><Relationship Id="rId11" Type="http://schemas.openxmlformats.org/officeDocument/2006/relationships/chart" Target="../charts/chart120.xml"/><Relationship Id="rId5" Type="http://schemas.openxmlformats.org/officeDocument/2006/relationships/chart" Target="../charts/chart115.xml"/><Relationship Id="rId10" Type="http://schemas.openxmlformats.org/officeDocument/2006/relationships/chart" Target="../charts/chart119.xml"/><Relationship Id="rId4" Type="http://schemas.openxmlformats.org/officeDocument/2006/relationships/chart" Target="../charts/chart114.xml"/><Relationship Id="rId9" Type="http://schemas.openxmlformats.org/officeDocument/2006/relationships/chart" Target="../charts/chart118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7.xml"/><Relationship Id="rId3" Type="http://schemas.openxmlformats.org/officeDocument/2006/relationships/chart" Target="../charts/chart123.xml"/><Relationship Id="rId7" Type="http://schemas.openxmlformats.org/officeDocument/2006/relationships/chart" Target="../charts/chart126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image" Target="../media/image1.png"/><Relationship Id="rId11" Type="http://schemas.openxmlformats.org/officeDocument/2006/relationships/chart" Target="../charts/chart130.xml"/><Relationship Id="rId5" Type="http://schemas.openxmlformats.org/officeDocument/2006/relationships/chart" Target="../charts/chart125.xml"/><Relationship Id="rId10" Type="http://schemas.openxmlformats.org/officeDocument/2006/relationships/chart" Target="../charts/chart129.xml"/><Relationship Id="rId4" Type="http://schemas.openxmlformats.org/officeDocument/2006/relationships/chart" Target="../charts/chart124.xml"/><Relationship Id="rId9" Type="http://schemas.openxmlformats.org/officeDocument/2006/relationships/chart" Target="../charts/chart128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7.xml"/><Relationship Id="rId3" Type="http://schemas.openxmlformats.org/officeDocument/2006/relationships/chart" Target="../charts/chart133.xml"/><Relationship Id="rId7" Type="http://schemas.openxmlformats.org/officeDocument/2006/relationships/chart" Target="../charts/chart136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image" Target="../media/image1.png"/><Relationship Id="rId11" Type="http://schemas.openxmlformats.org/officeDocument/2006/relationships/chart" Target="../charts/chart140.xml"/><Relationship Id="rId5" Type="http://schemas.openxmlformats.org/officeDocument/2006/relationships/chart" Target="../charts/chart135.xml"/><Relationship Id="rId10" Type="http://schemas.openxmlformats.org/officeDocument/2006/relationships/chart" Target="../charts/chart139.xml"/><Relationship Id="rId4" Type="http://schemas.openxmlformats.org/officeDocument/2006/relationships/chart" Target="../charts/chart134.xml"/><Relationship Id="rId9" Type="http://schemas.openxmlformats.org/officeDocument/2006/relationships/chart" Target="../charts/chart138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7.xml"/><Relationship Id="rId3" Type="http://schemas.openxmlformats.org/officeDocument/2006/relationships/chart" Target="../charts/chart143.xml"/><Relationship Id="rId7" Type="http://schemas.openxmlformats.org/officeDocument/2006/relationships/chart" Target="../charts/chart146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image" Target="../media/image1.png"/><Relationship Id="rId11" Type="http://schemas.openxmlformats.org/officeDocument/2006/relationships/chart" Target="../charts/chart150.xml"/><Relationship Id="rId5" Type="http://schemas.openxmlformats.org/officeDocument/2006/relationships/chart" Target="../charts/chart145.xml"/><Relationship Id="rId10" Type="http://schemas.openxmlformats.org/officeDocument/2006/relationships/chart" Target="../charts/chart149.xml"/><Relationship Id="rId4" Type="http://schemas.openxmlformats.org/officeDocument/2006/relationships/chart" Target="../charts/chart144.xml"/><Relationship Id="rId9" Type="http://schemas.openxmlformats.org/officeDocument/2006/relationships/chart" Target="../charts/chart14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7.xml"/><Relationship Id="rId3" Type="http://schemas.openxmlformats.org/officeDocument/2006/relationships/chart" Target="../charts/chart153.xml"/><Relationship Id="rId7" Type="http://schemas.openxmlformats.org/officeDocument/2006/relationships/chart" Target="../charts/chart156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image" Target="../media/image1.png"/><Relationship Id="rId11" Type="http://schemas.openxmlformats.org/officeDocument/2006/relationships/chart" Target="../charts/chart160.xml"/><Relationship Id="rId5" Type="http://schemas.openxmlformats.org/officeDocument/2006/relationships/chart" Target="../charts/chart155.xml"/><Relationship Id="rId10" Type="http://schemas.openxmlformats.org/officeDocument/2006/relationships/chart" Target="../charts/chart159.xml"/><Relationship Id="rId4" Type="http://schemas.openxmlformats.org/officeDocument/2006/relationships/chart" Target="../charts/chart154.xml"/><Relationship Id="rId9" Type="http://schemas.openxmlformats.org/officeDocument/2006/relationships/chart" Target="../charts/chart158.xml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7.xml"/><Relationship Id="rId3" Type="http://schemas.openxmlformats.org/officeDocument/2006/relationships/chart" Target="../charts/chart163.xml"/><Relationship Id="rId7" Type="http://schemas.openxmlformats.org/officeDocument/2006/relationships/chart" Target="../charts/chart166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image" Target="../media/image1.png"/><Relationship Id="rId11" Type="http://schemas.openxmlformats.org/officeDocument/2006/relationships/chart" Target="../charts/chart170.xml"/><Relationship Id="rId5" Type="http://schemas.openxmlformats.org/officeDocument/2006/relationships/chart" Target="../charts/chart165.xml"/><Relationship Id="rId10" Type="http://schemas.openxmlformats.org/officeDocument/2006/relationships/chart" Target="../charts/chart169.xml"/><Relationship Id="rId4" Type="http://schemas.openxmlformats.org/officeDocument/2006/relationships/chart" Target="../charts/chart164.xml"/><Relationship Id="rId9" Type="http://schemas.openxmlformats.org/officeDocument/2006/relationships/chart" Target="../charts/chart168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7.xml"/><Relationship Id="rId3" Type="http://schemas.openxmlformats.org/officeDocument/2006/relationships/chart" Target="../charts/chart173.xml"/><Relationship Id="rId7" Type="http://schemas.openxmlformats.org/officeDocument/2006/relationships/chart" Target="../charts/chart176.xml"/><Relationship Id="rId2" Type="http://schemas.openxmlformats.org/officeDocument/2006/relationships/chart" Target="../charts/chart172.xml"/><Relationship Id="rId1" Type="http://schemas.openxmlformats.org/officeDocument/2006/relationships/chart" Target="../charts/chart171.xml"/><Relationship Id="rId6" Type="http://schemas.openxmlformats.org/officeDocument/2006/relationships/image" Target="../media/image1.png"/><Relationship Id="rId11" Type="http://schemas.openxmlformats.org/officeDocument/2006/relationships/chart" Target="../charts/chart180.xml"/><Relationship Id="rId5" Type="http://schemas.openxmlformats.org/officeDocument/2006/relationships/chart" Target="../charts/chart175.xml"/><Relationship Id="rId10" Type="http://schemas.openxmlformats.org/officeDocument/2006/relationships/chart" Target="../charts/chart179.xml"/><Relationship Id="rId4" Type="http://schemas.openxmlformats.org/officeDocument/2006/relationships/chart" Target="../charts/chart174.xml"/><Relationship Id="rId9" Type="http://schemas.openxmlformats.org/officeDocument/2006/relationships/chart" Target="../charts/chart178.xml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7.xml"/><Relationship Id="rId3" Type="http://schemas.openxmlformats.org/officeDocument/2006/relationships/chart" Target="../charts/chart183.xml"/><Relationship Id="rId7" Type="http://schemas.openxmlformats.org/officeDocument/2006/relationships/chart" Target="../charts/chart186.xml"/><Relationship Id="rId2" Type="http://schemas.openxmlformats.org/officeDocument/2006/relationships/chart" Target="../charts/chart182.xml"/><Relationship Id="rId1" Type="http://schemas.openxmlformats.org/officeDocument/2006/relationships/chart" Target="../charts/chart181.xml"/><Relationship Id="rId6" Type="http://schemas.openxmlformats.org/officeDocument/2006/relationships/image" Target="../media/image1.png"/><Relationship Id="rId11" Type="http://schemas.openxmlformats.org/officeDocument/2006/relationships/chart" Target="../charts/chart190.xml"/><Relationship Id="rId5" Type="http://schemas.openxmlformats.org/officeDocument/2006/relationships/chart" Target="../charts/chart185.xml"/><Relationship Id="rId10" Type="http://schemas.openxmlformats.org/officeDocument/2006/relationships/chart" Target="../charts/chart189.xml"/><Relationship Id="rId4" Type="http://schemas.openxmlformats.org/officeDocument/2006/relationships/chart" Target="../charts/chart184.xml"/><Relationship Id="rId9" Type="http://schemas.openxmlformats.org/officeDocument/2006/relationships/chart" Target="../charts/chart18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7.xml"/><Relationship Id="rId3" Type="http://schemas.openxmlformats.org/officeDocument/2006/relationships/chart" Target="../charts/chart193.xml"/><Relationship Id="rId7" Type="http://schemas.openxmlformats.org/officeDocument/2006/relationships/chart" Target="../charts/chart196.xml"/><Relationship Id="rId2" Type="http://schemas.openxmlformats.org/officeDocument/2006/relationships/chart" Target="../charts/chart192.xml"/><Relationship Id="rId1" Type="http://schemas.openxmlformats.org/officeDocument/2006/relationships/chart" Target="../charts/chart191.xml"/><Relationship Id="rId6" Type="http://schemas.openxmlformats.org/officeDocument/2006/relationships/image" Target="../media/image1.png"/><Relationship Id="rId11" Type="http://schemas.openxmlformats.org/officeDocument/2006/relationships/chart" Target="../charts/chart200.xml"/><Relationship Id="rId5" Type="http://schemas.openxmlformats.org/officeDocument/2006/relationships/chart" Target="../charts/chart195.xml"/><Relationship Id="rId10" Type="http://schemas.openxmlformats.org/officeDocument/2006/relationships/chart" Target="../charts/chart199.xml"/><Relationship Id="rId4" Type="http://schemas.openxmlformats.org/officeDocument/2006/relationships/chart" Target="../charts/chart194.xml"/><Relationship Id="rId9" Type="http://schemas.openxmlformats.org/officeDocument/2006/relationships/chart" Target="../charts/chart198.xml"/></Relationships>
</file>

<file path=xl/drawings/_rels/drawing4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7.xml"/><Relationship Id="rId3" Type="http://schemas.openxmlformats.org/officeDocument/2006/relationships/chart" Target="../charts/chart203.xml"/><Relationship Id="rId7" Type="http://schemas.openxmlformats.org/officeDocument/2006/relationships/chart" Target="../charts/chart206.xml"/><Relationship Id="rId2" Type="http://schemas.openxmlformats.org/officeDocument/2006/relationships/chart" Target="../charts/chart202.xml"/><Relationship Id="rId1" Type="http://schemas.openxmlformats.org/officeDocument/2006/relationships/chart" Target="../charts/chart201.xml"/><Relationship Id="rId6" Type="http://schemas.openxmlformats.org/officeDocument/2006/relationships/image" Target="../media/image1.png"/><Relationship Id="rId11" Type="http://schemas.openxmlformats.org/officeDocument/2006/relationships/chart" Target="../charts/chart210.xml"/><Relationship Id="rId5" Type="http://schemas.openxmlformats.org/officeDocument/2006/relationships/chart" Target="../charts/chart205.xml"/><Relationship Id="rId10" Type="http://schemas.openxmlformats.org/officeDocument/2006/relationships/chart" Target="../charts/chart209.xml"/><Relationship Id="rId4" Type="http://schemas.openxmlformats.org/officeDocument/2006/relationships/chart" Target="../charts/chart204.xml"/><Relationship Id="rId9" Type="http://schemas.openxmlformats.org/officeDocument/2006/relationships/chart" Target="../charts/chart208.xml"/></Relationships>
</file>

<file path=xl/drawings/_rels/drawing4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7.xml"/><Relationship Id="rId3" Type="http://schemas.openxmlformats.org/officeDocument/2006/relationships/chart" Target="../charts/chart213.xml"/><Relationship Id="rId7" Type="http://schemas.openxmlformats.org/officeDocument/2006/relationships/chart" Target="../charts/chart216.xml"/><Relationship Id="rId2" Type="http://schemas.openxmlformats.org/officeDocument/2006/relationships/chart" Target="../charts/chart212.xml"/><Relationship Id="rId1" Type="http://schemas.openxmlformats.org/officeDocument/2006/relationships/chart" Target="../charts/chart211.xml"/><Relationship Id="rId6" Type="http://schemas.openxmlformats.org/officeDocument/2006/relationships/image" Target="../media/image1.png"/><Relationship Id="rId11" Type="http://schemas.openxmlformats.org/officeDocument/2006/relationships/chart" Target="../charts/chart220.xml"/><Relationship Id="rId5" Type="http://schemas.openxmlformats.org/officeDocument/2006/relationships/chart" Target="../charts/chart215.xml"/><Relationship Id="rId10" Type="http://schemas.openxmlformats.org/officeDocument/2006/relationships/chart" Target="../charts/chart219.xml"/><Relationship Id="rId4" Type="http://schemas.openxmlformats.org/officeDocument/2006/relationships/chart" Target="../charts/chart214.xml"/><Relationship Id="rId9" Type="http://schemas.openxmlformats.org/officeDocument/2006/relationships/chart" Target="../charts/chart218.xml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7.xml"/><Relationship Id="rId3" Type="http://schemas.openxmlformats.org/officeDocument/2006/relationships/chart" Target="../charts/chart223.xml"/><Relationship Id="rId7" Type="http://schemas.openxmlformats.org/officeDocument/2006/relationships/chart" Target="../charts/chart226.xml"/><Relationship Id="rId2" Type="http://schemas.openxmlformats.org/officeDocument/2006/relationships/chart" Target="../charts/chart222.xml"/><Relationship Id="rId1" Type="http://schemas.openxmlformats.org/officeDocument/2006/relationships/chart" Target="../charts/chart221.xml"/><Relationship Id="rId6" Type="http://schemas.openxmlformats.org/officeDocument/2006/relationships/image" Target="../media/image1.png"/><Relationship Id="rId11" Type="http://schemas.openxmlformats.org/officeDocument/2006/relationships/chart" Target="../charts/chart230.xml"/><Relationship Id="rId5" Type="http://schemas.openxmlformats.org/officeDocument/2006/relationships/chart" Target="../charts/chart225.xml"/><Relationship Id="rId10" Type="http://schemas.openxmlformats.org/officeDocument/2006/relationships/chart" Target="../charts/chart229.xml"/><Relationship Id="rId4" Type="http://schemas.openxmlformats.org/officeDocument/2006/relationships/chart" Target="../charts/chart224.xml"/><Relationship Id="rId9" Type="http://schemas.openxmlformats.org/officeDocument/2006/relationships/chart" Target="../charts/chart228.xml"/></Relationships>
</file>

<file path=xl/drawings/_rels/drawing4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7.xml"/><Relationship Id="rId3" Type="http://schemas.openxmlformats.org/officeDocument/2006/relationships/chart" Target="../charts/chart233.xml"/><Relationship Id="rId7" Type="http://schemas.openxmlformats.org/officeDocument/2006/relationships/chart" Target="../charts/chart236.xml"/><Relationship Id="rId2" Type="http://schemas.openxmlformats.org/officeDocument/2006/relationships/chart" Target="../charts/chart232.xml"/><Relationship Id="rId1" Type="http://schemas.openxmlformats.org/officeDocument/2006/relationships/chart" Target="../charts/chart231.xml"/><Relationship Id="rId6" Type="http://schemas.openxmlformats.org/officeDocument/2006/relationships/image" Target="../media/image1.png"/><Relationship Id="rId11" Type="http://schemas.openxmlformats.org/officeDocument/2006/relationships/chart" Target="../charts/chart240.xml"/><Relationship Id="rId5" Type="http://schemas.openxmlformats.org/officeDocument/2006/relationships/chart" Target="../charts/chart235.xml"/><Relationship Id="rId10" Type="http://schemas.openxmlformats.org/officeDocument/2006/relationships/chart" Target="../charts/chart239.xml"/><Relationship Id="rId4" Type="http://schemas.openxmlformats.org/officeDocument/2006/relationships/chart" Target="../charts/chart234.xml"/><Relationship Id="rId9" Type="http://schemas.openxmlformats.org/officeDocument/2006/relationships/chart" Target="../charts/chart238.xml"/></Relationships>
</file>

<file path=xl/drawings/_rels/drawing5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7.xml"/><Relationship Id="rId3" Type="http://schemas.openxmlformats.org/officeDocument/2006/relationships/chart" Target="../charts/chart243.xml"/><Relationship Id="rId7" Type="http://schemas.openxmlformats.org/officeDocument/2006/relationships/chart" Target="../charts/chart246.xml"/><Relationship Id="rId2" Type="http://schemas.openxmlformats.org/officeDocument/2006/relationships/chart" Target="../charts/chart242.xml"/><Relationship Id="rId1" Type="http://schemas.openxmlformats.org/officeDocument/2006/relationships/chart" Target="../charts/chart241.xml"/><Relationship Id="rId6" Type="http://schemas.openxmlformats.org/officeDocument/2006/relationships/image" Target="../media/image1.png"/><Relationship Id="rId11" Type="http://schemas.openxmlformats.org/officeDocument/2006/relationships/chart" Target="../charts/chart250.xml"/><Relationship Id="rId5" Type="http://schemas.openxmlformats.org/officeDocument/2006/relationships/chart" Target="../charts/chart245.xml"/><Relationship Id="rId10" Type="http://schemas.openxmlformats.org/officeDocument/2006/relationships/chart" Target="../charts/chart249.xml"/><Relationship Id="rId4" Type="http://schemas.openxmlformats.org/officeDocument/2006/relationships/chart" Target="../charts/chart244.xml"/><Relationship Id="rId9" Type="http://schemas.openxmlformats.org/officeDocument/2006/relationships/chart" Target="../charts/chart248.xml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7.xml"/><Relationship Id="rId3" Type="http://schemas.openxmlformats.org/officeDocument/2006/relationships/chart" Target="../charts/chart253.xml"/><Relationship Id="rId7" Type="http://schemas.openxmlformats.org/officeDocument/2006/relationships/chart" Target="../charts/chart256.xml"/><Relationship Id="rId2" Type="http://schemas.openxmlformats.org/officeDocument/2006/relationships/chart" Target="../charts/chart252.xml"/><Relationship Id="rId1" Type="http://schemas.openxmlformats.org/officeDocument/2006/relationships/chart" Target="../charts/chart251.xml"/><Relationship Id="rId6" Type="http://schemas.openxmlformats.org/officeDocument/2006/relationships/image" Target="../media/image1.png"/><Relationship Id="rId11" Type="http://schemas.openxmlformats.org/officeDocument/2006/relationships/chart" Target="../charts/chart260.xml"/><Relationship Id="rId5" Type="http://schemas.openxmlformats.org/officeDocument/2006/relationships/chart" Target="../charts/chart255.xml"/><Relationship Id="rId10" Type="http://schemas.openxmlformats.org/officeDocument/2006/relationships/chart" Target="../charts/chart259.xml"/><Relationship Id="rId4" Type="http://schemas.openxmlformats.org/officeDocument/2006/relationships/chart" Target="../charts/chart254.xml"/><Relationship Id="rId9" Type="http://schemas.openxmlformats.org/officeDocument/2006/relationships/chart" Target="../charts/chart258.xml"/></Relationships>
</file>

<file path=xl/drawings/_rels/drawing5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7.xml"/><Relationship Id="rId3" Type="http://schemas.openxmlformats.org/officeDocument/2006/relationships/chart" Target="../charts/chart263.xml"/><Relationship Id="rId7" Type="http://schemas.openxmlformats.org/officeDocument/2006/relationships/chart" Target="../charts/chart266.xml"/><Relationship Id="rId2" Type="http://schemas.openxmlformats.org/officeDocument/2006/relationships/chart" Target="../charts/chart262.xml"/><Relationship Id="rId1" Type="http://schemas.openxmlformats.org/officeDocument/2006/relationships/chart" Target="../charts/chart261.xml"/><Relationship Id="rId6" Type="http://schemas.openxmlformats.org/officeDocument/2006/relationships/image" Target="../media/image1.png"/><Relationship Id="rId11" Type="http://schemas.openxmlformats.org/officeDocument/2006/relationships/chart" Target="../charts/chart270.xml"/><Relationship Id="rId5" Type="http://schemas.openxmlformats.org/officeDocument/2006/relationships/chart" Target="../charts/chart265.xml"/><Relationship Id="rId10" Type="http://schemas.openxmlformats.org/officeDocument/2006/relationships/chart" Target="../charts/chart269.xml"/><Relationship Id="rId4" Type="http://schemas.openxmlformats.org/officeDocument/2006/relationships/chart" Target="../charts/chart264.xml"/><Relationship Id="rId9" Type="http://schemas.openxmlformats.org/officeDocument/2006/relationships/chart" Target="../charts/chart268.xml"/></Relationships>
</file>

<file path=xl/drawings/_rels/drawing5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7.xml"/><Relationship Id="rId3" Type="http://schemas.openxmlformats.org/officeDocument/2006/relationships/chart" Target="../charts/chart273.xml"/><Relationship Id="rId7" Type="http://schemas.openxmlformats.org/officeDocument/2006/relationships/chart" Target="../charts/chart276.xml"/><Relationship Id="rId2" Type="http://schemas.openxmlformats.org/officeDocument/2006/relationships/chart" Target="../charts/chart272.xml"/><Relationship Id="rId1" Type="http://schemas.openxmlformats.org/officeDocument/2006/relationships/chart" Target="../charts/chart271.xml"/><Relationship Id="rId6" Type="http://schemas.openxmlformats.org/officeDocument/2006/relationships/image" Target="../media/image1.png"/><Relationship Id="rId11" Type="http://schemas.openxmlformats.org/officeDocument/2006/relationships/chart" Target="../charts/chart280.xml"/><Relationship Id="rId5" Type="http://schemas.openxmlformats.org/officeDocument/2006/relationships/chart" Target="../charts/chart275.xml"/><Relationship Id="rId10" Type="http://schemas.openxmlformats.org/officeDocument/2006/relationships/chart" Target="../charts/chart279.xml"/><Relationship Id="rId4" Type="http://schemas.openxmlformats.org/officeDocument/2006/relationships/chart" Target="../charts/chart274.xml"/><Relationship Id="rId9" Type="http://schemas.openxmlformats.org/officeDocument/2006/relationships/chart" Target="../charts/chart278.xml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7.xml"/><Relationship Id="rId3" Type="http://schemas.openxmlformats.org/officeDocument/2006/relationships/chart" Target="../charts/chart283.xml"/><Relationship Id="rId7" Type="http://schemas.openxmlformats.org/officeDocument/2006/relationships/chart" Target="../charts/chart286.xml"/><Relationship Id="rId2" Type="http://schemas.openxmlformats.org/officeDocument/2006/relationships/chart" Target="../charts/chart282.xml"/><Relationship Id="rId1" Type="http://schemas.openxmlformats.org/officeDocument/2006/relationships/chart" Target="../charts/chart281.xml"/><Relationship Id="rId6" Type="http://schemas.openxmlformats.org/officeDocument/2006/relationships/image" Target="../media/image1.png"/><Relationship Id="rId11" Type="http://schemas.openxmlformats.org/officeDocument/2006/relationships/chart" Target="../charts/chart290.xml"/><Relationship Id="rId5" Type="http://schemas.openxmlformats.org/officeDocument/2006/relationships/chart" Target="../charts/chart285.xml"/><Relationship Id="rId10" Type="http://schemas.openxmlformats.org/officeDocument/2006/relationships/chart" Target="../charts/chart289.xml"/><Relationship Id="rId4" Type="http://schemas.openxmlformats.org/officeDocument/2006/relationships/chart" Target="../charts/chart284.xml"/><Relationship Id="rId9" Type="http://schemas.openxmlformats.org/officeDocument/2006/relationships/chart" Target="../charts/chart28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3.xml"/><Relationship Id="rId7" Type="http://schemas.openxmlformats.org/officeDocument/2006/relationships/chart" Target="../charts/chart26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3.xml"/><Relationship Id="rId7" Type="http://schemas.openxmlformats.org/officeDocument/2006/relationships/chart" Target="../charts/chart36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.png"/><Relationship Id="rId11" Type="http://schemas.openxmlformats.org/officeDocument/2006/relationships/chart" Target="../charts/chart40.xml"/><Relationship Id="rId5" Type="http://schemas.openxmlformats.org/officeDocument/2006/relationships/chart" Target="../charts/chart35.xml"/><Relationship Id="rId10" Type="http://schemas.openxmlformats.org/officeDocument/2006/relationships/chart" Target="../charts/chart39.xml"/><Relationship Id="rId4" Type="http://schemas.openxmlformats.org/officeDocument/2006/relationships/chart" Target="../charts/chart34.xml"/><Relationship Id="rId9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E5BA6B-AB2E-4AC9-A556-BF8E3AAB2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7F433A-66A1-419A-A480-0DE830806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ACD11F-0769-47FF-BCAA-3B1709F88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F430EE-CB82-4938-8B21-F834E121E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FE5E8F-722F-43E4-9386-B695936D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8E6651-3052-459D-B150-1891A5351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7EDC43-EBA7-46BE-BB58-26861EB10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8054D72-20B8-491D-92B0-4F00B176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6ABFAB7-364C-41F3-9376-53731B7F1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FF23221-DC29-476D-AE49-E34B158A2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A26CC36-66C2-454F-A425-5E5BABCA2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AC7AF3A-7317-42A6-AFD2-9D0964E63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90EADB-AA2F-4009-8250-499C05CDE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20A562-1281-4797-A3A9-7AEE13E56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E6605E-0845-4819-B7F7-0EFABEE7C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D659BA-E82F-4BD7-975E-D9E471862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46250BE-C472-4600-A3F4-61EAF47E4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947DB02-78D8-4972-BC13-AF5B15E6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CA9BCFF-DE23-4385-AC19-36B113E50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1ED1226-D40B-40C5-9666-597CB749C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37B7220-0450-4902-B327-DF621D47A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7139904-B2F1-44E7-947F-CE835B186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FF2317D-8950-4B28-A68F-8C652B625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A73733-12D4-4179-B2C0-3EED3B304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3DFE83-0603-44BB-8F1C-D9BBA8FF2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CBA2A3-0DDB-4DAB-B9A4-DCA10C2BF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D14F36-7186-4E54-8133-C9D76ED90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047DBB-B88F-486C-B154-37406D808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2D403B-50FB-4923-8EEC-FCB5A3741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D556D13-597E-43F9-A309-1621E7A5A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5BA9C55-E1CC-4C3C-845B-120822565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E1626F7-2C50-4D5D-B81B-B12064ECF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5EC8B5A-A120-4AA4-97F2-5E4A767B6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DBE89E2-27B9-48D2-A8FC-784773374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BD4109-D4E2-4B2A-8255-D762A29BD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DDCFA9-8898-450C-91CC-4A64E3B5E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0E1EBA-F438-4D1B-A656-0FC5EEF83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0D7449-807E-4B81-AD3C-0B8344FEC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709E92-CDF8-4B32-96C8-4C9BF0096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D53C64-2FBF-4D07-B96A-5384D5C31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DC1F25-A716-4306-AEAE-700D84657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9AD1F84-87B8-4AA4-BD44-FB752E99F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0BE1423-3CAE-4C75-BDFD-B7E952833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82E44A8-7138-48FD-AEA7-708B9357F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CDF2D05-0C09-48FE-8681-3F50993A4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830F25-359D-4580-90A3-862B6A14A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F333CA-E6B0-47EA-BF1A-A9FD24ED0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934979-F5B2-47DF-AAB1-D552B7974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51DC2CE-80A0-4663-839B-B1E370B38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393199-365E-4F42-B788-18D60A397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A6EE01-39F1-4A8A-B722-34C6F1613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5C68314-5A88-4760-80A5-7D25B62A1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7E7C1B3-9D1C-4BD7-8FE3-F1C03E6B4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B80861E-5B9E-43FF-B8C4-25B53E099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6DA1728-1F21-40C8-B3DB-5C383B7BF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5F1DF0A-AE55-436F-BFF6-6785973B0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3C773D-2C98-41CB-AFBC-F606EB054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7AD37F-E19D-46D0-9EC9-05C73C3CA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90094B-A149-4B0A-8135-9BD386591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EF80BD-1DC2-4C9E-8518-E2082BA52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9F6E4A3-F0AD-4FB9-9F6F-1C691FA38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7FB4D75-46BB-454E-880E-78307C884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9F7ADF2-309A-4CDA-B874-6639F5F1F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FD5B8E9-BB43-4840-8409-3611B1DCD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46BE385-1440-4C40-A424-E3584496A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CD9C42A-6D6F-4110-B032-A8BF5115E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F7EECB1-07B8-4416-82F8-D88680640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55B2AC-AC78-43D2-9DE4-166DE0754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976E4-291A-4AF2-83D8-B4B0410AC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02D0D1-5A05-4A6F-98E1-FD813EA8D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E27306-DC3B-46B5-B5E3-AC50E06C5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71F820-FE91-4366-AA41-1EC68A54D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8896F5-C341-43B5-888E-39017A2E5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9259AA6-5571-4FBB-81EC-7544200A9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F94F1C3-8863-44B9-9417-00D73CFB4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BBD42DA-A39B-44A0-B213-C4746F395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4200DFA-752A-4E28-A6A4-72B9D93A9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1361566-B0E8-426B-8F59-32FE760B6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77FADB-1660-46EA-9932-F178D7E20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D3F780-C711-49FA-8346-531110570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64A906-27A6-4992-AB8B-88A8EF39C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573702-55A4-45FA-8428-F192D8149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A8D849A-C7E6-4802-84E6-545C361E0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FBA9235-2B75-4EB5-ADCF-453A17B1A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E0A993A-9629-4CCC-9ABC-9734E0395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66DB974-7469-4F48-AE53-C53B918B2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A6DD881-9977-40E4-9693-BBD44C08E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AA84BE6-0F63-461A-BE16-3888ECBFD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64011FE-3E86-4723-80C9-407A566B9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AFDD28-D8F1-42A7-98A7-8C73C5BAA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F1FC31-1E5C-46AA-87ED-B20492941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150D9B-3BBD-4B98-B122-8EB215036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E00687-9202-451A-9CFE-6B1B4EC0F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4DA6B16-5E8D-4277-BC39-BAC77EEFB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C9A930A-C26F-464B-AF14-64318AC39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97FDBF4-81A6-4A26-A79A-DAB423CC0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E3D25EF-4111-48A7-B86F-5E9922A0A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4792D11-8D39-404C-913D-BF01935DD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B8D8BD4-9B4E-452A-9F9E-0B87569F5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B86D2C5-DA90-4A61-9D91-4E09F5642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612218-06F8-448C-A7F2-43BE7D07F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3B3CFA-3935-4127-980C-181D97C42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A5AF3F-DF46-4F92-A0E5-0F7CE78B8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1FAE1B-F3A9-467C-90CC-3EB7E052A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72464BE-92DF-4F3E-882F-CC92D3A18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9125119-CF0A-4B52-AF72-8FA47CDC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66143F3-71A1-4D9C-87A5-AC1E2FA45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03B028A-95DE-45DC-BD13-4186067A1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8B8421C-5360-4D9A-84FC-A28807BC3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1282922-F28B-4693-A443-4ACB01D3C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0974E4B-7C9B-4726-9E25-E715CE154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82AFC1-1A89-4BF9-BD5F-C5AF75E1E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31CBC3-6322-4F5E-92E3-B5CD1462F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5B89F4-BB2F-445E-BEE1-47CDAC849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B9CD68-E043-41FC-B67F-8CFF7B8EA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8571F0E-D0E8-4C36-ADB2-7311A71CA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6ECAA9-78A6-41F4-9E9C-97D851315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0DD3963-B450-46A9-BC56-DBB8D2650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0AAA5-4976-45CD-AE09-7DD721267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5E43581-8370-4BD1-9708-07BD906C6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C0CBBDB-603F-417D-8C04-8A9B4DAA9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369DDF4-8B21-4624-83B4-5E59191EC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99073E-9D00-43BE-9DA9-6E57C3648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B256E7-8F06-494E-9F70-7FDDDA743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C6487EC-51FA-4DB5-8A16-0F4525E63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EE9E96-AE08-4720-A892-C03A3958B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4DF5410-B8BC-4E85-AA74-E07005260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CCBB71F-519F-4E28-BACE-C649AD596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6675C4E-F00A-4118-B095-8F3773A72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BF1EF97-C09E-4C27-9ECD-24505A857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02B555F-E612-45EA-BE09-03F35C23C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C15F42-1230-4B46-B915-A04716E6B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6A356CF-E384-43D9-96DA-EB57937DC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21DE84-9A71-488B-901F-5CE1A763B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ECB736-22A0-4A29-9E50-83F776D5F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D56F72-F3BF-4B89-B2E9-7C362800E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318402-F039-487D-AC29-65D990B88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E1E1A7-946A-4A57-AF4C-CF8439AC5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A62407-B92D-4655-B88B-A44B2904A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40D2B1E-C0D1-4E8E-87B6-A0FFC6EEA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418F465-A59E-402D-82CA-992D1232E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294E16-932B-4D8E-8181-81AC71798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CE8EC0E-8440-4CBA-8FBD-F5FA8DFB0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894B066-D5CA-484E-A3AF-4DC28187A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804A9A-182B-49CA-ACEB-DFD2C4172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2611CD-6C23-4242-A960-43607FDE5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93CF329-E372-43B8-BEF4-1AE973470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F26410-C4D3-4FC4-ABB3-07138AE6D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E1AC04-5DE7-47EE-AA10-217B83656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C6F242-06F9-4827-B3D2-FBCABFE46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E433D0-41AC-4C4E-9EC9-BE80C9F99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D6A388C-74E6-4159-B3F1-10DEB088B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3525DF0-36D7-45D7-B1ED-1E20B0822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BF68234-03A6-4A00-995A-455A3B0D4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253BFFD-F89C-4C35-9D1A-2E6BAAF84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F1F6AC-0DE3-4AEA-A8D8-734A24016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3C7675-1339-4E94-98E1-48223B416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C48538E-4939-44FB-A1F3-DB5A8FD00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0B463CD-AC68-40FD-B1BB-2876B370F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34E2F10-A5E6-43B8-BA3A-C7D2F6433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B74674-BC5A-4944-BDC3-4F0BC602E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746EC72-827A-44B9-9235-F89DA8FF2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347C9B6-EAEA-459B-9FAC-324625703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992EEB5-ABFF-46BC-8F69-4EF9E802D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B4D37C1-9DA8-40BB-9355-6D1676CDF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FC364F0-F9F1-4CF8-9DA6-87BB0E24E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A43FF0-7A73-41A0-879C-FAA7E9D6A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FC08FB-6553-4745-B682-795F3A802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41FA2B-D6D7-4C38-90C5-EC413177A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A87FE4-6A9F-4640-A1AD-45A25F562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722FB3-F5C2-4751-ADC8-36DB0D413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297FA3-C371-443E-BC7C-579E8F73E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AE4BE13-5E43-4E0F-A5A2-CD4BD0C9D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C940A4F-A23F-4B66-A61E-36995EC6D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7E51F40-0EF0-4B48-8204-D8FBB8065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532EA6D-B4BB-456C-8DED-EC544C998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80AA3F5-140B-49D9-B387-0E2A9664A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F8712E-CC61-483A-B95C-122E6D8ED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7CBD5D-BC6E-4183-8F31-82D7BCD09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6E1D1C-369D-431C-ABB7-E17E82FFC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0E2D497-167E-462B-A452-37E6806F4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DCCFF25-F493-468B-AF22-0EF0F41FC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BBE593E-61EE-4381-ADFA-EB8F23B6E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A6F849-7D40-4124-9A0B-CDB4F4415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CBF7130-7780-45D8-B73F-235765BEE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8CF468E-0CB5-4A57-9F71-12F643BCE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2502D61-79A0-45B9-86BF-20245B10F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54ECB3C-1645-49E2-B884-434951478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4C11B3-E864-4D53-BF7E-C997DF8B1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8E862D-689E-42CA-90D9-8F0785ED6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6411E5-BF59-454C-9DFB-F3E9272C6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81BF05-B629-47A6-8F0B-374E99623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9F8085-44E0-4AF9-A2C6-AE3274B9F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909462-6D65-4EAD-8EA0-BD769F329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7B8627B-6483-4F54-8873-E9FAB0BD3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37038F3-1397-467F-BFB0-135CC734A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CA1853F-15D3-4640-BEF5-A01402884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2860162-DFFC-45C5-B71B-AF0BE1B8C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69505B8-1D9C-4FBB-B65C-0FCC3876A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5F95E6-3240-45A6-9599-93E2014C6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3FE3AF-73C3-4502-AF27-4EFF0158B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237475-996E-475F-BCD1-FE48A1E5A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1F4376-2B45-4A54-A4E8-032A883FD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727C0C-C8AE-42A7-9FB3-D6E8FD915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7C7EE6-0BAF-4BF8-9147-4037061C2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93F7172-BE83-42C3-B645-C71046D73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5F6CE65-1694-4E3D-8C47-8E2066816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25D3200-3CF2-4DAF-9FCA-47A79CED9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786B616-0056-4E2B-92F9-D65AFBA30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8592F4B-88E3-4FAD-9CA0-FD166A51D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72D7F2-318B-4CE2-B16B-76938CCF4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C0D61F-BA85-4B69-AF45-F851C014B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4E5752-6286-4CF4-885A-1EA9A0F9C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30F663-F5A1-407D-B0BB-EFA8C3D65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EE30DB-AC55-4DD5-AA39-CA6201E4C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8F9B67-0879-45EF-8A39-5EBED5390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5418F77-F02B-4F0D-8D32-083283FC1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76BC6E7-3EA9-46ED-B4F7-9304E56C4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07D9346-7E41-435B-9AB5-3EB509902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4A828FE-AB50-413C-9DC1-2C6AA0A87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65D53EA-6D71-42F4-98B5-FFC15B8CB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01784B-AF20-4D9C-A18D-8B2A047AC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2D4174-44A8-4563-947C-82D3501CB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FBE44F-02B3-404A-A5C0-89617BA78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ED551F-0DDF-4261-8B3B-7FB6E8B2B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339D10-FBA7-45B9-963E-8A436573D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FCA3018-8440-49B6-8085-388F673C0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F445A62-1E14-43F7-94AD-857593355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9F8BB8B-F61C-4FEB-B5C3-2E0C0F975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CB75641-4310-460C-B156-B8546BCE1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3677372-ED69-49E0-951A-D6E923B14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49510AB-CE8E-4823-B4B3-5ED3D2C80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A2EC52-667C-466E-9041-94924FA0A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79D178-3256-486C-9C5D-ADCD9CDAF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8B717D-B6EB-4AD3-9739-F9EF340EB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180DED-02C2-4EB4-A1A4-683410265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E81C154-B6BC-435D-A04C-A437895AB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DFCED3-641F-4F76-B45B-415EF2EDF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A951B3-A31F-4A9C-AB17-723367188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463695C-E1A6-43DA-B908-09C738BE4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CBF7FC4-2707-4FBA-9884-A8EC35875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C409C9F-2787-44CA-85C5-384A91E04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FFA64DE-B855-4F97-AD56-3FEDB1AD4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AF8D2-CBA3-465B-BFCB-86A483699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77BDB2-90FC-43CF-BFEF-8EF9F859D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55BA6E-E83C-4924-9B02-96C61F02A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9F55832-4EAA-4256-A90B-F97AA4C83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5809B25-3F10-4EB4-846D-F58967CCF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E772F5-EB20-4008-88B3-75B1E2C60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A793542-5401-4DF1-A6E3-5192BEF32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FF80115-6704-4123-9DDC-6CEEBE960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6DEA2FA-DCCA-435D-9A88-F8740EE43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95912C9-0E13-4C19-AB33-E73C61023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8137F3F-0A99-4255-9509-D554F712C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EE00D6-0DA6-4424-A438-5A77785CA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15AE9B-2D9E-40C3-BDD9-ECD293216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87CC08-02DC-4B23-AC4A-22C2AB464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3FEC806-42C4-4775-8780-1954F0DD7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E41C550-0C49-41CD-A2D8-00DFCD038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2AB275-D3E6-44E1-AACE-427995FF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8A4D61C-ED58-4949-998D-9EEE8A855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9E9DA27-00DF-41DE-9619-A75E0B381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E75DAE2-6B1A-411C-8B13-79FF726CD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D02E80B-5EF8-4A5B-82C2-0A13F2A27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0048CA8-4343-489E-A21B-4EDC72D1C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408F34-C8EC-430E-A2F6-3D9BE0C59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AF371C-C8F3-4E76-8B55-5EC4A476C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40EC5F-3A40-4726-975F-C76BFDDF8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ECCF20-EEFD-464C-B7F6-366D6E858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C6DA38A-47E2-430B-AFF1-5B13673E9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F8E627-2646-4542-9E85-2B75C6EF9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39AD916-164B-4F03-A87E-DBE5F54B8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D2A4AF6-6D3D-4BD9-953B-EC7D0B704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A710AD4-73F9-41CE-94B1-8E2390D9B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81EABD-05A3-49E1-9F56-4B8AB2FC7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B088E5C-A9F1-4896-B2E0-E1B56FED6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6C251C-A44A-4756-88AA-6EF164DC1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D45B3F-9D9B-467F-A60D-0039394C7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FA6C7E-B369-4928-A197-DD86004EB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52F244A-D0DC-49E8-828D-B7EDE7F1A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06DF05E-52E0-4EE9-8C9C-EB56BF5D1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4A0F70F-E163-4FBE-A58C-4FEF6E922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E8385C-3B47-4361-8597-E4CFEAFF6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43DF97E-03B8-4C86-A0D9-F77F1F2B9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81D7E59-CEA9-4823-A815-CC7F63D41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60A5F5-267B-4B28-B863-DCCE3E851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B8D389B-23D0-499D-971A-84358A234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792988-9642-4B1E-8313-4AF4746A2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91357A-0387-4E5D-B7B5-462CF537E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4F3B89-1BC6-4EF7-9B1F-DD3097B5F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43F73E-B2E2-4DFC-A829-7396960E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EF4D08-5144-4E48-B311-3987C5790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BF3BC7B-8C1E-43AE-BE86-A99C0C34C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B708CD-9C33-46D8-977B-677102E36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9E587F8-1A0F-46F5-B506-5C5CF6FB5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3ABAAF1-CD88-4E1C-9DED-C38376FEC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8DAF767-26C3-493A-A7F2-97BB716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A520A7A-A63C-4F14-B80B-116786F95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FA6E9E-E42E-4CDA-A597-4CBEA01F0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741BCC-0CC3-41BE-A494-62583B88A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E1A6FB-ED8B-4C6D-B0AD-5B7F5FAB6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9D2E2E-3516-4147-B2CC-DDFE18860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D078A71-B900-4C3D-8891-236FBC1C7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1F28A0-2D80-4121-A943-3FB365612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098EC6-82F3-402B-AD2A-89F9CB695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386BEDD-6E25-4251-9FBE-EB146392E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7EAD618-A9C2-431A-A10D-58D2B87EA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C67E1CB-9F8D-449F-A8D1-7FFB4C2CA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59BECDE-BA19-4B39-9FB7-EAE3952AF0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D381B4-51A9-4D6C-B2F6-D419C8B6D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81585B-DA47-4B34-8935-66BCE4F82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FF79D0-EBEB-4018-93BB-3DDCC09BD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46FE048-0197-4C8E-8437-8474D103A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F43338-4583-4542-ADEF-5F908EC4F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341D87-09DE-40A3-8F19-C3FB6447F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1394513-677F-4800-9B5E-640B81782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9CD51C2-EA8E-4A97-AE11-34133E71A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DC6C97-96FB-4240-8D98-814E9052D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D87390A-7963-4DC8-B1B4-CD4392DBF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B3FF2E1-9B82-400E-989C-446650131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about/contact-us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3F53F-8F62-41D4-9383-FEE88DCC55B1}">
  <sheetPr codeName="Sheet6"/>
  <dimension ref="A1:C98"/>
  <sheetViews>
    <sheetView showGridLines="0" tabSelected="1" workbookViewId="0"/>
  </sheetViews>
  <sheetFormatPr defaultRowHeight="15" x14ac:dyDescent="0.25"/>
  <cols>
    <col min="1" max="2" width="7.7109375" customWidth="1"/>
    <col min="3" max="3" width="70.85546875" customWidth="1"/>
    <col min="4" max="4" width="25.5703125" customWidth="1"/>
    <col min="5" max="5" width="52.28515625" customWidth="1"/>
    <col min="257" max="258" width="7.7109375" customWidth="1"/>
    <col min="259" max="259" width="70.85546875" customWidth="1"/>
    <col min="260" max="260" width="25.5703125" customWidth="1"/>
    <col min="261" max="261" width="52.28515625" customWidth="1"/>
    <col min="513" max="514" width="7.7109375" customWidth="1"/>
    <col min="515" max="515" width="70.85546875" customWidth="1"/>
    <col min="516" max="516" width="25.5703125" customWidth="1"/>
    <col min="517" max="517" width="52.28515625" customWidth="1"/>
    <col min="769" max="770" width="7.7109375" customWidth="1"/>
    <col min="771" max="771" width="70.85546875" customWidth="1"/>
    <col min="772" max="772" width="25.5703125" customWidth="1"/>
    <col min="773" max="773" width="52.28515625" customWidth="1"/>
    <col min="1025" max="1026" width="7.7109375" customWidth="1"/>
    <col min="1027" max="1027" width="70.85546875" customWidth="1"/>
    <col min="1028" max="1028" width="25.5703125" customWidth="1"/>
    <col min="1029" max="1029" width="52.28515625" customWidth="1"/>
    <col min="1281" max="1282" width="7.7109375" customWidth="1"/>
    <col min="1283" max="1283" width="70.85546875" customWidth="1"/>
    <col min="1284" max="1284" width="25.5703125" customWidth="1"/>
    <col min="1285" max="1285" width="52.28515625" customWidth="1"/>
    <col min="1537" max="1538" width="7.7109375" customWidth="1"/>
    <col min="1539" max="1539" width="70.85546875" customWidth="1"/>
    <col min="1540" max="1540" width="25.5703125" customWidth="1"/>
    <col min="1541" max="1541" width="52.28515625" customWidth="1"/>
    <col min="1793" max="1794" width="7.7109375" customWidth="1"/>
    <col min="1795" max="1795" width="70.85546875" customWidth="1"/>
    <col min="1796" max="1796" width="25.5703125" customWidth="1"/>
    <col min="1797" max="1797" width="52.28515625" customWidth="1"/>
    <col min="2049" max="2050" width="7.7109375" customWidth="1"/>
    <col min="2051" max="2051" width="70.85546875" customWidth="1"/>
    <col min="2052" max="2052" width="25.5703125" customWidth="1"/>
    <col min="2053" max="2053" width="52.28515625" customWidth="1"/>
    <col min="2305" max="2306" width="7.7109375" customWidth="1"/>
    <col min="2307" max="2307" width="70.85546875" customWidth="1"/>
    <col min="2308" max="2308" width="25.5703125" customWidth="1"/>
    <col min="2309" max="2309" width="52.28515625" customWidth="1"/>
    <col min="2561" max="2562" width="7.7109375" customWidth="1"/>
    <col min="2563" max="2563" width="70.85546875" customWidth="1"/>
    <col min="2564" max="2564" width="25.5703125" customWidth="1"/>
    <col min="2565" max="2565" width="52.28515625" customWidth="1"/>
    <col min="2817" max="2818" width="7.7109375" customWidth="1"/>
    <col min="2819" max="2819" width="70.85546875" customWidth="1"/>
    <col min="2820" max="2820" width="25.5703125" customWidth="1"/>
    <col min="2821" max="2821" width="52.28515625" customWidth="1"/>
    <col min="3073" max="3074" width="7.7109375" customWidth="1"/>
    <col min="3075" max="3075" width="70.85546875" customWidth="1"/>
    <col min="3076" max="3076" width="25.5703125" customWidth="1"/>
    <col min="3077" max="3077" width="52.28515625" customWidth="1"/>
    <col min="3329" max="3330" width="7.7109375" customWidth="1"/>
    <col min="3331" max="3331" width="70.85546875" customWidth="1"/>
    <col min="3332" max="3332" width="25.5703125" customWidth="1"/>
    <col min="3333" max="3333" width="52.28515625" customWidth="1"/>
    <col min="3585" max="3586" width="7.7109375" customWidth="1"/>
    <col min="3587" max="3587" width="70.85546875" customWidth="1"/>
    <col min="3588" max="3588" width="25.5703125" customWidth="1"/>
    <col min="3589" max="3589" width="52.28515625" customWidth="1"/>
    <col min="3841" max="3842" width="7.7109375" customWidth="1"/>
    <col min="3843" max="3843" width="70.85546875" customWidth="1"/>
    <col min="3844" max="3844" width="25.5703125" customWidth="1"/>
    <col min="3845" max="3845" width="52.28515625" customWidth="1"/>
    <col min="4097" max="4098" width="7.7109375" customWidth="1"/>
    <col min="4099" max="4099" width="70.85546875" customWidth="1"/>
    <col min="4100" max="4100" width="25.5703125" customWidth="1"/>
    <col min="4101" max="4101" width="52.28515625" customWidth="1"/>
    <col min="4353" max="4354" width="7.7109375" customWidth="1"/>
    <col min="4355" max="4355" width="70.85546875" customWidth="1"/>
    <col min="4356" max="4356" width="25.5703125" customWidth="1"/>
    <col min="4357" max="4357" width="52.28515625" customWidth="1"/>
    <col min="4609" max="4610" width="7.7109375" customWidth="1"/>
    <col min="4611" max="4611" width="70.85546875" customWidth="1"/>
    <col min="4612" max="4612" width="25.5703125" customWidth="1"/>
    <col min="4613" max="4613" width="52.28515625" customWidth="1"/>
    <col min="4865" max="4866" width="7.7109375" customWidth="1"/>
    <col min="4867" max="4867" width="70.85546875" customWidth="1"/>
    <col min="4868" max="4868" width="25.5703125" customWidth="1"/>
    <col min="4869" max="4869" width="52.28515625" customWidth="1"/>
    <col min="5121" max="5122" width="7.7109375" customWidth="1"/>
    <col min="5123" max="5123" width="70.85546875" customWidth="1"/>
    <col min="5124" max="5124" width="25.5703125" customWidth="1"/>
    <col min="5125" max="5125" width="52.28515625" customWidth="1"/>
    <col min="5377" max="5378" width="7.7109375" customWidth="1"/>
    <col min="5379" max="5379" width="70.85546875" customWidth="1"/>
    <col min="5380" max="5380" width="25.5703125" customWidth="1"/>
    <col min="5381" max="5381" width="52.28515625" customWidth="1"/>
    <col min="5633" max="5634" width="7.7109375" customWidth="1"/>
    <col min="5635" max="5635" width="70.85546875" customWidth="1"/>
    <col min="5636" max="5636" width="25.5703125" customWidth="1"/>
    <col min="5637" max="5637" width="52.28515625" customWidth="1"/>
    <col min="5889" max="5890" width="7.7109375" customWidth="1"/>
    <col min="5891" max="5891" width="70.85546875" customWidth="1"/>
    <col min="5892" max="5892" width="25.5703125" customWidth="1"/>
    <col min="5893" max="5893" width="52.28515625" customWidth="1"/>
    <col min="6145" max="6146" width="7.7109375" customWidth="1"/>
    <col min="6147" max="6147" width="70.85546875" customWidth="1"/>
    <col min="6148" max="6148" width="25.5703125" customWidth="1"/>
    <col min="6149" max="6149" width="52.28515625" customWidth="1"/>
    <col min="6401" max="6402" width="7.7109375" customWidth="1"/>
    <col min="6403" max="6403" width="70.85546875" customWidth="1"/>
    <col min="6404" max="6404" width="25.5703125" customWidth="1"/>
    <col min="6405" max="6405" width="52.28515625" customWidth="1"/>
    <col min="6657" max="6658" width="7.7109375" customWidth="1"/>
    <col min="6659" max="6659" width="70.85546875" customWidth="1"/>
    <col min="6660" max="6660" width="25.5703125" customWidth="1"/>
    <col min="6661" max="6661" width="52.28515625" customWidth="1"/>
    <col min="6913" max="6914" width="7.7109375" customWidth="1"/>
    <col min="6915" max="6915" width="70.85546875" customWidth="1"/>
    <col min="6916" max="6916" width="25.5703125" customWidth="1"/>
    <col min="6917" max="6917" width="52.28515625" customWidth="1"/>
    <col min="7169" max="7170" width="7.7109375" customWidth="1"/>
    <col min="7171" max="7171" width="70.85546875" customWidth="1"/>
    <col min="7172" max="7172" width="25.5703125" customWidth="1"/>
    <col min="7173" max="7173" width="52.28515625" customWidth="1"/>
    <col min="7425" max="7426" width="7.7109375" customWidth="1"/>
    <col min="7427" max="7427" width="70.85546875" customWidth="1"/>
    <col min="7428" max="7428" width="25.5703125" customWidth="1"/>
    <col min="7429" max="7429" width="52.28515625" customWidth="1"/>
    <col min="7681" max="7682" width="7.7109375" customWidth="1"/>
    <col min="7683" max="7683" width="70.85546875" customWidth="1"/>
    <col min="7684" max="7684" width="25.5703125" customWidth="1"/>
    <col min="7685" max="7685" width="52.28515625" customWidth="1"/>
    <col min="7937" max="7938" width="7.7109375" customWidth="1"/>
    <col min="7939" max="7939" width="70.85546875" customWidth="1"/>
    <col min="7940" max="7940" width="25.5703125" customWidth="1"/>
    <col min="7941" max="7941" width="52.28515625" customWidth="1"/>
    <col min="8193" max="8194" width="7.7109375" customWidth="1"/>
    <col min="8195" max="8195" width="70.85546875" customWidth="1"/>
    <col min="8196" max="8196" width="25.5703125" customWidth="1"/>
    <col min="8197" max="8197" width="52.28515625" customWidth="1"/>
    <col min="8449" max="8450" width="7.7109375" customWidth="1"/>
    <col min="8451" max="8451" width="70.85546875" customWidth="1"/>
    <col min="8452" max="8452" width="25.5703125" customWidth="1"/>
    <col min="8453" max="8453" width="52.28515625" customWidth="1"/>
    <col min="8705" max="8706" width="7.7109375" customWidth="1"/>
    <col min="8707" max="8707" width="70.85546875" customWidth="1"/>
    <col min="8708" max="8708" width="25.5703125" customWidth="1"/>
    <col min="8709" max="8709" width="52.28515625" customWidth="1"/>
    <col min="8961" max="8962" width="7.7109375" customWidth="1"/>
    <col min="8963" max="8963" width="70.85546875" customWidth="1"/>
    <col min="8964" max="8964" width="25.5703125" customWidth="1"/>
    <col min="8965" max="8965" width="52.28515625" customWidth="1"/>
    <col min="9217" max="9218" width="7.7109375" customWidth="1"/>
    <col min="9219" max="9219" width="70.85546875" customWidth="1"/>
    <col min="9220" max="9220" width="25.5703125" customWidth="1"/>
    <col min="9221" max="9221" width="52.28515625" customWidth="1"/>
    <col min="9473" max="9474" width="7.7109375" customWidth="1"/>
    <col min="9475" max="9475" width="70.85546875" customWidth="1"/>
    <col min="9476" max="9476" width="25.5703125" customWidth="1"/>
    <col min="9477" max="9477" width="52.28515625" customWidth="1"/>
    <col min="9729" max="9730" width="7.7109375" customWidth="1"/>
    <col min="9731" max="9731" width="70.85546875" customWidth="1"/>
    <col min="9732" max="9732" width="25.5703125" customWidth="1"/>
    <col min="9733" max="9733" width="52.28515625" customWidth="1"/>
    <col min="9985" max="9986" width="7.7109375" customWidth="1"/>
    <col min="9987" max="9987" width="70.85546875" customWidth="1"/>
    <col min="9988" max="9988" width="25.5703125" customWidth="1"/>
    <col min="9989" max="9989" width="52.28515625" customWidth="1"/>
    <col min="10241" max="10242" width="7.7109375" customWidth="1"/>
    <col min="10243" max="10243" width="70.85546875" customWidth="1"/>
    <col min="10244" max="10244" width="25.5703125" customWidth="1"/>
    <col min="10245" max="10245" width="52.28515625" customWidth="1"/>
    <col min="10497" max="10498" width="7.7109375" customWidth="1"/>
    <col min="10499" max="10499" width="70.85546875" customWidth="1"/>
    <col min="10500" max="10500" width="25.5703125" customWidth="1"/>
    <col min="10501" max="10501" width="52.28515625" customWidth="1"/>
    <col min="10753" max="10754" width="7.7109375" customWidth="1"/>
    <col min="10755" max="10755" width="70.85546875" customWidth="1"/>
    <col min="10756" max="10756" width="25.5703125" customWidth="1"/>
    <col min="10757" max="10757" width="52.28515625" customWidth="1"/>
    <col min="11009" max="11010" width="7.7109375" customWidth="1"/>
    <col min="11011" max="11011" width="70.85546875" customWidth="1"/>
    <col min="11012" max="11012" width="25.5703125" customWidth="1"/>
    <col min="11013" max="11013" width="52.28515625" customWidth="1"/>
    <col min="11265" max="11266" width="7.7109375" customWidth="1"/>
    <col min="11267" max="11267" width="70.85546875" customWidth="1"/>
    <col min="11268" max="11268" width="25.5703125" customWidth="1"/>
    <col min="11269" max="11269" width="52.28515625" customWidth="1"/>
    <col min="11521" max="11522" width="7.7109375" customWidth="1"/>
    <col min="11523" max="11523" width="70.85546875" customWidth="1"/>
    <col min="11524" max="11524" width="25.5703125" customWidth="1"/>
    <col min="11525" max="11525" width="52.28515625" customWidth="1"/>
    <col min="11777" max="11778" width="7.7109375" customWidth="1"/>
    <col min="11779" max="11779" width="70.85546875" customWidth="1"/>
    <col min="11780" max="11780" width="25.5703125" customWidth="1"/>
    <col min="11781" max="11781" width="52.28515625" customWidth="1"/>
    <col min="12033" max="12034" width="7.7109375" customWidth="1"/>
    <col min="12035" max="12035" width="70.85546875" customWidth="1"/>
    <col min="12036" max="12036" width="25.5703125" customWidth="1"/>
    <col min="12037" max="12037" width="52.28515625" customWidth="1"/>
    <col min="12289" max="12290" width="7.7109375" customWidth="1"/>
    <col min="12291" max="12291" width="70.85546875" customWidth="1"/>
    <col min="12292" max="12292" width="25.5703125" customWidth="1"/>
    <col min="12293" max="12293" width="52.28515625" customWidth="1"/>
    <col min="12545" max="12546" width="7.7109375" customWidth="1"/>
    <col min="12547" max="12547" width="70.85546875" customWidth="1"/>
    <col min="12548" max="12548" width="25.5703125" customWidth="1"/>
    <col min="12549" max="12549" width="52.28515625" customWidth="1"/>
    <col min="12801" max="12802" width="7.7109375" customWidth="1"/>
    <col min="12803" max="12803" width="70.85546875" customWidth="1"/>
    <col min="12804" max="12804" width="25.5703125" customWidth="1"/>
    <col min="12805" max="12805" width="52.28515625" customWidth="1"/>
    <col min="13057" max="13058" width="7.7109375" customWidth="1"/>
    <col min="13059" max="13059" width="70.85546875" customWidth="1"/>
    <col min="13060" max="13060" width="25.5703125" customWidth="1"/>
    <col min="13061" max="13061" width="52.28515625" customWidth="1"/>
    <col min="13313" max="13314" width="7.7109375" customWidth="1"/>
    <col min="13315" max="13315" width="70.85546875" customWidth="1"/>
    <col min="13316" max="13316" width="25.5703125" customWidth="1"/>
    <col min="13317" max="13317" width="52.28515625" customWidth="1"/>
    <col min="13569" max="13570" width="7.7109375" customWidth="1"/>
    <col min="13571" max="13571" width="70.85546875" customWidth="1"/>
    <col min="13572" max="13572" width="25.5703125" customWidth="1"/>
    <col min="13573" max="13573" width="52.28515625" customWidth="1"/>
    <col min="13825" max="13826" width="7.7109375" customWidth="1"/>
    <col min="13827" max="13827" width="70.85546875" customWidth="1"/>
    <col min="13828" max="13828" width="25.5703125" customWidth="1"/>
    <col min="13829" max="13829" width="52.28515625" customWidth="1"/>
    <col min="14081" max="14082" width="7.7109375" customWidth="1"/>
    <col min="14083" max="14083" width="70.85546875" customWidth="1"/>
    <col min="14084" max="14084" width="25.5703125" customWidth="1"/>
    <col min="14085" max="14085" width="52.28515625" customWidth="1"/>
    <col min="14337" max="14338" width="7.7109375" customWidth="1"/>
    <col min="14339" max="14339" width="70.85546875" customWidth="1"/>
    <col min="14340" max="14340" width="25.5703125" customWidth="1"/>
    <col min="14341" max="14341" width="52.28515625" customWidth="1"/>
    <col min="14593" max="14594" width="7.7109375" customWidth="1"/>
    <col min="14595" max="14595" width="70.85546875" customWidth="1"/>
    <col min="14596" max="14596" width="25.5703125" customWidth="1"/>
    <col min="14597" max="14597" width="52.28515625" customWidth="1"/>
    <col min="14849" max="14850" width="7.7109375" customWidth="1"/>
    <col min="14851" max="14851" width="70.85546875" customWidth="1"/>
    <col min="14852" max="14852" width="25.5703125" customWidth="1"/>
    <col min="14853" max="14853" width="52.28515625" customWidth="1"/>
    <col min="15105" max="15106" width="7.7109375" customWidth="1"/>
    <col min="15107" max="15107" width="70.85546875" customWidth="1"/>
    <col min="15108" max="15108" width="25.5703125" customWidth="1"/>
    <col min="15109" max="15109" width="52.28515625" customWidth="1"/>
    <col min="15361" max="15362" width="7.7109375" customWidth="1"/>
    <col min="15363" max="15363" width="70.85546875" customWidth="1"/>
    <col min="15364" max="15364" width="25.5703125" customWidth="1"/>
    <col min="15365" max="15365" width="52.28515625" customWidth="1"/>
    <col min="15617" max="15618" width="7.7109375" customWidth="1"/>
    <col min="15619" max="15619" width="70.85546875" customWidth="1"/>
    <col min="15620" max="15620" width="25.5703125" customWidth="1"/>
    <col min="15621" max="15621" width="52.28515625" customWidth="1"/>
    <col min="15873" max="15874" width="7.7109375" customWidth="1"/>
    <col min="15875" max="15875" width="70.85546875" customWidth="1"/>
    <col min="15876" max="15876" width="25.5703125" customWidth="1"/>
    <col min="15877" max="15877" width="52.28515625" customWidth="1"/>
    <col min="16129" max="16130" width="7.7109375" customWidth="1"/>
    <col min="16131" max="16131" width="70.85546875" customWidth="1"/>
    <col min="16132" max="16132" width="25.5703125" customWidth="1"/>
    <col min="16133" max="16133" width="52.28515625" customWidth="1"/>
  </cols>
  <sheetData>
    <row r="1" spans="1:3" ht="60" customHeight="1" x14ac:dyDescent="0.25">
      <c r="A1" s="3" t="s">
        <v>79</v>
      </c>
      <c r="B1" s="3"/>
      <c r="C1" s="3"/>
    </row>
    <row r="2" spans="1:3" ht="19.5" customHeight="1" x14ac:dyDescent="0.25">
      <c r="A2" s="6" t="str">
        <f>"Jobs in Australia: Table 12. Tasmania Spotlights by Local Government Areas, "&amp;'Table 12.1'!$Z$2&amp;""</f>
        <v>Jobs in Australia: Table 12. Tasmania Spotlights by Local Government Areas, 2022-23</v>
      </c>
    </row>
    <row r="3" spans="1:3" ht="12.75" customHeight="1" x14ac:dyDescent="0.25">
      <c r="A3" s="1" t="s">
        <v>188</v>
      </c>
    </row>
    <row r="4" spans="1:3" ht="12.75" customHeight="1" x14ac:dyDescent="0.25"/>
    <row r="5" spans="1:3" ht="12.75" customHeight="1" x14ac:dyDescent="0.25">
      <c r="B5" s="7" t="s">
        <v>89</v>
      </c>
    </row>
    <row r="6" spans="1:3" ht="12.75" customHeight="1" x14ac:dyDescent="0.25">
      <c r="B6" s="8" t="s">
        <v>90</v>
      </c>
    </row>
    <row r="7" spans="1:3" ht="12.75" customHeight="1" x14ac:dyDescent="0.25">
      <c r="A7" s="9"/>
      <c r="B7" s="16">
        <v>12.1</v>
      </c>
      <c r="C7" s="17" t="s">
        <v>108</v>
      </c>
    </row>
    <row r="8" spans="1:3" ht="12.75" customHeight="1" x14ac:dyDescent="0.25">
      <c r="A8" s="9"/>
      <c r="B8" s="16">
        <v>12.2</v>
      </c>
      <c r="C8" s="17" t="s">
        <v>109</v>
      </c>
    </row>
    <row r="9" spans="1:3" ht="12.75" customHeight="1" x14ac:dyDescent="0.25">
      <c r="A9" s="9"/>
      <c r="B9" s="16">
        <v>12.3</v>
      </c>
      <c r="C9" s="17" t="s">
        <v>110</v>
      </c>
    </row>
    <row r="10" spans="1:3" ht="12.75" customHeight="1" x14ac:dyDescent="0.25">
      <c r="A10" s="9"/>
      <c r="B10" s="16">
        <v>12.4</v>
      </c>
      <c r="C10" s="17" t="s">
        <v>104</v>
      </c>
    </row>
    <row r="11" spans="1:3" ht="12.75" customHeight="1" x14ac:dyDescent="0.25">
      <c r="A11" s="9"/>
      <c r="B11" s="16">
        <v>12.5</v>
      </c>
      <c r="C11" s="17" t="s">
        <v>106</v>
      </c>
    </row>
    <row r="12" spans="1:3" ht="12.75" customHeight="1" x14ac:dyDescent="0.25">
      <c r="B12" s="16">
        <v>12.6</v>
      </c>
      <c r="C12" s="17" t="s">
        <v>111</v>
      </c>
    </row>
    <row r="13" spans="1:3" ht="12.75" customHeight="1" x14ac:dyDescent="0.25">
      <c r="B13" s="16">
        <v>12.7</v>
      </c>
      <c r="C13" s="17" t="s">
        <v>112</v>
      </c>
    </row>
    <row r="14" spans="1:3" ht="12.75" customHeight="1" x14ac:dyDescent="0.25">
      <c r="B14" s="16">
        <v>12.8</v>
      </c>
      <c r="C14" s="17" t="s">
        <v>113</v>
      </c>
    </row>
    <row r="15" spans="1:3" ht="12.75" customHeight="1" x14ac:dyDescent="0.25">
      <c r="B15" s="16">
        <v>12.9</v>
      </c>
      <c r="C15" s="17" t="s">
        <v>114</v>
      </c>
    </row>
    <row r="16" spans="1:3" ht="12.75" customHeight="1" x14ac:dyDescent="0.25">
      <c r="B16" s="55" t="s">
        <v>116</v>
      </c>
      <c r="C16" s="17" t="s">
        <v>115</v>
      </c>
    </row>
    <row r="17" spans="2:3" ht="12.75" customHeight="1" x14ac:dyDescent="0.25">
      <c r="B17" s="16">
        <v>12.11</v>
      </c>
      <c r="C17" s="17" t="s">
        <v>107</v>
      </c>
    </row>
    <row r="18" spans="2:3" ht="12.75" customHeight="1" x14ac:dyDescent="0.25">
      <c r="B18" s="16">
        <v>12.12</v>
      </c>
      <c r="C18" s="17" t="s">
        <v>117</v>
      </c>
    </row>
    <row r="19" spans="2:3" ht="12.75" customHeight="1" x14ac:dyDescent="0.25">
      <c r="B19" s="16">
        <v>12.13</v>
      </c>
      <c r="C19" s="17" t="s">
        <v>118</v>
      </c>
    </row>
    <row r="20" spans="2:3" ht="12.75" customHeight="1" x14ac:dyDescent="0.25">
      <c r="B20" s="16">
        <v>12.14</v>
      </c>
      <c r="C20" s="17" t="s">
        <v>119</v>
      </c>
    </row>
    <row r="21" spans="2:3" ht="12.75" customHeight="1" x14ac:dyDescent="0.25">
      <c r="B21" s="16">
        <v>12.15</v>
      </c>
      <c r="C21" s="17" t="s">
        <v>120</v>
      </c>
    </row>
    <row r="22" spans="2:3" ht="12.75" customHeight="1" x14ac:dyDescent="0.25">
      <c r="B22" s="16">
        <v>12.16</v>
      </c>
      <c r="C22" s="17" t="s">
        <v>121</v>
      </c>
    </row>
    <row r="23" spans="2:3" ht="12.75" customHeight="1" x14ac:dyDescent="0.25">
      <c r="B23" s="16">
        <v>12.17</v>
      </c>
      <c r="C23" s="17" t="s">
        <v>122</v>
      </c>
    </row>
    <row r="24" spans="2:3" ht="12.75" customHeight="1" x14ac:dyDescent="0.25">
      <c r="B24" s="16">
        <v>12.18</v>
      </c>
      <c r="C24" s="17" t="s">
        <v>123</v>
      </c>
    </row>
    <row r="25" spans="2:3" ht="12.75" customHeight="1" x14ac:dyDescent="0.25">
      <c r="B25" s="16">
        <v>12.19</v>
      </c>
      <c r="C25" s="17" t="s">
        <v>124</v>
      </c>
    </row>
    <row r="26" spans="2:3" ht="12.75" customHeight="1" x14ac:dyDescent="0.25">
      <c r="B26" s="55" t="s">
        <v>125</v>
      </c>
      <c r="C26" s="17" t="s">
        <v>105</v>
      </c>
    </row>
    <row r="27" spans="2:3" ht="12.75" customHeight="1" x14ac:dyDescent="0.25">
      <c r="B27" s="16">
        <v>12.21</v>
      </c>
      <c r="C27" s="17" t="s">
        <v>126</v>
      </c>
    </row>
    <row r="28" spans="2:3" ht="12.75" customHeight="1" x14ac:dyDescent="0.25">
      <c r="B28" s="16">
        <v>12.22</v>
      </c>
      <c r="C28" s="17" t="s">
        <v>127</v>
      </c>
    </row>
    <row r="29" spans="2:3" ht="12.75" customHeight="1" x14ac:dyDescent="0.25">
      <c r="B29" s="16">
        <v>12.23</v>
      </c>
      <c r="C29" s="17" t="s">
        <v>128</v>
      </c>
    </row>
    <row r="30" spans="2:3" ht="12.75" customHeight="1" x14ac:dyDescent="0.25">
      <c r="B30" s="16">
        <v>12.24</v>
      </c>
      <c r="C30" s="17" t="s">
        <v>129</v>
      </c>
    </row>
    <row r="31" spans="2:3" ht="12.75" customHeight="1" x14ac:dyDescent="0.25">
      <c r="B31" s="16">
        <v>12.25</v>
      </c>
      <c r="C31" s="17" t="s">
        <v>130</v>
      </c>
    </row>
    <row r="32" spans="2:3" ht="12.75" customHeight="1" x14ac:dyDescent="0.25">
      <c r="B32" s="16">
        <v>12.26</v>
      </c>
      <c r="C32" s="17" t="s">
        <v>131</v>
      </c>
    </row>
    <row r="33" spans="2:3" ht="12.75" customHeight="1" x14ac:dyDescent="0.25">
      <c r="B33" s="16">
        <v>12.27</v>
      </c>
      <c r="C33" s="17" t="s">
        <v>132</v>
      </c>
    </row>
    <row r="34" spans="2:3" ht="12.75" customHeight="1" x14ac:dyDescent="0.25">
      <c r="B34" s="16">
        <v>12.28</v>
      </c>
      <c r="C34" s="17" t="s">
        <v>133</v>
      </c>
    </row>
    <row r="35" spans="2:3" ht="12.75" customHeight="1" x14ac:dyDescent="0.25">
      <c r="B35" s="16">
        <v>12.29</v>
      </c>
      <c r="C35" s="17" t="s">
        <v>134</v>
      </c>
    </row>
    <row r="36" spans="2:3" x14ac:dyDescent="0.25">
      <c r="B36" s="10"/>
      <c r="C36" s="11"/>
    </row>
    <row r="37" spans="2:3" x14ac:dyDescent="0.25">
      <c r="B37" s="56"/>
      <c r="C37" s="56"/>
    </row>
    <row r="38" spans="2:3" ht="15.75" x14ac:dyDescent="0.25">
      <c r="B38" s="12" t="s">
        <v>91</v>
      </c>
      <c r="C38" s="13"/>
    </row>
    <row r="39" spans="2:3" ht="15.75" x14ac:dyDescent="0.25">
      <c r="B39" s="7"/>
      <c r="C39" s="56"/>
    </row>
    <row r="40" spans="2:3" x14ac:dyDescent="0.25">
      <c r="B40" s="14"/>
      <c r="C40" s="56"/>
    </row>
    <row r="41" spans="2:3" x14ac:dyDescent="0.25">
      <c r="B41" s="14"/>
      <c r="C41" s="56"/>
    </row>
    <row r="42" spans="2:3" ht="15.75" x14ac:dyDescent="0.25">
      <c r="B42" s="6" t="s">
        <v>92</v>
      </c>
      <c r="C42" s="56"/>
    </row>
    <row r="43" spans="2:3" x14ac:dyDescent="0.25">
      <c r="B43" s="15"/>
      <c r="C43" s="15"/>
    </row>
    <row r="44" spans="2:3" ht="21.95" customHeight="1" x14ac:dyDescent="0.25">
      <c r="B44" s="137" t="s">
        <v>187</v>
      </c>
      <c r="C44" s="137"/>
    </row>
    <row r="45" spans="2:3" x14ac:dyDescent="0.25">
      <c r="B45" s="15"/>
      <c r="C45" s="15"/>
    </row>
    <row r="46" spans="2:3" x14ac:dyDescent="0.25">
      <c r="B46" s="15"/>
      <c r="C46" s="15"/>
    </row>
    <row r="47" spans="2:3" x14ac:dyDescent="0.25">
      <c r="B47" s="138" t="s">
        <v>190</v>
      </c>
      <c r="C47" s="138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136"/>
    </row>
    <row r="98" spans="1:1" x14ac:dyDescent="0.25">
      <c r="A98" s="136"/>
    </row>
  </sheetData>
  <mergeCells count="2">
    <mergeCell ref="B44:C44"/>
    <mergeCell ref="B47:C47"/>
  </mergeCells>
  <hyperlinks>
    <hyperlink ref="B24:C24" r:id="rId1" display="© Commonwealth of Australia &lt;&lt;yyyy&gt;&gt;" xr:uid="{EE511ADE-0E46-4B64-B101-6AE985F558AF}"/>
    <hyperlink ref="B38:C38" r:id="rId2" display="More information available from the ABS web site" xr:uid="{6C9320B7-58E7-48E1-B251-63F1BF0158FE}"/>
    <hyperlink ref="B47:C47" r:id="rId3" display="© Commonwealth of Australia 2024" xr:uid="{444DC2BC-3772-423E-A52B-D342ACFFEC8B}"/>
    <hyperlink ref="B7" location="'Table 12.1'!A1" display="12.1" xr:uid="{95952608-31C4-4A8A-BAC9-885C3577A9CB}"/>
    <hyperlink ref="B8" location="'Table 12.2'!A1" display="12.2" xr:uid="{D5694550-ABBA-4C46-84E5-64CEB16CA99F}"/>
    <hyperlink ref="B9" location="'Table 12.3'!A1" display="12.3" xr:uid="{9AE1AE67-5D4E-4436-BDDA-A9EC9DEAED82}"/>
    <hyperlink ref="B10" location="'Table 12.4'!A1" display="12.4" xr:uid="{CE5C2F52-4A8C-4B4E-A031-DCFF83DF2394}"/>
    <hyperlink ref="B11" location="'Table 12.5'!A1" display="12.5" xr:uid="{767F6019-752A-4D85-A4C0-5494AB32D387}"/>
    <hyperlink ref="B12" location="'Table 12.6'!A1" display="12.6" xr:uid="{CB5179A1-BF34-4971-BF87-E476B5E9401C}"/>
    <hyperlink ref="B13" location="'Table 12.7'!A1" display="12.7" xr:uid="{E6ABF654-16F1-4F07-B4B0-E4B14A94EDB0}"/>
    <hyperlink ref="B14" location="'Table 12.8'!A1" display="12.8" xr:uid="{D16BBF2B-CD98-465C-8981-9D5F478EE727}"/>
    <hyperlink ref="B15" location="'Table 12.9'!A1" display="12.9" xr:uid="{EE247D96-8381-4E6A-AE6B-B0548C64EC11}"/>
    <hyperlink ref="B16" location="'Table 12.10'!A1" display="12.10" xr:uid="{971B7079-6D38-4666-AD93-BAFA342A18F4}"/>
    <hyperlink ref="B17" location="'Table 12.11'!A1" display="12.11" xr:uid="{672E6661-9502-49E2-A707-FE9AEE953503}"/>
    <hyperlink ref="B18" location="'Table 12.12'!A1" display="12.12" xr:uid="{87DEF29D-9952-4928-83B5-E17D94B47694}"/>
    <hyperlink ref="B19" location="'Table 12.13'!A1" display="12.13" xr:uid="{F306EDAB-546D-4CE8-98D1-06078B2776A1}"/>
    <hyperlink ref="B20" location="'Table 12.14'!A1" display="12.14" xr:uid="{2F3B67DC-03D9-4746-8A1C-5BCF916B6940}"/>
    <hyperlink ref="B21" location="'Table 12.15'!A1" display="12.15" xr:uid="{B252069D-831C-41C3-B6DC-7AA94EA973F1}"/>
    <hyperlink ref="B22" location="'Table 12.16'!A1" display="12.16" xr:uid="{161DD327-20DB-400A-9086-2A50AE641526}"/>
    <hyperlink ref="B23" location="'Table 12.17'!A1" display="12.17" xr:uid="{2059355D-A3EA-4EB2-8A3C-33083796B8AD}"/>
    <hyperlink ref="B24" location="'Table 12.18'!A1" display="12.18" xr:uid="{791F5523-7D8D-4BCF-A797-CF2727E49BC5}"/>
    <hyperlink ref="B25" location="'Table 12.19'!A1" display="12.19" xr:uid="{926BCB9E-F155-403E-9863-A6D50D0038BB}"/>
    <hyperlink ref="B26" location="'Table 12.20'!A1" display="12.20" xr:uid="{968E587C-AF3D-4238-99B4-FA912F9D9D05}"/>
    <hyperlink ref="B27" location="'Table 12.21'!A1" display="12.21" xr:uid="{14EAA6A8-020F-4810-8304-484CB2A5CF06}"/>
    <hyperlink ref="B28" location="'Table 12.22'!A1" display="12.22" xr:uid="{709F9610-B65F-452E-8901-7A34792832AF}"/>
    <hyperlink ref="B29" location="'Table 12.23'!A1" display="12.23" xr:uid="{8C0E994A-3687-4EFA-A439-15E0DFB8C2CD}"/>
    <hyperlink ref="B30" location="'Table 12.24'!A1" display="12.24" xr:uid="{B7F2C814-6BCB-4A74-9081-3094E998E1DA}"/>
    <hyperlink ref="B31" location="'Table 12.25'!A1" display="12.25" xr:uid="{F297C8A3-7A45-420B-9FF8-F924CFEF1E71}"/>
    <hyperlink ref="B32" location="'Table 12.26'!A1" display="12.26" xr:uid="{67794766-9C35-4B5D-8AB6-088DE5D16558}"/>
    <hyperlink ref="B33" location="'Table 12.27'!A1" display="12.27" xr:uid="{1D908317-D9BF-4A70-BB8B-68BFAC5F1F99}"/>
    <hyperlink ref="B34" location="'Table 12.28'!A1" display="12.28" xr:uid="{D857DFA4-9E40-45F1-B4E9-F212B2C2D83D}"/>
    <hyperlink ref="B35" location="'Table 12.29'!A1" display="12.29" xr:uid="{465B5BDC-E62A-46AD-B6A5-096A49940661}"/>
    <hyperlink ref="B44:C44" r:id="rId4" display="For further information about these and related statistics visit abs.gov.au/about/contact-us." xr:uid="{F8296BAF-58DE-4548-B809-DE6650E4FE65}"/>
  </hyperlinks>
  <pageMargins left="0.7" right="0.7" top="0.75" bottom="0.75" header="0.3" footer="0.3"/>
  <pageSetup paperSize="9" orientation="portrait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393A-79F2-4487-BF74-BB56249895A0}">
  <sheetPr codeName="Sheet73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114</v>
      </c>
      <c r="T1" s="99"/>
      <c r="U1" s="99"/>
      <c r="V1" s="99"/>
      <c r="W1" s="99"/>
      <c r="X1" s="99"/>
      <c r="Y1" s="100" t="s">
        <v>155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114</v>
      </c>
      <c r="Y3" s="105" t="s">
        <v>155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12.9 Devonport,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19100</v>
      </c>
      <c r="W4" s="108">
        <v>19557</v>
      </c>
      <c r="X4" s="108">
        <v>20883</v>
      </c>
      <c r="Y4" s="108">
        <v>21954</v>
      </c>
      <c r="Z4" s="108">
        <v>22513</v>
      </c>
      <c r="AB4" s="109" t="str">
        <f>TEXT(Z4,"###,###")</f>
        <v>22,513</v>
      </c>
      <c r="AD4" s="110">
        <f>Z4/Y4-1</f>
        <v>2.5462330327047367E-2</v>
      </c>
      <c r="AF4" s="110">
        <f>Z4/V4-1</f>
        <v>0.17869109947643969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9658</v>
      </c>
      <c r="W5" s="108">
        <v>9847</v>
      </c>
      <c r="X5" s="108">
        <v>10479</v>
      </c>
      <c r="Y5" s="108">
        <v>11051</v>
      </c>
      <c r="Z5" s="108">
        <v>11409</v>
      </c>
      <c r="AB5" s="109" t="str">
        <f>TEXT(Z5,"###,###")</f>
        <v>11,409</v>
      </c>
      <c r="AD5" s="110">
        <f t="shared" ref="AD5:AD9" si="0">Z5/Y5-1</f>
        <v>3.2395258347660771E-2</v>
      </c>
      <c r="AF5" s="110">
        <f t="shared" ref="AF5:AF9" si="1">Z5/V5-1</f>
        <v>0.18130047628908685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9444</v>
      </c>
      <c r="W6" s="108">
        <v>9706</v>
      </c>
      <c r="X6" s="108">
        <v>10391</v>
      </c>
      <c r="Y6" s="108">
        <v>10876</v>
      </c>
      <c r="Z6" s="108">
        <v>11083</v>
      </c>
      <c r="AB6" s="109" t="str">
        <f>TEXT(Z6,"###,###")</f>
        <v>11,083</v>
      </c>
      <c r="AD6" s="110">
        <f t="shared" si="0"/>
        <v>1.9032732622287662E-2</v>
      </c>
      <c r="AF6" s="110">
        <f t="shared" si="1"/>
        <v>0.17354934349851758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13364</v>
      </c>
      <c r="W7" s="108">
        <v>13683</v>
      </c>
      <c r="X7" s="108">
        <v>13957</v>
      </c>
      <c r="Y7" s="108">
        <v>14382</v>
      </c>
      <c r="Z7" s="108">
        <v>15031</v>
      </c>
      <c r="AB7" s="109" t="str">
        <f>TEXT(Z7,"###,###")</f>
        <v>15,031</v>
      </c>
      <c r="AD7" s="110">
        <f t="shared" si="0"/>
        <v>4.5125851759143298E-2</v>
      </c>
      <c r="AF7" s="110">
        <f t="shared" si="1"/>
        <v>0.12473810236456151</v>
      </c>
    </row>
    <row r="8" spans="1:32" ht="17.25" customHeight="1" x14ac:dyDescent="0.25">
      <c r="A8" s="62" t="s">
        <v>12</v>
      </c>
      <c r="B8" s="63"/>
      <c r="C8" s="29"/>
      <c r="D8" s="64" t="str">
        <f>AB4</f>
        <v>22,513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15,031</v>
      </c>
      <c r="P8" s="65"/>
      <c r="S8" s="107" t="s">
        <v>82</v>
      </c>
      <c r="T8" s="108"/>
      <c r="U8" s="108"/>
      <c r="V8" s="108">
        <v>37335.17</v>
      </c>
      <c r="W8" s="108">
        <v>37241.97</v>
      </c>
      <c r="X8" s="108">
        <v>39111.519999999997</v>
      </c>
      <c r="Y8" s="108">
        <v>40559.230000000003</v>
      </c>
      <c r="Z8" s="108">
        <v>43372.35</v>
      </c>
      <c r="AB8" s="109" t="str">
        <f>TEXT(Z8,"$###,###")</f>
        <v>$43,372</v>
      </c>
      <c r="AD8" s="110">
        <f t="shared" si="0"/>
        <v>6.9358318686030263E-2</v>
      </c>
      <c r="AF8" s="110">
        <f t="shared" si="1"/>
        <v>0.16170222339954532</v>
      </c>
    </row>
    <row r="9" spans="1:32" x14ac:dyDescent="0.25">
      <c r="A9" s="30" t="s">
        <v>14</v>
      </c>
      <c r="B9" s="69"/>
      <c r="C9" s="70"/>
      <c r="D9" s="71">
        <f>AD104</f>
        <v>80.95322702438591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51.506885769409884</v>
      </c>
      <c r="P9" s="72" t="s">
        <v>83</v>
      </c>
      <c r="S9" s="107" t="s">
        <v>7</v>
      </c>
      <c r="T9" s="108"/>
      <c r="U9" s="108"/>
      <c r="V9" s="108">
        <v>636239809</v>
      </c>
      <c r="W9" s="108">
        <v>679973630</v>
      </c>
      <c r="X9" s="108">
        <v>729957083</v>
      </c>
      <c r="Y9" s="108">
        <v>783883704</v>
      </c>
      <c r="Z9" s="108">
        <v>856822168</v>
      </c>
      <c r="AB9" s="109" t="str">
        <f>TEXT(Z9/1000000,"$#,###.0")&amp;" mil"</f>
        <v>$856.8 mil</v>
      </c>
      <c r="AD9" s="110">
        <f t="shared" si="0"/>
        <v>9.304755747288751E-2</v>
      </c>
      <c r="AF9" s="110">
        <f t="shared" si="1"/>
        <v>0.34669688359597761</v>
      </c>
    </row>
    <row r="10" spans="1:32" x14ac:dyDescent="0.25">
      <c r="A10" s="30" t="s">
        <v>17</v>
      </c>
      <c r="B10" s="69"/>
      <c r="C10" s="70"/>
      <c r="D10" s="71">
        <f>AD105</f>
        <v>13.485541687025274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48.373361719113831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87.432639212294589</v>
      </c>
      <c r="P11" s="72" t="s">
        <v>83</v>
      </c>
      <c r="S11" s="107" t="s">
        <v>29</v>
      </c>
      <c r="T11" s="112"/>
      <c r="U11" s="112"/>
      <c r="V11" s="112">
        <v>17538</v>
      </c>
      <c r="W11" s="112">
        <v>17903</v>
      </c>
      <c r="X11" s="112">
        <v>19090</v>
      </c>
      <c r="Y11" s="112">
        <v>20112</v>
      </c>
      <c r="Z11" s="112">
        <v>20625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5.575144700951367</v>
      </c>
      <c r="P12" s="72" t="s">
        <v>83</v>
      </c>
      <c r="S12" s="107" t="s">
        <v>30</v>
      </c>
      <c r="T12" s="112"/>
      <c r="U12" s="112"/>
      <c r="V12" s="112">
        <v>1561</v>
      </c>
      <c r="W12" s="112">
        <v>1655</v>
      </c>
      <c r="X12" s="112">
        <v>1793</v>
      </c>
      <c r="Y12" s="112">
        <v>1841</v>
      </c>
      <c r="Z12" s="112">
        <v>1887</v>
      </c>
    </row>
    <row r="13" spans="1:32" ht="15" customHeight="1" x14ac:dyDescent="0.25">
      <c r="A13" s="30" t="s">
        <v>19</v>
      </c>
      <c r="B13" s="70"/>
      <c r="C13" s="70"/>
      <c r="D13" s="71">
        <f>AD108</f>
        <v>9.8298760716030742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6.9656044175370901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15.506596188868654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40.5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25.936125793985699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20.248786004124263</v>
      </c>
      <c r="P15" s="72" t="s">
        <v>83</v>
      </c>
      <c r="S15" s="115" t="s">
        <v>59</v>
      </c>
      <c r="T15" s="115"/>
      <c r="U15" s="116"/>
      <c r="V15" s="116">
        <v>1704</v>
      </c>
      <c r="W15" s="116">
        <v>1777</v>
      </c>
      <c r="X15" s="116">
        <v>1558</v>
      </c>
      <c r="Y15" s="112">
        <v>1271</v>
      </c>
      <c r="Z15" s="112">
        <v>1324</v>
      </c>
      <c r="AB15" s="117">
        <f t="shared" ref="AB15:AB34" si="2">IF(Z15="np",0,Z15/$Z$34)</f>
        <v>5.8805240950477462E-2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43.148403144849638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79.75121399587573</v>
      </c>
      <c r="P16" s="37" t="s">
        <v>83</v>
      </c>
      <c r="S16" s="115" t="s">
        <v>60</v>
      </c>
      <c r="T16" s="115"/>
      <c r="U16" s="116"/>
      <c r="V16" s="116">
        <v>208</v>
      </c>
      <c r="W16" s="116">
        <v>219</v>
      </c>
      <c r="X16" s="116">
        <v>197</v>
      </c>
      <c r="Y16" s="112">
        <v>236</v>
      </c>
      <c r="Z16" s="112">
        <v>261</v>
      </c>
      <c r="AB16" s="117">
        <f t="shared" si="2"/>
        <v>1.1592271818787475E-2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1414</v>
      </c>
      <c r="W17" s="116">
        <v>1400</v>
      </c>
      <c r="X17" s="116">
        <v>1433</v>
      </c>
      <c r="Y17" s="112">
        <v>1468</v>
      </c>
      <c r="Z17" s="112">
        <v>1668</v>
      </c>
      <c r="AB17" s="117">
        <f t="shared" si="2"/>
        <v>7.4083944037308461E-2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163</v>
      </c>
      <c r="W18" s="116">
        <v>154</v>
      </c>
      <c r="X18" s="116">
        <v>182</v>
      </c>
      <c r="Y18" s="112">
        <v>187</v>
      </c>
      <c r="Z18" s="112">
        <v>198</v>
      </c>
      <c r="AB18" s="117">
        <f t="shared" si="2"/>
        <v>8.7941372418387734E-3</v>
      </c>
    </row>
    <row r="19" spans="1:28" x14ac:dyDescent="0.25">
      <c r="A19" s="61" t="str">
        <f>$S$1&amp;" ("&amp;$V$2&amp;" to "&amp;$Z$2&amp;")"</f>
        <v>Devonport (2018-19 to 2022-23)</v>
      </c>
      <c r="B19" s="61"/>
      <c r="C19" s="61"/>
      <c r="D19" s="61"/>
      <c r="E19" s="61"/>
      <c r="F19" s="61"/>
      <c r="G19" s="61" t="str">
        <f>$S$1&amp;" ("&amp;$V$2&amp;" to "&amp;$Z$2&amp;")"</f>
        <v>Devonport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1232</v>
      </c>
      <c r="W19" s="116">
        <v>1271</v>
      </c>
      <c r="X19" s="116">
        <v>1331</v>
      </c>
      <c r="Y19" s="112">
        <v>1442</v>
      </c>
      <c r="Z19" s="112">
        <v>1517</v>
      </c>
      <c r="AB19" s="117">
        <f t="shared" si="2"/>
        <v>6.7377304019542533E-2</v>
      </c>
    </row>
    <row r="20" spans="1:28" x14ac:dyDescent="0.25">
      <c r="S20" s="115" t="s">
        <v>64</v>
      </c>
      <c r="T20" s="115"/>
      <c r="U20" s="116"/>
      <c r="V20" s="116">
        <v>557</v>
      </c>
      <c r="W20" s="116">
        <v>562</v>
      </c>
      <c r="X20" s="116">
        <v>542</v>
      </c>
      <c r="Y20" s="112">
        <v>523</v>
      </c>
      <c r="Z20" s="112">
        <v>576</v>
      </c>
      <c r="AB20" s="117">
        <f t="shared" si="2"/>
        <v>2.558294470353098E-2</v>
      </c>
    </row>
    <row r="21" spans="1:28" x14ac:dyDescent="0.25">
      <c r="S21" s="115" t="s">
        <v>65</v>
      </c>
      <c r="T21" s="115"/>
      <c r="U21" s="116"/>
      <c r="V21" s="116">
        <v>1844</v>
      </c>
      <c r="W21" s="116">
        <v>1898</v>
      </c>
      <c r="X21" s="116">
        <v>2124</v>
      </c>
      <c r="Y21" s="112">
        <v>2170</v>
      </c>
      <c r="Z21" s="112">
        <v>2151</v>
      </c>
      <c r="AB21" s="117">
        <f t="shared" si="2"/>
        <v>9.5536309127248503E-2</v>
      </c>
    </row>
    <row r="22" spans="1:28" x14ac:dyDescent="0.25">
      <c r="S22" s="115" t="s">
        <v>66</v>
      </c>
      <c r="T22" s="115"/>
      <c r="U22" s="116"/>
      <c r="V22" s="116">
        <v>1425</v>
      </c>
      <c r="W22" s="116">
        <v>1513</v>
      </c>
      <c r="X22" s="116">
        <v>1751</v>
      </c>
      <c r="Y22" s="112">
        <v>1704</v>
      </c>
      <c r="Z22" s="112">
        <v>1838</v>
      </c>
      <c r="AB22" s="117">
        <f t="shared" si="2"/>
        <v>8.1634465911614482E-2</v>
      </c>
    </row>
    <row r="23" spans="1:28" x14ac:dyDescent="0.25">
      <c r="S23" s="115" t="s">
        <v>67</v>
      </c>
      <c r="T23" s="115"/>
      <c r="U23" s="116"/>
      <c r="V23" s="116">
        <v>1006</v>
      </c>
      <c r="W23" s="116">
        <v>1063</v>
      </c>
      <c r="X23" s="116">
        <v>1116</v>
      </c>
      <c r="Y23" s="112">
        <v>1199</v>
      </c>
      <c r="Z23" s="112">
        <v>1337</v>
      </c>
      <c r="AB23" s="117">
        <f t="shared" si="2"/>
        <v>5.9382633799689097E-2</v>
      </c>
    </row>
    <row r="24" spans="1:28" x14ac:dyDescent="0.25">
      <c r="S24" s="115" t="s">
        <v>68</v>
      </c>
      <c r="T24" s="115"/>
      <c r="U24" s="116"/>
      <c r="V24" s="116">
        <v>97</v>
      </c>
      <c r="W24" s="116">
        <v>85</v>
      </c>
      <c r="X24" s="116">
        <v>69</v>
      </c>
      <c r="Y24" s="112">
        <v>113</v>
      </c>
      <c r="Z24" s="112">
        <v>170</v>
      </c>
      <c r="AB24" s="117">
        <f t="shared" si="2"/>
        <v>7.5505218743060184E-3</v>
      </c>
    </row>
    <row r="25" spans="1:28" x14ac:dyDescent="0.25">
      <c r="S25" s="115" t="s">
        <v>69</v>
      </c>
      <c r="T25" s="115"/>
      <c r="U25" s="116"/>
      <c r="V25" s="116">
        <v>412</v>
      </c>
      <c r="W25" s="116">
        <v>462</v>
      </c>
      <c r="X25" s="116">
        <v>513</v>
      </c>
      <c r="Y25" s="112">
        <v>538</v>
      </c>
      <c r="Z25" s="112">
        <v>593</v>
      </c>
      <c r="AB25" s="117">
        <f t="shared" si="2"/>
        <v>2.6337996890961581E-2</v>
      </c>
    </row>
    <row r="26" spans="1:28" x14ac:dyDescent="0.25">
      <c r="S26" s="115" t="s">
        <v>70</v>
      </c>
      <c r="T26" s="115"/>
      <c r="U26" s="116"/>
      <c r="V26" s="116">
        <v>246</v>
      </c>
      <c r="W26" s="116">
        <v>218</v>
      </c>
      <c r="X26" s="116">
        <v>205</v>
      </c>
      <c r="Y26" s="112">
        <v>265</v>
      </c>
      <c r="Z26" s="112">
        <v>265</v>
      </c>
      <c r="AB26" s="117">
        <f t="shared" si="2"/>
        <v>1.176993115700644E-2</v>
      </c>
    </row>
    <row r="27" spans="1:28" x14ac:dyDescent="0.25">
      <c r="S27" s="115" t="s">
        <v>71</v>
      </c>
      <c r="T27" s="115"/>
      <c r="U27" s="116"/>
      <c r="V27" s="116">
        <v>679</v>
      </c>
      <c r="W27" s="116">
        <v>697</v>
      </c>
      <c r="X27" s="116">
        <v>798</v>
      </c>
      <c r="Y27" s="112">
        <v>855</v>
      </c>
      <c r="Z27" s="112">
        <v>850</v>
      </c>
      <c r="AB27" s="117">
        <f t="shared" si="2"/>
        <v>3.7752609371530091E-2</v>
      </c>
    </row>
    <row r="28" spans="1:28" x14ac:dyDescent="0.25">
      <c r="S28" s="115" t="s">
        <v>72</v>
      </c>
      <c r="T28" s="115"/>
      <c r="U28" s="116"/>
      <c r="V28" s="116">
        <v>1877</v>
      </c>
      <c r="W28" s="116">
        <v>2028</v>
      </c>
      <c r="X28" s="116">
        <v>2210</v>
      </c>
      <c r="Y28" s="112">
        <v>2431</v>
      </c>
      <c r="Z28" s="112">
        <v>2394</v>
      </c>
      <c r="AB28" s="117">
        <f t="shared" si="2"/>
        <v>0.10632911392405063</v>
      </c>
    </row>
    <row r="29" spans="1:28" x14ac:dyDescent="0.25">
      <c r="S29" s="115" t="s">
        <v>73</v>
      </c>
      <c r="T29" s="115"/>
      <c r="U29" s="116"/>
      <c r="V29" s="116">
        <v>867</v>
      </c>
      <c r="W29" s="116">
        <v>642</v>
      </c>
      <c r="X29" s="116">
        <v>742</v>
      </c>
      <c r="Y29" s="112">
        <v>905</v>
      </c>
      <c r="Z29" s="112">
        <v>801</v>
      </c>
      <c r="AB29" s="117">
        <f t="shared" si="2"/>
        <v>3.5576282478347765E-2</v>
      </c>
    </row>
    <row r="30" spans="1:28" x14ac:dyDescent="0.25">
      <c r="S30" s="115" t="s">
        <v>74</v>
      </c>
      <c r="T30" s="115"/>
      <c r="U30" s="116"/>
      <c r="V30" s="116">
        <v>1235</v>
      </c>
      <c r="W30" s="116">
        <v>1298</v>
      </c>
      <c r="X30" s="116">
        <v>1340</v>
      </c>
      <c r="Y30" s="112">
        <v>1493</v>
      </c>
      <c r="Z30" s="112">
        <v>1513</v>
      </c>
      <c r="AB30" s="117">
        <f t="shared" si="2"/>
        <v>6.7199644681323556E-2</v>
      </c>
    </row>
    <row r="31" spans="1:28" x14ac:dyDescent="0.25">
      <c r="S31" s="115" t="s">
        <v>75</v>
      </c>
      <c r="T31" s="115"/>
      <c r="U31" s="116"/>
      <c r="V31" s="116">
        <v>2156</v>
      </c>
      <c r="W31" s="116">
        <v>2349</v>
      </c>
      <c r="X31" s="116">
        <v>2850</v>
      </c>
      <c r="Y31" s="112">
        <v>3308</v>
      </c>
      <c r="Z31" s="112">
        <v>3439</v>
      </c>
      <c r="AB31" s="117">
        <f t="shared" si="2"/>
        <v>0.15274261603375527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259</v>
      </c>
      <c r="W32" s="116">
        <v>316</v>
      </c>
      <c r="X32" s="116">
        <v>319</v>
      </c>
      <c r="Y32" s="112">
        <v>322</v>
      </c>
      <c r="Z32" s="112">
        <v>325</v>
      </c>
      <c r="AB32" s="117">
        <f t="shared" si="2"/>
        <v>1.4434821230290917E-2</v>
      </c>
    </row>
    <row r="33" spans="19:32" x14ac:dyDescent="0.25">
      <c r="S33" s="115" t="s">
        <v>77</v>
      </c>
      <c r="T33" s="115"/>
      <c r="U33" s="116"/>
      <c r="V33" s="116">
        <v>722</v>
      </c>
      <c r="W33" s="116">
        <v>727</v>
      </c>
      <c r="X33" s="116">
        <v>814</v>
      </c>
      <c r="Y33" s="112">
        <v>839</v>
      </c>
      <c r="Z33" s="112">
        <v>839</v>
      </c>
      <c r="AB33" s="117">
        <f t="shared" si="2"/>
        <v>3.7264046191427938E-2</v>
      </c>
    </row>
    <row r="34" spans="19:32" x14ac:dyDescent="0.25">
      <c r="S34" s="118" t="s">
        <v>53</v>
      </c>
      <c r="T34" s="118"/>
      <c r="U34" s="119"/>
      <c r="V34" s="119">
        <v>19105</v>
      </c>
      <c r="W34" s="119">
        <v>19556</v>
      </c>
      <c r="X34" s="119">
        <v>20883</v>
      </c>
      <c r="Y34" s="120">
        <v>21957</v>
      </c>
      <c r="Z34" s="120">
        <v>22515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11011</v>
      </c>
      <c r="W37" s="112">
        <v>11191</v>
      </c>
      <c r="X37" s="112">
        <v>11212</v>
      </c>
      <c r="Y37" s="112">
        <v>11368</v>
      </c>
      <c r="Z37" s="112">
        <v>11989</v>
      </c>
      <c r="AB37" s="132">
        <f>Z37/Z40*100</f>
        <v>79.75121399587573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2353</v>
      </c>
      <c r="W38" s="112">
        <v>2488</v>
      </c>
      <c r="X38" s="112">
        <v>2739</v>
      </c>
      <c r="Y38" s="112">
        <v>3016</v>
      </c>
      <c r="Z38" s="112">
        <v>3044</v>
      </c>
      <c r="AB38" s="132">
        <f>Z38/Z40*100</f>
        <v>20.248786004124263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13364</v>
      </c>
      <c r="W40" s="112">
        <v>13679</v>
      </c>
      <c r="X40" s="112">
        <v>13951</v>
      </c>
      <c r="Y40" s="112">
        <v>14384</v>
      </c>
      <c r="Z40" s="112">
        <v>15033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11</v>
      </c>
      <c r="W44" s="112">
        <v>17</v>
      </c>
      <c r="X44" s="112">
        <v>33</v>
      </c>
      <c r="Y44" s="112">
        <v>23</v>
      </c>
      <c r="Z44" s="112">
        <v>28</v>
      </c>
    </row>
    <row r="45" spans="19:32" x14ac:dyDescent="0.25">
      <c r="S45" s="115" t="s">
        <v>37</v>
      </c>
      <c r="T45" s="115"/>
      <c r="U45" s="112"/>
      <c r="V45" s="112">
        <v>242</v>
      </c>
      <c r="W45" s="112">
        <v>249</v>
      </c>
      <c r="X45" s="112">
        <v>336</v>
      </c>
      <c r="Y45" s="112">
        <v>373</v>
      </c>
      <c r="Z45" s="112">
        <v>394</v>
      </c>
    </row>
    <row r="46" spans="19:32" x14ac:dyDescent="0.25">
      <c r="S46" s="115" t="s">
        <v>38</v>
      </c>
      <c r="T46" s="115"/>
      <c r="U46" s="112"/>
      <c r="V46" s="112">
        <v>549</v>
      </c>
      <c r="W46" s="112">
        <v>564</v>
      </c>
      <c r="X46" s="112">
        <v>598</v>
      </c>
      <c r="Y46" s="112">
        <v>635</v>
      </c>
      <c r="Z46" s="112">
        <v>659</v>
      </c>
    </row>
    <row r="47" spans="19:32" x14ac:dyDescent="0.25">
      <c r="S47" s="115" t="s">
        <v>39</v>
      </c>
      <c r="T47" s="115"/>
      <c r="U47" s="112"/>
      <c r="V47" s="112">
        <v>931</v>
      </c>
      <c r="W47" s="112">
        <v>941</v>
      </c>
      <c r="X47" s="112">
        <v>967</v>
      </c>
      <c r="Y47" s="112">
        <v>1049</v>
      </c>
      <c r="Z47" s="112">
        <v>1036</v>
      </c>
    </row>
    <row r="48" spans="19:32" x14ac:dyDescent="0.25">
      <c r="S48" s="115" t="s">
        <v>40</v>
      </c>
      <c r="T48" s="115"/>
      <c r="U48" s="112"/>
      <c r="V48" s="112">
        <v>1487</v>
      </c>
      <c r="W48" s="112">
        <v>1540</v>
      </c>
      <c r="X48" s="112">
        <v>1673</v>
      </c>
      <c r="Y48" s="112">
        <v>1579</v>
      </c>
      <c r="Z48" s="112">
        <v>1664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1083</v>
      </c>
      <c r="W49" s="112">
        <v>1181</v>
      </c>
      <c r="X49" s="112">
        <v>1379</v>
      </c>
      <c r="Y49" s="112">
        <v>1483</v>
      </c>
      <c r="Z49" s="112">
        <v>1564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Devonport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813</v>
      </c>
      <c r="W50" s="112">
        <v>779</v>
      </c>
      <c r="X50" s="112">
        <v>863</v>
      </c>
      <c r="Y50" s="112">
        <v>1045</v>
      </c>
      <c r="Z50" s="112">
        <v>1153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811</v>
      </c>
      <c r="W51" s="112">
        <v>811</v>
      </c>
      <c r="X51" s="112">
        <v>835</v>
      </c>
      <c r="Y51" s="112">
        <v>939</v>
      </c>
      <c r="Z51" s="112">
        <v>940</v>
      </c>
    </row>
    <row r="52" spans="1:26" ht="15" customHeight="1" x14ac:dyDescent="0.25">
      <c r="S52" s="115" t="s">
        <v>44</v>
      </c>
      <c r="T52" s="115"/>
      <c r="U52" s="112"/>
      <c r="V52" s="112">
        <v>902</v>
      </c>
      <c r="W52" s="112">
        <v>862</v>
      </c>
      <c r="X52" s="112">
        <v>851</v>
      </c>
      <c r="Y52" s="112">
        <v>852</v>
      </c>
      <c r="Z52" s="112">
        <v>841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820</v>
      </c>
      <c r="W53" s="112">
        <v>828</v>
      </c>
      <c r="X53" s="112">
        <v>873</v>
      </c>
      <c r="Y53" s="112">
        <v>932</v>
      </c>
      <c r="Z53" s="112">
        <v>912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815</v>
      </c>
      <c r="W54" s="112">
        <v>845</v>
      </c>
      <c r="X54" s="112">
        <v>791</v>
      </c>
      <c r="Y54" s="112">
        <v>805</v>
      </c>
      <c r="Z54" s="112">
        <v>819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651</v>
      </c>
      <c r="W55" s="112">
        <v>648</v>
      </c>
      <c r="X55" s="112">
        <v>666</v>
      </c>
      <c r="Y55" s="112">
        <v>716</v>
      </c>
      <c r="Z55" s="112">
        <v>769</v>
      </c>
    </row>
    <row r="56" spans="1:26" ht="15" customHeight="1" x14ac:dyDescent="0.25">
      <c r="S56" s="115" t="s">
        <v>48</v>
      </c>
      <c r="T56" s="115"/>
      <c r="U56" s="112"/>
      <c r="V56" s="112">
        <v>319</v>
      </c>
      <c r="W56" s="112">
        <v>332</v>
      </c>
      <c r="X56" s="112">
        <v>367</v>
      </c>
      <c r="Y56" s="112">
        <v>364</v>
      </c>
      <c r="Z56" s="112">
        <v>365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145</v>
      </c>
      <c r="W57" s="112">
        <v>156</v>
      </c>
      <c r="X57" s="112">
        <v>156</v>
      </c>
      <c r="Y57" s="112">
        <v>145</v>
      </c>
      <c r="Z57" s="112">
        <v>170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52</v>
      </c>
      <c r="W58" s="112">
        <v>59</v>
      </c>
      <c r="X58" s="112">
        <v>59</v>
      </c>
      <c r="Y58" s="112">
        <v>82</v>
      </c>
      <c r="Z58" s="112">
        <v>66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19</v>
      </c>
      <c r="W59" s="112">
        <v>26</v>
      </c>
      <c r="X59" s="112">
        <v>19</v>
      </c>
      <c r="Y59" s="112">
        <v>20</v>
      </c>
      <c r="Z59" s="112">
        <v>27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11</v>
      </c>
      <c r="W60" s="112">
        <v>13</v>
      </c>
      <c r="X60" s="112">
        <v>13</v>
      </c>
      <c r="Y60" s="112">
        <v>14</v>
      </c>
      <c r="Z60" s="112">
        <v>14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9656</v>
      </c>
      <c r="W61" s="112">
        <v>9848</v>
      </c>
      <c r="X61" s="112">
        <v>10479</v>
      </c>
      <c r="Y61" s="112">
        <v>11053</v>
      </c>
      <c r="Z61" s="112">
        <v>11409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13</v>
      </c>
      <c r="W63" s="112">
        <v>18</v>
      </c>
      <c r="X63" s="112">
        <v>32</v>
      </c>
      <c r="Y63" s="112">
        <v>46</v>
      </c>
      <c r="Z63" s="112">
        <v>45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253</v>
      </c>
      <c r="W64" s="112">
        <v>264</v>
      </c>
      <c r="X64" s="112">
        <v>341</v>
      </c>
      <c r="Y64" s="112">
        <v>374</v>
      </c>
      <c r="Z64" s="112">
        <v>427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Devonport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648</v>
      </c>
      <c r="W65" s="112">
        <v>606</v>
      </c>
      <c r="X65" s="112">
        <v>635</v>
      </c>
      <c r="Y65" s="112">
        <v>615</v>
      </c>
      <c r="Z65" s="112">
        <v>630</v>
      </c>
    </row>
    <row r="66" spans="1:26" x14ac:dyDescent="0.25">
      <c r="S66" s="115" t="s">
        <v>39</v>
      </c>
      <c r="T66" s="115"/>
      <c r="U66" s="112"/>
      <c r="V66" s="112">
        <v>930</v>
      </c>
      <c r="W66" s="112">
        <v>998</v>
      </c>
      <c r="X66" s="112">
        <v>1023</v>
      </c>
      <c r="Y66" s="112">
        <v>960</v>
      </c>
      <c r="Z66" s="112">
        <v>1047</v>
      </c>
    </row>
    <row r="67" spans="1:26" x14ac:dyDescent="0.25">
      <c r="S67" s="115" t="s">
        <v>40</v>
      </c>
      <c r="T67" s="115"/>
      <c r="U67" s="112"/>
      <c r="V67" s="112">
        <v>1373</v>
      </c>
      <c r="W67" s="112">
        <v>1473</v>
      </c>
      <c r="X67" s="112">
        <v>1581</v>
      </c>
      <c r="Y67" s="112">
        <v>1580</v>
      </c>
      <c r="Z67" s="112">
        <v>1503</v>
      </c>
    </row>
    <row r="68" spans="1:26" x14ac:dyDescent="0.25">
      <c r="S68" s="115" t="s">
        <v>41</v>
      </c>
      <c r="T68" s="115"/>
      <c r="U68" s="112"/>
      <c r="V68" s="112">
        <v>1020</v>
      </c>
      <c r="W68" s="112">
        <v>1068</v>
      </c>
      <c r="X68" s="112">
        <v>1198</v>
      </c>
      <c r="Y68" s="112">
        <v>1279</v>
      </c>
      <c r="Z68" s="112">
        <v>1377</v>
      </c>
    </row>
    <row r="69" spans="1:26" x14ac:dyDescent="0.25">
      <c r="S69" s="115" t="s">
        <v>42</v>
      </c>
      <c r="T69" s="115"/>
      <c r="U69" s="112"/>
      <c r="V69" s="112">
        <v>800</v>
      </c>
      <c r="W69" s="112">
        <v>828</v>
      </c>
      <c r="X69" s="112">
        <v>867</v>
      </c>
      <c r="Y69" s="112">
        <v>1010</v>
      </c>
      <c r="Z69" s="112">
        <v>1100</v>
      </c>
    </row>
    <row r="70" spans="1:26" x14ac:dyDescent="0.25">
      <c r="S70" s="115" t="s">
        <v>43</v>
      </c>
      <c r="T70" s="115"/>
      <c r="U70" s="112"/>
      <c r="V70" s="112">
        <v>775</v>
      </c>
      <c r="W70" s="112">
        <v>760</v>
      </c>
      <c r="X70" s="112">
        <v>922</v>
      </c>
      <c r="Y70" s="112">
        <v>979</v>
      </c>
      <c r="Z70" s="112">
        <v>969</v>
      </c>
    </row>
    <row r="71" spans="1:26" x14ac:dyDescent="0.25">
      <c r="S71" s="115" t="s">
        <v>44</v>
      </c>
      <c r="T71" s="115"/>
      <c r="U71" s="112"/>
      <c r="V71" s="112">
        <v>942</v>
      </c>
      <c r="W71" s="112">
        <v>945</v>
      </c>
      <c r="X71" s="112">
        <v>946</v>
      </c>
      <c r="Y71" s="112">
        <v>981</v>
      </c>
      <c r="Z71" s="112">
        <v>876</v>
      </c>
    </row>
    <row r="72" spans="1:26" x14ac:dyDescent="0.25">
      <c r="S72" s="115" t="s">
        <v>45</v>
      </c>
      <c r="T72" s="115"/>
      <c r="U72" s="112"/>
      <c r="V72" s="112">
        <v>841</v>
      </c>
      <c r="W72" s="112">
        <v>856</v>
      </c>
      <c r="X72" s="112">
        <v>940</v>
      </c>
      <c r="Y72" s="112">
        <v>1052</v>
      </c>
      <c r="Z72" s="112">
        <v>1086</v>
      </c>
    </row>
    <row r="73" spans="1:26" x14ac:dyDescent="0.25">
      <c r="S73" s="115" t="s">
        <v>46</v>
      </c>
      <c r="T73" s="115"/>
      <c r="U73" s="112"/>
      <c r="V73" s="112">
        <v>824</v>
      </c>
      <c r="W73" s="112">
        <v>852</v>
      </c>
      <c r="X73" s="112">
        <v>852</v>
      </c>
      <c r="Y73" s="112">
        <v>829</v>
      </c>
      <c r="Z73" s="112">
        <v>830</v>
      </c>
    </row>
    <row r="74" spans="1:26" x14ac:dyDescent="0.25">
      <c r="S74" s="115" t="s">
        <v>47</v>
      </c>
      <c r="T74" s="115"/>
      <c r="U74" s="112"/>
      <c r="V74" s="112">
        <v>583</v>
      </c>
      <c r="W74" s="112">
        <v>583</v>
      </c>
      <c r="X74" s="112">
        <v>602</v>
      </c>
      <c r="Y74" s="112">
        <v>691</v>
      </c>
      <c r="Z74" s="112">
        <v>705</v>
      </c>
    </row>
    <row r="75" spans="1:26" x14ac:dyDescent="0.25">
      <c r="S75" s="115" t="s">
        <v>48</v>
      </c>
      <c r="T75" s="115"/>
      <c r="U75" s="112"/>
      <c r="V75" s="112">
        <v>271</v>
      </c>
      <c r="W75" s="112">
        <v>271</v>
      </c>
      <c r="X75" s="112">
        <v>270</v>
      </c>
      <c r="Y75" s="112">
        <v>292</v>
      </c>
      <c r="Z75" s="112">
        <v>305</v>
      </c>
    </row>
    <row r="76" spans="1:26" x14ac:dyDescent="0.25">
      <c r="S76" s="115" t="s">
        <v>49</v>
      </c>
      <c r="T76" s="115"/>
      <c r="U76" s="112"/>
      <c r="V76" s="112">
        <v>91</v>
      </c>
      <c r="W76" s="112">
        <v>103</v>
      </c>
      <c r="X76" s="112">
        <v>107</v>
      </c>
      <c r="Y76" s="112">
        <v>106</v>
      </c>
      <c r="Z76" s="112">
        <v>92</v>
      </c>
    </row>
    <row r="77" spans="1:26" x14ac:dyDescent="0.25">
      <c r="S77" s="115" t="s">
        <v>50</v>
      </c>
      <c r="T77" s="115"/>
      <c r="U77" s="112"/>
      <c r="V77" s="112">
        <v>40</v>
      </c>
      <c r="W77" s="112">
        <v>37</v>
      </c>
      <c r="X77" s="112">
        <v>36</v>
      </c>
      <c r="Y77" s="112">
        <v>38</v>
      </c>
      <c r="Z77" s="112">
        <v>36</v>
      </c>
    </row>
    <row r="78" spans="1:26" x14ac:dyDescent="0.25">
      <c r="S78" s="115" t="s">
        <v>51</v>
      </c>
      <c r="T78" s="115"/>
      <c r="U78" s="112"/>
      <c r="V78" s="112">
        <v>30</v>
      </c>
      <c r="W78" s="112">
        <v>24</v>
      </c>
      <c r="X78" s="112">
        <v>22</v>
      </c>
      <c r="Y78" s="112">
        <v>22</v>
      </c>
      <c r="Z78" s="112">
        <v>21</v>
      </c>
    </row>
    <row r="79" spans="1:26" x14ac:dyDescent="0.25">
      <c r="S79" s="115" t="s">
        <v>52</v>
      </c>
      <c r="T79" s="115"/>
      <c r="U79" s="112"/>
      <c r="V79" s="112">
        <v>21</v>
      </c>
      <c r="W79" s="112">
        <v>16</v>
      </c>
      <c r="X79" s="112">
        <v>17</v>
      </c>
      <c r="Y79" s="112">
        <v>14</v>
      </c>
      <c r="Z79" s="112">
        <v>15</v>
      </c>
    </row>
    <row r="80" spans="1:26" x14ac:dyDescent="0.25">
      <c r="S80" s="118" t="s">
        <v>53</v>
      </c>
      <c r="T80" s="118"/>
      <c r="U80" s="112"/>
      <c r="V80" s="112">
        <v>9445</v>
      </c>
      <c r="W80" s="112">
        <v>9704</v>
      </c>
      <c r="X80" s="112">
        <v>10391</v>
      </c>
      <c r="Y80" s="112">
        <v>10877</v>
      </c>
      <c r="Z80" s="112">
        <v>11081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Devonport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615</v>
      </c>
      <c r="W83" s="112">
        <v>661</v>
      </c>
      <c r="X83" s="112">
        <v>662</v>
      </c>
      <c r="Y83" s="112">
        <v>694</v>
      </c>
      <c r="Z83" s="112">
        <v>687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575</v>
      </c>
      <c r="W84" s="112">
        <v>566</v>
      </c>
      <c r="X84" s="112">
        <v>597</v>
      </c>
      <c r="Y84" s="112">
        <v>614</v>
      </c>
      <c r="Z84" s="112">
        <v>644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1357</v>
      </c>
      <c r="W85" s="112">
        <v>1408</v>
      </c>
      <c r="X85" s="112">
        <v>1453</v>
      </c>
      <c r="Y85" s="112">
        <v>1519</v>
      </c>
      <c r="Z85" s="112">
        <v>1513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22,513</v>
      </c>
      <c r="D86" s="94">
        <f t="shared" ref="D86:D91" si="4">AD4</f>
        <v>2.5462330327047367E-2</v>
      </c>
      <c r="E86" s="95">
        <f t="shared" ref="E86:E91" si="5">AD4</f>
        <v>2.5462330327047367E-2</v>
      </c>
      <c r="F86" s="94">
        <f t="shared" ref="F86:F91" si="6">AF4</f>
        <v>0.17869109947643969</v>
      </c>
      <c r="G86" s="95">
        <f t="shared" ref="G86:G91" si="7">AF4</f>
        <v>0.17869109947643969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393</v>
      </c>
      <c r="W86" s="112">
        <v>420</v>
      </c>
      <c r="X86" s="112">
        <v>461</v>
      </c>
      <c r="Y86" s="112">
        <v>505</v>
      </c>
      <c r="Z86" s="112">
        <v>543</v>
      </c>
    </row>
    <row r="87" spans="1:30" ht="15" customHeight="1" x14ac:dyDescent="0.25">
      <c r="A87" s="96" t="s">
        <v>4</v>
      </c>
      <c r="B87" s="49"/>
      <c r="C87" s="97" t="str">
        <f t="shared" si="3"/>
        <v>11,409</v>
      </c>
      <c r="D87" s="94">
        <f t="shared" si="4"/>
        <v>3.2395258347660771E-2</v>
      </c>
      <c r="E87" s="95">
        <f t="shared" si="5"/>
        <v>3.2395258347660771E-2</v>
      </c>
      <c r="F87" s="94">
        <f t="shared" si="6"/>
        <v>0.18130047628908685</v>
      </c>
      <c r="G87" s="95">
        <f t="shared" si="7"/>
        <v>0.18130047628908685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252</v>
      </c>
      <c r="W87" s="112">
        <v>235</v>
      </c>
      <c r="X87" s="112">
        <v>236</v>
      </c>
      <c r="Y87" s="112">
        <v>267</v>
      </c>
      <c r="Z87" s="112">
        <v>285</v>
      </c>
    </row>
    <row r="88" spans="1:30" ht="15" customHeight="1" x14ac:dyDescent="0.25">
      <c r="A88" s="96" t="s">
        <v>5</v>
      </c>
      <c r="B88" s="49"/>
      <c r="C88" s="97" t="str">
        <f t="shared" si="3"/>
        <v>11,083</v>
      </c>
      <c r="D88" s="94">
        <f t="shared" si="4"/>
        <v>1.9032732622287662E-2</v>
      </c>
      <c r="E88" s="95">
        <f t="shared" si="5"/>
        <v>1.9032732622287662E-2</v>
      </c>
      <c r="F88" s="94">
        <f t="shared" si="6"/>
        <v>0.17354934349851758</v>
      </c>
      <c r="G88" s="95">
        <f t="shared" si="7"/>
        <v>0.17354934349851758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399</v>
      </c>
      <c r="W88" s="112">
        <v>388</v>
      </c>
      <c r="X88" s="112">
        <v>403</v>
      </c>
      <c r="Y88" s="112">
        <v>408</v>
      </c>
      <c r="Z88" s="112">
        <v>419</v>
      </c>
    </row>
    <row r="89" spans="1:30" ht="15" customHeight="1" x14ac:dyDescent="0.25">
      <c r="A89" s="49" t="s">
        <v>6</v>
      </c>
      <c r="B89" s="49"/>
      <c r="C89" s="97" t="str">
        <f t="shared" si="3"/>
        <v>15,031</v>
      </c>
      <c r="D89" s="94">
        <f t="shared" si="4"/>
        <v>4.5125851759143298E-2</v>
      </c>
      <c r="E89" s="95">
        <f t="shared" si="5"/>
        <v>4.5125851759143298E-2</v>
      </c>
      <c r="F89" s="94">
        <f t="shared" si="6"/>
        <v>0.12473810236456151</v>
      </c>
      <c r="G89" s="95">
        <f t="shared" si="7"/>
        <v>0.12473810236456151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795</v>
      </c>
      <c r="W89" s="112">
        <v>829</v>
      </c>
      <c r="X89" s="112">
        <v>852</v>
      </c>
      <c r="Y89" s="112">
        <v>834</v>
      </c>
      <c r="Z89" s="112">
        <v>922</v>
      </c>
    </row>
    <row r="90" spans="1:30" ht="15" customHeight="1" x14ac:dyDescent="0.25">
      <c r="A90" s="49" t="s">
        <v>95</v>
      </c>
      <c r="B90" s="49"/>
      <c r="C90" s="97" t="str">
        <f t="shared" si="3"/>
        <v>$43,372</v>
      </c>
      <c r="D90" s="94">
        <f t="shared" si="4"/>
        <v>6.9358318686030263E-2</v>
      </c>
      <c r="E90" s="95">
        <f t="shared" si="5"/>
        <v>6.9358318686030263E-2</v>
      </c>
      <c r="F90" s="94">
        <f t="shared" si="6"/>
        <v>0.16170222339954532</v>
      </c>
      <c r="G90" s="95">
        <f t="shared" si="7"/>
        <v>0.16170222339954532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1182</v>
      </c>
      <c r="W90" s="112">
        <v>1196</v>
      </c>
      <c r="X90" s="112">
        <v>1265</v>
      </c>
      <c r="Y90" s="112">
        <v>1303</v>
      </c>
      <c r="Z90" s="112">
        <v>1258</v>
      </c>
    </row>
    <row r="91" spans="1:30" ht="15" customHeight="1" x14ac:dyDescent="0.25">
      <c r="A91" s="49" t="s">
        <v>7</v>
      </c>
      <c r="B91" s="49"/>
      <c r="C91" s="97" t="str">
        <f t="shared" si="3"/>
        <v>$856.8 mil</v>
      </c>
      <c r="D91" s="94">
        <f t="shared" si="4"/>
        <v>9.304755747288751E-2</v>
      </c>
      <c r="E91" s="95">
        <f t="shared" si="5"/>
        <v>9.304755747288751E-2</v>
      </c>
      <c r="F91" s="94">
        <f t="shared" si="6"/>
        <v>0.34669688359597761</v>
      </c>
      <c r="G91" s="95">
        <f t="shared" si="7"/>
        <v>0.34669688359597761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6818</v>
      </c>
      <c r="W91" s="112">
        <v>6928</v>
      </c>
      <c r="X91" s="112">
        <v>7115</v>
      </c>
      <c r="Y91" s="112">
        <v>7382</v>
      </c>
      <c r="Z91" s="112">
        <v>7739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422</v>
      </c>
      <c r="W93" s="112">
        <v>440</v>
      </c>
      <c r="X93" s="112">
        <v>435</v>
      </c>
      <c r="Y93" s="112">
        <v>456</v>
      </c>
      <c r="Z93" s="112">
        <v>457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936</v>
      </c>
      <c r="W94" s="112">
        <v>965</v>
      </c>
      <c r="X94" s="112">
        <v>1038</v>
      </c>
      <c r="Y94" s="112">
        <v>1101</v>
      </c>
      <c r="Z94" s="112">
        <v>1091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223</v>
      </c>
      <c r="W95" s="112">
        <v>234</v>
      </c>
      <c r="X95" s="112">
        <v>231</v>
      </c>
      <c r="Y95" s="112">
        <v>245</v>
      </c>
      <c r="Z95" s="112">
        <v>264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1188</v>
      </c>
      <c r="W96" s="112">
        <v>1257</v>
      </c>
      <c r="X96" s="112">
        <v>1340</v>
      </c>
      <c r="Y96" s="112">
        <v>1401</v>
      </c>
      <c r="Z96" s="112">
        <v>1503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977</v>
      </c>
      <c r="W97" s="112">
        <v>967</v>
      </c>
      <c r="X97" s="112">
        <v>982</v>
      </c>
      <c r="Y97" s="112">
        <v>1012</v>
      </c>
      <c r="Z97" s="112">
        <v>992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794</v>
      </c>
      <c r="W98" s="112">
        <v>772</v>
      </c>
      <c r="X98" s="112">
        <v>793</v>
      </c>
      <c r="Y98" s="112">
        <v>801</v>
      </c>
      <c r="Z98" s="112">
        <v>825</v>
      </c>
    </row>
    <row r="99" spans="1:32" ht="15" customHeight="1" x14ac:dyDescent="0.25">
      <c r="S99" s="115" t="s">
        <v>142</v>
      </c>
      <c r="T99" s="115"/>
      <c r="U99" s="112"/>
      <c r="V99" s="112">
        <v>60</v>
      </c>
      <c r="W99" s="112">
        <v>79</v>
      </c>
      <c r="X99" s="112">
        <v>76</v>
      </c>
      <c r="Y99" s="112">
        <v>78</v>
      </c>
      <c r="Z99" s="112">
        <v>99</v>
      </c>
    </row>
    <row r="100" spans="1:32" ht="15" customHeight="1" x14ac:dyDescent="0.25">
      <c r="S100" s="115" t="s">
        <v>58</v>
      </c>
      <c r="T100" s="115"/>
      <c r="U100" s="112"/>
      <c r="V100" s="112">
        <v>874</v>
      </c>
      <c r="W100" s="112">
        <v>936</v>
      </c>
      <c r="X100" s="112">
        <v>920</v>
      </c>
      <c r="Y100" s="112">
        <v>890</v>
      </c>
      <c r="Z100" s="112">
        <v>889</v>
      </c>
    </row>
    <row r="101" spans="1:32" x14ac:dyDescent="0.25">
      <c r="A101" s="18"/>
      <c r="S101" s="118" t="s">
        <v>53</v>
      </c>
      <c r="T101" s="118"/>
      <c r="U101" s="112"/>
      <c r="V101" s="112">
        <v>6553</v>
      </c>
      <c r="W101" s="112">
        <v>6758</v>
      </c>
      <c r="X101" s="112">
        <v>6822</v>
      </c>
      <c r="Y101" s="112">
        <v>6978</v>
      </c>
      <c r="Z101" s="112">
        <v>7269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14900</v>
      </c>
      <c r="W104" s="112">
        <v>15961</v>
      </c>
      <c r="X104" s="112">
        <v>16361</v>
      </c>
      <c r="Y104" s="112">
        <v>17180</v>
      </c>
      <c r="Z104" s="112">
        <v>18225</v>
      </c>
      <c r="AB104" s="109" t="str">
        <f>TEXT(Z104,"###,###")</f>
        <v>18,225</v>
      </c>
      <c r="AD104" s="130">
        <f>Z104/($Z$4)*100</f>
        <v>80.95322702438591</v>
      </c>
      <c r="AF104" s="109"/>
    </row>
    <row r="105" spans="1:32" x14ac:dyDescent="0.25">
      <c r="S105" s="115" t="s">
        <v>17</v>
      </c>
      <c r="T105" s="115"/>
      <c r="U105" s="112"/>
      <c r="V105" s="112">
        <v>2910</v>
      </c>
      <c r="W105" s="112">
        <v>2876</v>
      </c>
      <c r="X105" s="112">
        <v>3040</v>
      </c>
      <c r="Y105" s="112">
        <v>3336</v>
      </c>
      <c r="Z105" s="112">
        <v>3036</v>
      </c>
      <c r="AB105" s="109" t="str">
        <f>TEXT(Z105,"###,###")</f>
        <v>3,036</v>
      </c>
      <c r="AD105" s="130">
        <f>Z105/($Z$4)*100</f>
        <v>13.485541687025274</v>
      </c>
      <c r="AF105" s="109"/>
    </row>
    <row r="106" spans="1:32" x14ac:dyDescent="0.25">
      <c r="S106" s="118" t="s">
        <v>53</v>
      </c>
      <c r="T106" s="118"/>
      <c r="U106" s="120"/>
      <c r="V106" s="120">
        <v>17810</v>
      </c>
      <c r="W106" s="120">
        <v>18837</v>
      </c>
      <c r="X106" s="120">
        <v>19401</v>
      </c>
      <c r="Y106" s="120">
        <v>20516</v>
      </c>
      <c r="Z106" s="120">
        <v>21261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2257</v>
      </c>
      <c r="W108" s="112">
        <v>2267</v>
      </c>
      <c r="X108" s="112">
        <v>2526</v>
      </c>
      <c r="Y108" s="112">
        <v>2336</v>
      </c>
      <c r="Z108" s="112">
        <v>2213</v>
      </c>
      <c r="AB108" s="109" t="str">
        <f>TEXT(Z108,"###,###")</f>
        <v>2,213</v>
      </c>
      <c r="AD108" s="130">
        <f>Z108/($Z$4)*100</f>
        <v>9.8298760716030742</v>
      </c>
      <c r="AF108" s="109"/>
    </row>
    <row r="109" spans="1:32" x14ac:dyDescent="0.25">
      <c r="S109" s="115" t="s">
        <v>20</v>
      </c>
      <c r="T109" s="115"/>
      <c r="U109" s="112"/>
      <c r="V109" s="112">
        <v>2993</v>
      </c>
      <c r="W109" s="112">
        <v>3049</v>
      </c>
      <c r="X109" s="112">
        <v>3239</v>
      </c>
      <c r="Y109" s="112">
        <v>3490</v>
      </c>
      <c r="Z109" s="112">
        <v>3491</v>
      </c>
      <c r="AB109" s="109" t="str">
        <f>TEXT(Z109,"###,###")</f>
        <v>3,491</v>
      </c>
      <c r="AD109" s="130">
        <f>Z109/($Z$4)*100</f>
        <v>15.506596188868654</v>
      </c>
      <c r="AF109" s="109"/>
    </row>
    <row r="110" spans="1:32" x14ac:dyDescent="0.25">
      <c r="S110" s="115" t="s">
        <v>21</v>
      </c>
      <c r="T110" s="115"/>
      <c r="U110" s="112"/>
      <c r="V110" s="112">
        <v>5063</v>
      </c>
      <c r="W110" s="112">
        <v>5228</v>
      </c>
      <c r="X110" s="112">
        <v>5584</v>
      </c>
      <c r="Y110" s="112">
        <v>5950</v>
      </c>
      <c r="Z110" s="112">
        <v>5839</v>
      </c>
      <c r="AB110" s="109" t="str">
        <f>TEXT(Z110,"###,###")</f>
        <v>5,839</v>
      </c>
      <c r="AD110" s="130">
        <f>Z110/($Z$4)*100</f>
        <v>25.936125793985699</v>
      </c>
      <c r="AF110" s="109"/>
    </row>
    <row r="111" spans="1:32" x14ac:dyDescent="0.25">
      <c r="S111" s="115" t="s">
        <v>22</v>
      </c>
      <c r="T111" s="115"/>
      <c r="U111" s="112"/>
      <c r="V111" s="112">
        <v>7309</v>
      </c>
      <c r="W111" s="112">
        <v>7570</v>
      </c>
      <c r="X111" s="112">
        <v>8052</v>
      </c>
      <c r="Y111" s="112">
        <v>8750</v>
      </c>
      <c r="Z111" s="112">
        <v>9714</v>
      </c>
      <c r="AB111" s="109" t="str">
        <f>TEXT(Z111,"###,###")</f>
        <v>9,714</v>
      </c>
      <c r="AD111" s="130">
        <f>Z111/($Z$4)*100</f>
        <v>43.148403144849638</v>
      </c>
      <c r="AF111" s="109"/>
    </row>
    <row r="112" spans="1:32" x14ac:dyDescent="0.25">
      <c r="S112" s="118" t="s">
        <v>53</v>
      </c>
      <c r="T112" s="118"/>
      <c r="U112" s="112"/>
      <c r="V112" s="112">
        <v>19106</v>
      </c>
      <c r="W112" s="112">
        <v>19559</v>
      </c>
      <c r="X112" s="112">
        <v>20883</v>
      </c>
      <c r="Y112" s="112">
        <v>21956</v>
      </c>
      <c r="Z112" s="112">
        <v>22514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41.18</v>
      </c>
      <c r="W118" s="131">
        <v>41.01</v>
      </c>
      <c r="X118" s="131">
        <v>40.770000000000003</v>
      </c>
      <c r="Y118" s="131">
        <v>40.85</v>
      </c>
      <c r="Z118" s="131">
        <v>40.49</v>
      </c>
      <c r="AB118" s="109" t="str">
        <f>TEXT(Z118,"##.0")</f>
        <v>40.5</v>
      </c>
    </row>
    <row r="120" spans="19:32" x14ac:dyDescent="0.25">
      <c r="S120" s="101" t="s">
        <v>97</v>
      </c>
      <c r="T120" s="112"/>
      <c r="U120" s="112"/>
      <c r="V120" s="112">
        <v>11805</v>
      </c>
      <c r="W120" s="112">
        <v>12032</v>
      </c>
      <c r="X120" s="112">
        <v>12159</v>
      </c>
      <c r="Y120" s="112">
        <v>12542</v>
      </c>
      <c r="Z120" s="112">
        <v>13142</v>
      </c>
      <c r="AB120" s="109" t="str">
        <f>TEXT(Z120,"###,###")</f>
        <v>13,142</v>
      </c>
    </row>
    <row r="121" spans="19:32" x14ac:dyDescent="0.25">
      <c r="S121" s="101" t="s">
        <v>98</v>
      </c>
      <c r="T121" s="112"/>
      <c r="U121" s="112"/>
      <c r="V121" s="112">
        <v>809</v>
      </c>
      <c r="W121" s="112">
        <v>830</v>
      </c>
      <c r="X121" s="112">
        <v>816</v>
      </c>
      <c r="Y121" s="112">
        <v>794</v>
      </c>
      <c r="Z121" s="112">
        <v>838</v>
      </c>
      <c r="AB121" s="109" t="str">
        <f>TEXT(Z121,"###,###")</f>
        <v>838</v>
      </c>
    </row>
    <row r="122" spans="19:32" x14ac:dyDescent="0.25">
      <c r="S122" s="101" t="s">
        <v>99</v>
      </c>
      <c r="T122" s="112"/>
      <c r="U122" s="112"/>
      <c r="V122" s="112">
        <v>756</v>
      </c>
      <c r="W122" s="112">
        <v>821</v>
      </c>
      <c r="X122" s="112">
        <v>974</v>
      </c>
      <c r="Y122" s="112">
        <v>1051</v>
      </c>
      <c r="Z122" s="112">
        <v>1047</v>
      </c>
      <c r="AB122" s="109" t="str">
        <f>TEXT(Z122,"###,###")</f>
        <v>1,047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12561</v>
      </c>
      <c r="W124" s="112">
        <v>12853</v>
      </c>
      <c r="X124" s="112">
        <v>13133</v>
      </c>
      <c r="Y124" s="112">
        <v>13593</v>
      </c>
      <c r="Z124" s="112">
        <v>14189</v>
      </c>
      <c r="AB124" s="109" t="str">
        <f>TEXT(Z124,"###,###")</f>
        <v>14,189</v>
      </c>
      <c r="AD124" s="127">
        <f>Z124/$Z$7*100</f>
        <v>94.398243629831683</v>
      </c>
    </row>
    <row r="125" spans="19:32" x14ac:dyDescent="0.25">
      <c r="S125" s="101" t="s">
        <v>101</v>
      </c>
      <c r="T125" s="112"/>
      <c r="U125" s="112"/>
      <c r="V125" s="112">
        <v>1565</v>
      </c>
      <c r="W125" s="112">
        <v>1651</v>
      </c>
      <c r="X125" s="112">
        <v>1790</v>
      </c>
      <c r="Y125" s="112">
        <v>1845</v>
      </c>
      <c r="Z125" s="112">
        <v>1885</v>
      </c>
      <c r="AB125" s="109" t="str">
        <f>TEXT(Z125,"###,###")</f>
        <v>1,885</v>
      </c>
      <c r="AD125" s="127">
        <f>Z125/$Z$7*100</f>
        <v>12.540749118488456</v>
      </c>
    </row>
    <row r="127" spans="19:32" x14ac:dyDescent="0.25">
      <c r="S127" s="101" t="s">
        <v>102</v>
      </c>
      <c r="T127" s="112"/>
      <c r="U127" s="112"/>
      <c r="V127" s="112">
        <v>6815</v>
      </c>
      <c r="W127" s="112">
        <v>6927</v>
      </c>
      <c r="X127" s="112">
        <v>7115</v>
      </c>
      <c r="Y127" s="112">
        <v>7381</v>
      </c>
      <c r="Z127" s="112">
        <v>7742</v>
      </c>
      <c r="AB127" s="109" t="str">
        <f>TEXT(Z127,"###,###")</f>
        <v>7,742</v>
      </c>
      <c r="AD127" s="127">
        <f>Z127/$Z$7*100</f>
        <v>51.506885769409884</v>
      </c>
    </row>
    <row r="128" spans="19:32" x14ac:dyDescent="0.25">
      <c r="S128" s="101" t="s">
        <v>103</v>
      </c>
      <c r="T128" s="112"/>
      <c r="U128" s="112"/>
      <c r="V128" s="112">
        <v>6550</v>
      </c>
      <c r="W128" s="112">
        <v>6756</v>
      </c>
      <c r="X128" s="112">
        <v>6828</v>
      </c>
      <c r="Y128" s="112">
        <v>6982</v>
      </c>
      <c r="Z128" s="112">
        <v>7271</v>
      </c>
      <c r="AB128" s="109" t="str">
        <f>TEXT(Z128,"###,###")</f>
        <v>7,271</v>
      </c>
      <c r="AD128" s="127">
        <f>Z128/$Z$7*100</f>
        <v>48.373361719113831</v>
      </c>
    </row>
    <row r="130" spans="19:20" x14ac:dyDescent="0.25">
      <c r="S130" s="101" t="s">
        <v>179</v>
      </c>
      <c r="T130" s="127">
        <v>87.432639212294589</v>
      </c>
    </row>
    <row r="131" spans="19:20" x14ac:dyDescent="0.25">
      <c r="S131" s="101" t="s">
        <v>180</v>
      </c>
      <c r="T131" s="127">
        <v>5.575144700951367</v>
      </c>
    </row>
    <row r="132" spans="19:20" x14ac:dyDescent="0.25">
      <c r="S132" s="101" t="s">
        <v>181</v>
      </c>
      <c r="T132" s="127">
        <v>6.9656044175370901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781175B-F2D9-409D-9487-090C28F6B0B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6A2A8D0-3BB3-477A-BAF7-6C01CFCE2E8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B055E73-99A0-499A-AD29-3A6F303EAB1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E928626B-5567-458C-96E3-9B6F2B6835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0A1D8-84B7-4333-A356-9CE5E22C4922}">
  <sheetPr codeName="Sheet74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115</v>
      </c>
      <c r="T1" s="99"/>
      <c r="U1" s="99"/>
      <c r="V1" s="99"/>
      <c r="W1" s="99"/>
      <c r="X1" s="99"/>
      <c r="Y1" s="100" t="s">
        <v>116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115</v>
      </c>
      <c r="Y3" s="105" t="s">
        <v>116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12.10 Dorset,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4909</v>
      </c>
      <c r="W4" s="108">
        <v>5137</v>
      </c>
      <c r="X4" s="108">
        <v>5257</v>
      </c>
      <c r="Y4" s="108">
        <v>5764</v>
      </c>
      <c r="Z4" s="108">
        <v>5715</v>
      </c>
      <c r="AB4" s="109" t="str">
        <f>TEXT(Z4,"###,###")</f>
        <v>5,715</v>
      </c>
      <c r="AD4" s="110">
        <f>Z4/Y4-1</f>
        <v>-8.5010409437890067E-3</v>
      </c>
      <c r="AF4" s="110">
        <f>Z4/V4-1</f>
        <v>0.1641882257078835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2554</v>
      </c>
      <c r="W5" s="108">
        <v>2648</v>
      </c>
      <c r="X5" s="108">
        <v>2684</v>
      </c>
      <c r="Y5" s="108">
        <v>2880</v>
      </c>
      <c r="Z5" s="108">
        <v>2845</v>
      </c>
      <c r="AB5" s="109" t="str">
        <f>TEXT(Z5,"###,###")</f>
        <v>2,845</v>
      </c>
      <c r="AD5" s="110">
        <f t="shared" ref="AD5:AD9" si="0">Z5/Y5-1</f>
        <v>-1.215277777777779E-2</v>
      </c>
      <c r="AF5" s="110">
        <f t="shared" ref="AF5:AF9" si="1">Z5/V5-1</f>
        <v>0.11393891934220823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2360</v>
      </c>
      <c r="W6" s="108">
        <v>2482</v>
      </c>
      <c r="X6" s="108">
        <v>2568</v>
      </c>
      <c r="Y6" s="108">
        <v>2877</v>
      </c>
      <c r="Z6" s="108">
        <v>2869</v>
      </c>
      <c r="AB6" s="109" t="str">
        <f>TEXT(Z6,"###,###")</f>
        <v>2,869</v>
      </c>
      <c r="AD6" s="110">
        <f t="shared" si="0"/>
        <v>-2.7806743135210255E-3</v>
      </c>
      <c r="AF6" s="110">
        <f t="shared" si="1"/>
        <v>0.21567796610169498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3464</v>
      </c>
      <c r="W7" s="108">
        <v>3569</v>
      </c>
      <c r="X7" s="108">
        <v>3626</v>
      </c>
      <c r="Y7" s="108">
        <v>3753</v>
      </c>
      <c r="Z7" s="108">
        <v>3839</v>
      </c>
      <c r="AB7" s="109" t="str">
        <f>TEXT(Z7,"###,###")</f>
        <v>3,839</v>
      </c>
      <c r="AD7" s="110">
        <f t="shared" si="0"/>
        <v>2.2915001332267426E-2</v>
      </c>
      <c r="AF7" s="110">
        <f t="shared" si="1"/>
        <v>0.1082563510392609</v>
      </c>
    </row>
    <row r="8" spans="1:32" ht="17.25" customHeight="1" x14ac:dyDescent="0.25">
      <c r="A8" s="62" t="s">
        <v>12</v>
      </c>
      <c r="B8" s="63"/>
      <c r="C8" s="29"/>
      <c r="D8" s="64" t="str">
        <f>AB4</f>
        <v>5,715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3,839</v>
      </c>
      <c r="P8" s="65"/>
      <c r="S8" s="107" t="s">
        <v>82</v>
      </c>
      <c r="T8" s="108"/>
      <c r="U8" s="108"/>
      <c r="V8" s="108">
        <v>32900</v>
      </c>
      <c r="W8" s="108">
        <v>31669.93</v>
      </c>
      <c r="X8" s="108">
        <v>33404</v>
      </c>
      <c r="Y8" s="108">
        <v>32339</v>
      </c>
      <c r="Z8" s="108">
        <v>36249</v>
      </c>
      <c r="AB8" s="109" t="str">
        <f>TEXT(Z8,"$###,###")</f>
        <v>$36,249</v>
      </c>
      <c r="AD8" s="110">
        <f t="shared" si="0"/>
        <v>0.12090664522712524</v>
      </c>
      <c r="AF8" s="110">
        <f t="shared" si="1"/>
        <v>0.10179331306990891</v>
      </c>
    </row>
    <row r="9" spans="1:32" x14ac:dyDescent="0.25">
      <c r="A9" s="30" t="s">
        <v>14</v>
      </c>
      <c r="B9" s="69"/>
      <c r="C9" s="70"/>
      <c r="D9" s="71">
        <f>AD104</f>
        <v>77.777777777777786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51.914561083615531</v>
      </c>
      <c r="P9" s="72" t="s">
        <v>83</v>
      </c>
      <c r="S9" s="107" t="s">
        <v>7</v>
      </c>
      <c r="T9" s="108"/>
      <c r="U9" s="108"/>
      <c r="V9" s="108">
        <v>144871043</v>
      </c>
      <c r="W9" s="108">
        <v>156567923</v>
      </c>
      <c r="X9" s="108">
        <v>159858083</v>
      </c>
      <c r="Y9" s="108">
        <v>179686364</v>
      </c>
      <c r="Z9" s="108">
        <v>195786763</v>
      </c>
      <c r="AB9" s="109" t="str">
        <f>TEXT(Z9/1000000,"$#,###.0")&amp;" mil"</f>
        <v>$195.8 mil</v>
      </c>
      <c r="AD9" s="110">
        <f t="shared" si="0"/>
        <v>8.9602786998350004E-2</v>
      </c>
      <c r="AF9" s="110">
        <f t="shared" si="1"/>
        <v>0.35145546650064508</v>
      </c>
    </row>
    <row r="10" spans="1:32" x14ac:dyDescent="0.25">
      <c r="A10" s="30" t="s">
        <v>17</v>
      </c>
      <c r="B10" s="69"/>
      <c r="C10" s="70"/>
      <c r="D10" s="71">
        <f>AD105</f>
        <v>11.63604549431321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48.059390466267253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78.01510810106798</v>
      </c>
      <c r="P11" s="72" t="s">
        <v>83</v>
      </c>
      <c r="S11" s="107" t="s">
        <v>29</v>
      </c>
      <c r="T11" s="112"/>
      <c r="U11" s="112"/>
      <c r="V11" s="112">
        <v>4107</v>
      </c>
      <c r="W11" s="112">
        <v>4274</v>
      </c>
      <c r="X11" s="112">
        <v>4376</v>
      </c>
      <c r="Y11" s="112">
        <v>4906</v>
      </c>
      <c r="Z11" s="112">
        <v>4865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12.503256056264652</v>
      </c>
      <c r="P12" s="72" t="s">
        <v>83</v>
      </c>
      <c r="S12" s="107" t="s">
        <v>30</v>
      </c>
      <c r="T12" s="112"/>
      <c r="U12" s="112"/>
      <c r="V12" s="112">
        <v>799</v>
      </c>
      <c r="W12" s="112">
        <v>861</v>
      </c>
      <c r="X12" s="112">
        <v>881</v>
      </c>
      <c r="Y12" s="112">
        <v>855</v>
      </c>
      <c r="Z12" s="112">
        <v>849</v>
      </c>
    </row>
    <row r="13" spans="1:32" ht="15" customHeight="1" x14ac:dyDescent="0.25">
      <c r="A13" s="30" t="s">
        <v>19</v>
      </c>
      <c r="B13" s="70"/>
      <c r="C13" s="70"/>
      <c r="D13" s="71">
        <f>AD108</f>
        <v>17.410323709536307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9.5337327429017975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24.164479440069993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43.5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25.091863517060371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20.400728597449909</v>
      </c>
      <c r="P15" s="72" t="s">
        <v>83</v>
      </c>
      <c r="S15" s="115" t="s">
        <v>59</v>
      </c>
      <c r="T15" s="115"/>
      <c r="U15" s="116"/>
      <c r="V15" s="116">
        <v>1087</v>
      </c>
      <c r="W15" s="116">
        <v>1243</v>
      </c>
      <c r="X15" s="116">
        <v>1180</v>
      </c>
      <c r="Y15" s="112">
        <v>1249</v>
      </c>
      <c r="Z15" s="112">
        <v>1266</v>
      </c>
      <c r="AB15" s="117">
        <f t="shared" ref="AB15:AB34" si="2">IF(Z15="np",0,Z15/$Z$34)</f>
        <v>0.22136737191816752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22.712160979877517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79.599271402550087</v>
      </c>
      <c r="P16" s="37" t="s">
        <v>83</v>
      </c>
      <c r="S16" s="115" t="s">
        <v>60</v>
      </c>
      <c r="T16" s="115"/>
      <c r="U16" s="116"/>
      <c r="V16" s="116">
        <v>40</v>
      </c>
      <c r="W16" s="116">
        <v>43</v>
      </c>
      <c r="X16" s="116">
        <v>44</v>
      </c>
      <c r="Y16" s="112">
        <v>51</v>
      </c>
      <c r="Z16" s="112">
        <v>58</v>
      </c>
      <c r="AB16" s="117">
        <f t="shared" si="2"/>
        <v>1.0141633152649064E-2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335</v>
      </c>
      <c r="W17" s="116">
        <v>351</v>
      </c>
      <c r="X17" s="116">
        <v>368</v>
      </c>
      <c r="Y17" s="112">
        <v>415</v>
      </c>
      <c r="Z17" s="112">
        <v>466</v>
      </c>
      <c r="AB17" s="117">
        <f t="shared" si="2"/>
        <v>8.1482776709214902E-2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41</v>
      </c>
      <c r="W18" s="116">
        <v>42</v>
      </c>
      <c r="X18" s="116">
        <v>44</v>
      </c>
      <c r="Y18" s="112">
        <v>43</v>
      </c>
      <c r="Z18" s="112">
        <v>55</v>
      </c>
      <c r="AB18" s="117">
        <f t="shared" si="2"/>
        <v>9.6170659206154929E-3</v>
      </c>
    </row>
    <row r="19" spans="1:28" x14ac:dyDescent="0.25">
      <c r="A19" s="61" t="str">
        <f>$S$1&amp;" ("&amp;$V$2&amp;" to "&amp;$Z$2&amp;")"</f>
        <v>Dorset (2018-19 to 2022-23)</v>
      </c>
      <c r="B19" s="61"/>
      <c r="C19" s="61"/>
      <c r="D19" s="61"/>
      <c r="E19" s="61"/>
      <c r="F19" s="61"/>
      <c r="G19" s="61" t="str">
        <f>$S$1&amp;" ("&amp;$V$2&amp;" to "&amp;$Z$2&amp;")"</f>
        <v>Dorset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285</v>
      </c>
      <c r="W19" s="116">
        <v>326</v>
      </c>
      <c r="X19" s="116">
        <v>289</v>
      </c>
      <c r="Y19" s="112">
        <v>321</v>
      </c>
      <c r="Z19" s="112">
        <v>322</v>
      </c>
      <c r="AB19" s="117">
        <f t="shared" si="2"/>
        <v>5.6303549571603426E-2</v>
      </c>
    </row>
    <row r="20" spans="1:28" x14ac:dyDescent="0.25">
      <c r="S20" s="115" t="s">
        <v>64</v>
      </c>
      <c r="T20" s="115"/>
      <c r="U20" s="116"/>
      <c r="V20" s="116">
        <v>142</v>
      </c>
      <c r="W20" s="116">
        <v>149</v>
      </c>
      <c r="X20" s="116">
        <v>155</v>
      </c>
      <c r="Y20" s="112">
        <v>113</v>
      </c>
      <c r="Z20" s="112">
        <v>124</v>
      </c>
      <c r="AB20" s="117">
        <f t="shared" si="2"/>
        <v>2.1682112257387656E-2</v>
      </c>
    </row>
    <row r="21" spans="1:28" x14ac:dyDescent="0.25">
      <c r="S21" s="115" t="s">
        <v>65</v>
      </c>
      <c r="T21" s="115"/>
      <c r="U21" s="116"/>
      <c r="V21" s="116">
        <v>328</v>
      </c>
      <c r="W21" s="116">
        <v>341</v>
      </c>
      <c r="X21" s="116">
        <v>339</v>
      </c>
      <c r="Y21" s="112">
        <v>392</v>
      </c>
      <c r="Z21" s="112">
        <v>360</v>
      </c>
      <c r="AB21" s="117">
        <f t="shared" si="2"/>
        <v>6.2948067844028677E-2</v>
      </c>
    </row>
    <row r="22" spans="1:28" x14ac:dyDescent="0.25">
      <c r="S22" s="115" t="s">
        <v>66</v>
      </c>
      <c r="T22" s="115"/>
      <c r="U22" s="116"/>
      <c r="V22" s="116">
        <v>267</v>
      </c>
      <c r="W22" s="116">
        <v>251</v>
      </c>
      <c r="X22" s="116">
        <v>359</v>
      </c>
      <c r="Y22" s="112">
        <v>433</v>
      </c>
      <c r="Z22" s="112">
        <v>390</v>
      </c>
      <c r="AB22" s="117">
        <f t="shared" si="2"/>
        <v>6.81937401643644E-2</v>
      </c>
    </row>
    <row r="23" spans="1:28" x14ac:dyDescent="0.25">
      <c r="S23" s="115" t="s">
        <v>67</v>
      </c>
      <c r="T23" s="115"/>
      <c r="U23" s="116"/>
      <c r="V23" s="116">
        <v>201</v>
      </c>
      <c r="W23" s="116">
        <v>218</v>
      </c>
      <c r="X23" s="116">
        <v>226</v>
      </c>
      <c r="Y23" s="112">
        <v>258</v>
      </c>
      <c r="Z23" s="112">
        <v>239</v>
      </c>
      <c r="AB23" s="117">
        <f t="shared" si="2"/>
        <v>4.179052281867459E-2</v>
      </c>
    </row>
    <row r="24" spans="1:28" x14ac:dyDescent="0.25">
      <c r="S24" s="115" t="s">
        <v>68</v>
      </c>
      <c r="T24" s="115"/>
      <c r="U24" s="116"/>
      <c r="V24" s="116">
        <v>11</v>
      </c>
      <c r="W24" s="116">
        <v>11</v>
      </c>
      <c r="X24" s="116">
        <v>8</v>
      </c>
      <c r="Y24" s="112">
        <v>18</v>
      </c>
      <c r="Z24" s="112">
        <v>15</v>
      </c>
      <c r="AB24" s="117">
        <f t="shared" si="2"/>
        <v>2.6228361601678615E-3</v>
      </c>
    </row>
    <row r="25" spans="1:28" x14ac:dyDescent="0.25">
      <c r="S25" s="115" t="s">
        <v>69</v>
      </c>
      <c r="T25" s="115"/>
      <c r="U25" s="116"/>
      <c r="V25" s="116">
        <v>67</v>
      </c>
      <c r="W25" s="116">
        <v>64</v>
      </c>
      <c r="X25" s="116">
        <v>81</v>
      </c>
      <c r="Y25" s="112">
        <v>82</v>
      </c>
      <c r="Z25" s="112">
        <v>87</v>
      </c>
      <c r="AB25" s="117">
        <f t="shared" si="2"/>
        <v>1.5212449728973596E-2</v>
      </c>
    </row>
    <row r="26" spans="1:28" x14ac:dyDescent="0.25">
      <c r="S26" s="115" t="s">
        <v>70</v>
      </c>
      <c r="T26" s="115"/>
      <c r="U26" s="116"/>
      <c r="V26" s="116">
        <v>59</v>
      </c>
      <c r="W26" s="116">
        <v>65</v>
      </c>
      <c r="X26" s="116">
        <v>69</v>
      </c>
      <c r="Y26" s="112">
        <v>69</v>
      </c>
      <c r="Z26" s="112">
        <v>93</v>
      </c>
      <c r="AB26" s="117">
        <f t="shared" si="2"/>
        <v>1.6261584193040742E-2</v>
      </c>
    </row>
    <row r="27" spans="1:28" x14ac:dyDescent="0.25">
      <c r="S27" s="115" t="s">
        <v>71</v>
      </c>
      <c r="T27" s="115"/>
      <c r="U27" s="116"/>
      <c r="V27" s="116">
        <v>147</v>
      </c>
      <c r="W27" s="116">
        <v>137</v>
      </c>
      <c r="X27" s="116">
        <v>149</v>
      </c>
      <c r="Y27" s="112">
        <v>193</v>
      </c>
      <c r="Z27" s="112">
        <v>187</v>
      </c>
      <c r="AB27" s="117">
        <f t="shared" si="2"/>
        <v>3.2698024130092672E-2</v>
      </c>
    </row>
    <row r="28" spans="1:28" x14ac:dyDescent="0.25">
      <c r="S28" s="115" t="s">
        <v>72</v>
      </c>
      <c r="T28" s="115"/>
      <c r="U28" s="116"/>
      <c r="V28" s="116">
        <v>259</v>
      </c>
      <c r="W28" s="116">
        <v>254</v>
      </c>
      <c r="X28" s="116">
        <v>302</v>
      </c>
      <c r="Y28" s="112">
        <v>292</v>
      </c>
      <c r="Z28" s="112">
        <v>308</v>
      </c>
      <c r="AB28" s="117">
        <f t="shared" si="2"/>
        <v>5.3855569155446759E-2</v>
      </c>
    </row>
    <row r="29" spans="1:28" x14ac:dyDescent="0.25">
      <c r="S29" s="115" t="s">
        <v>73</v>
      </c>
      <c r="T29" s="115"/>
      <c r="U29" s="116"/>
      <c r="V29" s="116">
        <v>196</v>
      </c>
      <c r="W29" s="116">
        <v>148</v>
      </c>
      <c r="X29" s="116">
        <v>203</v>
      </c>
      <c r="Y29" s="112">
        <v>318</v>
      </c>
      <c r="Z29" s="112">
        <v>224</v>
      </c>
      <c r="AB29" s="117">
        <f t="shared" si="2"/>
        <v>3.9167686658506728E-2</v>
      </c>
    </row>
    <row r="30" spans="1:28" x14ac:dyDescent="0.25">
      <c r="S30" s="115" t="s">
        <v>74</v>
      </c>
      <c r="T30" s="115"/>
      <c r="U30" s="116"/>
      <c r="V30" s="116">
        <v>282</v>
      </c>
      <c r="W30" s="116">
        <v>298</v>
      </c>
      <c r="X30" s="116">
        <v>271</v>
      </c>
      <c r="Y30" s="112">
        <v>303</v>
      </c>
      <c r="Z30" s="112">
        <v>302</v>
      </c>
      <c r="AB30" s="117">
        <f t="shared" si="2"/>
        <v>5.2806434691379613E-2</v>
      </c>
    </row>
    <row r="31" spans="1:28" x14ac:dyDescent="0.25">
      <c r="S31" s="115" t="s">
        <v>75</v>
      </c>
      <c r="T31" s="115"/>
      <c r="U31" s="116"/>
      <c r="V31" s="116">
        <v>395</v>
      </c>
      <c r="W31" s="116">
        <v>410</v>
      </c>
      <c r="X31" s="116">
        <v>419</v>
      </c>
      <c r="Y31" s="112">
        <v>465</v>
      </c>
      <c r="Z31" s="112">
        <v>514</v>
      </c>
      <c r="AB31" s="117">
        <f t="shared" si="2"/>
        <v>8.9875852421752056E-2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140</v>
      </c>
      <c r="W32" s="116">
        <v>180</v>
      </c>
      <c r="X32" s="116">
        <v>157</v>
      </c>
      <c r="Y32" s="112">
        <v>174</v>
      </c>
      <c r="Z32" s="112">
        <v>169</v>
      </c>
      <c r="AB32" s="117">
        <f t="shared" si="2"/>
        <v>2.9550620737891241E-2</v>
      </c>
    </row>
    <row r="33" spans="19:32" x14ac:dyDescent="0.25">
      <c r="S33" s="115" t="s">
        <v>77</v>
      </c>
      <c r="T33" s="115"/>
      <c r="U33" s="116"/>
      <c r="V33" s="116">
        <v>128</v>
      </c>
      <c r="W33" s="116">
        <v>135</v>
      </c>
      <c r="X33" s="116">
        <v>143</v>
      </c>
      <c r="Y33" s="112">
        <v>158</v>
      </c>
      <c r="Z33" s="112">
        <v>161</v>
      </c>
      <c r="AB33" s="117">
        <f t="shared" si="2"/>
        <v>2.8151774785801713E-2</v>
      </c>
    </row>
    <row r="34" spans="19:32" x14ac:dyDescent="0.25">
      <c r="S34" s="118" t="s">
        <v>53</v>
      </c>
      <c r="T34" s="118"/>
      <c r="U34" s="119"/>
      <c r="V34" s="119">
        <v>4910</v>
      </c>
      <c r="W34" s="119">
        <v>5134</v>
      </c>
      <c r="X34" s="119">
        <v>5257</v>
      </c>
      <c r="Y34" s="120">
        <v>5767</v>
      </c>
      <c r="Z34" s="120">
        <v>5719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2850</v>
      </c>
      <c r="W37" s="112">
        <v>2918</v>
      </c>
      <c r="X37" s="112">
        <v>2925</v>
      </c>
      <c r="Y37" s="112">
        <v>2938</v>
      </c>
      <c r="Z37" s="112">
        <v>3059</v>
      </c>
      <c r="AB37" s="132">
        <f>Z37/Z40*100</f>
        <v>79.599271402550087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612</v>
      </c>
      <c r="W38" s="112">
        <v>651</v>
      </c>
      <c r="X38" s="112">
        <v>700</v>
      </c>
      <c r="Y38" s="112">
        <v>813</v>
      </c>
      <c r="Z38" s="112">
        <v>784</v>
      </c>
      <c r="AB38" s="132">
        <f>Z38/Z40*100</f>
        <v>20.400728597449909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3462</v>
      </c>
      <c r="W40" s="112">
        <v>3569</v>
      </c>
      <c r="X40" s="112">
        <v>3625</v>
      </c>
      <c r="Y40" s="112">
        <v>3751</v>
      </c>
      <c r="Z40" s="112">
        <v>3843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10</v>
      </c>
      <c r="W44" s="112">
        <v>5</v>
      </c>
      <c r="X44" s="112">
        <v>10</v>
      </c>
      <c r="Y44" s="112">
        <v>10</v>
      </c>
      <c r="Z44" s="112">
        <v>16</v>
      </c>
    </row>
    <row r="45" spans="19:32" x14ac:dyDescent="0.25">
      <c r="S45" s="115" t="s">
        <v>37</v>
      </c>
      <c r="T45" s="115"/>
      <c r="U45" s="112"/>
      <c r="V45" s="112">
        <v>72</v>
      </c>
      <c r="W45" s="112">
        <v>51</v>
      </c>
      <c r="X45" s="112">
        <v>67</v>
      </c>
      <c r="Y45" s="112">
        <v>83</v>
      </c>
      <c r="Z45" s="112">
        <v>117</v>
      </c>
    </row>
    <row r="46" spans="19:32" x14ac:dyDescent="0.25">
      <c r="S46" s="115" t="s">
        <v>38</v>
      </c>
      <c r="T46" s="115"/>
      <c r="U46" s="112"/>
      <c r="V46" s="112">
        <v>174</v>
      </c>
      <c r="W46" s="112">
        <v>176</v>
      </c>
      <c r="X46" s="112">
        <v>154</v>
      </c>
      <c r="Y46" s="112">
        <v>163</v>
      </c>
      <c r="Z46" s="112">
        <v>164</v>
      </c>
    </row>
    <row r="47" spans="19:32" x14ac:dyDescent="0.25">
      <c r="S47" s="115" t="s">
        <v>39</v>
      </c>
      <c r="T47" s="115"/>
      <c r="U47" s="112"/>
      <c r="V47" s="112">
        <v>228</v>
      </c>
      <c r="W47" s="112">
        <v>243</v>
      </c>
      <c r="X47" s="112">
        <v>251</v>
      </c>
      <c r="Y47" s="112">
        <v>264</v>
      </c>
      <c r="Z47" s="112">
        <v>226</v>
      </c>
    </row>
    <row r="48" spans="19:32" x14ac:dyDescent="0.25">
      <c r="S48" s="115" t="s">
        <v>40</v>
      </c>
      <c r="T48" s="115"/>
      <c r="U48" s="112"/>
      <c r="V48" s="112">
        <v>244</v>
      </c>
      <c r="W48" s="112">
        <v>288</v>
      </c>
      <c r="X48" s="112">
        <v>305</v>
      </c>
      <c r="Y48" s="112">
        <v>347</v>
      </c>
      <c r="Z48" s="112">
        <v>307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247</v>
      </c>
      <c r="W49" s="112">
        <v>251</v>
      </c>
      <c r="X49" s="112">
        <v>265</v>
      </c>
      <c r="Y49" s="112">
        <v>304</v>
      </c>
      <c r="Z49" s="112">
        <v>305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Dorset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202</v>
      </c>
      <c r="W50" s="112">
        <v>210</v>
      </c>
      <c r="X50" s="112">
        <v>223</v>
      </c>
      <c r="Y50" s="112">
        <v>241</v>
      </c>
      <c r="Z50" s="112">
        <v>257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196</v>
      </c>
      <c r="W51" s="112">
        <v>209</v>
      </c>
      <c r="X51" s="112">
        <v>202</v>
      </c>
      <c r="Y51" s="112">
        <v>210</v>
      </c>
      <c r="Z51" s="112">
        <v>211</v>
      </c>
    </row>
    <row r="52" spans="1:26" ht="15" customHeight="1" x14ac:dyDescent="0.25">
      <c r="S52" s="115" t="s">
        <v>44</v>
      </c>
      <c r="T52" s="115"/>
      <c r="U52" s="112"/>
      <c r="V52" s="112">
        <v>215</v>
      </c>
      <c r="W52" s="112">
        <v>215</v>
      </c>
      <c r="X52" s="112">
        <v>188</v>
      </c>
      <c r="Y52" s="112">
        <v>204</v>
      </c>
      <c r="Z52" s="112">
        <v>200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224</v>
      </c>
      <c r="W53" s="112">
        <v>229</v>
      </c>
      <c r="X53" s="112">
        <v>230</v>
      </c>
      <c r="Y53" s="112">
        <v>253</v>
      </c>
      <c r="Z53" s="112">
        <v>246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281</v>
      </c>
      <c r="W54" s="112">
        <v>259</v>
      </c>
      <c r="X54" s="112">
        <v>252</v>
      </c>
      <c r="Y54" s="112">
        <v>244</v>
      </c>
      <c r="Z54" s="112">
        <v>236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229</v>
      </c>
      <c r="W55" s="112">
        <v>267</v>
      </c>
      <c r="X55" s="112">
        <v>278</v>
      </c>
      <c r="Y55" s="112">
        <v>278</v>
      </c>
      <c r="Z55" s="112">
        <v>250</v>
      </c>
    </row>
    <row r="56" spans="1:26" ht="15" customHeight="1" x14ac:dyDescent="0.25">
      <c r="S56" s="115" t="s">
        <v>48</v>
      </c>
      <c r="T56" s="115"/>
      <c r="U56" s="112"/>
      <c r="V56" s="112">
        <v>128</v>
      </c>
      <c r="W56" s="112">
        <v>144</v>
      </c>
      <c r="X56" s="112">
        <v>151</v>
      </c>
      <c r="Y56" s="112">
        <v>162</v>
      </c>
      <c r="Z56" s="112">
        <v>172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45</v>
      </c>
      <c r="W57" s="112">
        <v>59</v>
      </c>
      <c r="X57" s="112">
        <v>74</v>
      </c>
      <c r="Y57" s="112">
        <v>80</v>
      </c>
      <c r="Z57" s="112">
        <v>87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27</v>
      </c>
      <c r="W58" s="112">
        <v>22</v>
      </c>
      <c r="X58" s="112">
        <v>17</v>
      </c>
      <c r="Y58" s="112">
        <v>23</v>
      </c>
      <c r="Z58" s="112">
        <v>21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12</v>
      </c>
      <c r="W59" s="112">
        <v>16</v>
      </c>
      <c r="X59" s="112">
        <v>10</v>
      </c>
      <c r="Y59" s="112">
        <v>7</v>
      </c>
      <c r="Z59" s="112">
        <v>13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9</v>
      </c>
      <c r="W60" s="112">
        <v>3</v>
      </c>
      <c r="X60" s="112">
        <v>7</v>
      </c>
      <c r="Y60" s="112">
        <v>9</v>
      </c>
      <c r="Z60" s="112">
        <v>10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2548</v>
      </c>
      <c r="W61" s="112">
        <v>2652</v>
      </c>
      <c r="X61" s="112">
        <v>2684</v>
      </c>
      <c r="Y61" s="112">
        <v>2882</v>
      </c>
      <c r="Z61" s="112">
        <v>2843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6</v>
      </c>
      <c r="W63" s="112">
        <v>4</v>
      </c>
      <c r="X63" s="112">
        <v>10</v>
      </c>
      <c r="Y63" s="112">
        <v>8</v>
      </c>
      <c r="Z63" s="112">
        <v>14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66</v>
      </c>
      <c r="W64" s="112">
        <v>71</v>
      </c>
      <c r="X64" s="112">
        <v>89</v>
      </c>
      <c r="Y64" s="112">
        <v>120</v>
      </c>
      <c r="Z64" s="112">
        <v>118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Dorset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147</v>
      </c>
      <c r="W65" s="112">
        <v>182</v>
      </c>
      <c r="X65" s="112">
        <v>176</v>
      </c>
      <c r="Y65" s="112">
        <v>183</v>
      </c>
      <c r="Z65" s="112">
        <v>198</v>
      </c>
    </row>
    <row r="66" spans="1:26" x14ac:dyDescent="0.25">
      <c r="S66" s="115" t="s">
        <v>39</v>
      </c>
      <c r="T66" s="115"/>
      <c r="U66" s="112"/>
      <c r="V66" s="112">
        <v>217</v>
      </c>
      <c r="W66" s="112">
        <v>210</v>
      </c>
      <c r="X66" s="112">
        <v>192</v>
      </c>
      <c r="Y66" s="112">
        <v>265</v>
      </c>
      <c r="Z66" s="112">
        <v>240</v>
      </c>
    </row>
    <row r="67" spans="1:26" x14ac:dyDescent="0.25">
      <c r="S67" s="115" t="s">
        <v>40</v>
      </c>
      <c r="T67" s="115"/>
      <c r="U67" s="112"/>
      <c r="V67" s="112">
        <v>190</v>
      </c>
      <c r="W67" s="112">
        <v>244</v>
      </c>
      <c r="X67" s="112">
        <v>284</v>
      </c>
      <c r="Y67" s="112">
        <v>273</v>
      </c>
      <c r="Z67" s="112">
        <v>258</v>
      </c>
    </row>
    <row r="68" spans="1:26" x14ac:dyDescent="0.25">
      <c r="S68" s="115" t="s">
        <v>41</v>
      </c>
      <c r="T68" s="115"/>
      <c r="U68" s="112"/>
      <c r="V68" s="112">
        <v>191</v>
      </c>
      <c r="W68" s="112">
        <v>208</v>
      </c>
      <c r="X68" s="112">
        <v>215</v>
      </c>
      <c r="Y68" s="112">
        <v>230</v>
      </c>
      <c r="Z68" s="112">
        <v>267</v>
      </c>
    </row>
    <row r="69" spans="1:26" x14ac:dyDescent="0.25">
      <c r="S69" s="115" t="s">
        <v>42</v>
      </c>
      <c r="T69" s="115"/>
      <c r="U69" s="112"/>
      <c r="V69" s="112">
        <v>193</v>
      </c>
      <c r="W69" s="112">
        <v>205</v>
      </c>
      <c r="X69" s="112">
        <v>222</v>
      </c>
      <c r="Y69" s="112">
        <v>252</v>
      </c>
      <c r="Z69" s="112">
        <v>259</v>
      </c>
    </row>
    <row r="70" spans="1:26" x14ac:dyDescent="0.25">
      <c r="S70" s="115" t="s">
        <v>43</v>
      </c>
      <c r="T70" s="115"/>
      <c r="U70" s="112"/>
      <c r="V70" s="112">
        <v>183</v>
      </c>
      <c r="W70" s="112">
        <v>167</v>
      </c>
      <c r="X70" s="112">
        <v>167</v>
      </c>
      <c r="Y70" s="112">
        <v>201</v>
      </c>
      <c r="Z70" s="112">
        <v>250</v>
      </c>
    </row>
    <row r="71" spans="1:26" x14ac:dyDescent="0.25">
      <c r="S71" s="115" t="s">
        <v>44</v>
      </c>
      <c r="T71" s="115"/>
      <c r="U71" s="112"/>
      <c r="V71" s="112">
        <v>227</v>
      </c>
      <c r="W71" s="112">
        <v>222</v>
      </c>
      <c r="X71" s="112">
        <v>233</v>
      </c>
      <c r="Y71" s="112">
        <v>244</v>
      </c>
      <c r="Z71" s="112">
        <v>218</v>
      </c>
    </row>
    <row r="72" spans="1:26" x14ac:dyDescent="0.25">
      <c r="S72" s="115" t="s">
        <v>45</v>
      </c>
      <c r="T72" s="115"/>
      <c r="U72" s="112"/>
      <c r="V72" s="112">
        <v>261</v>
      </c>
      <c r="W72" s="112">
        <v>267</v>
      </c>
      <c r="X72" s="112">
        <v>245</v>
      </c>
      <c r="Y72" s="112">
        <v>285</v>
      </c>
      <c r="Z72" s="112">
        <v>273</v>
      </c>
    </row>
    <row r="73" spans="1:26" x14ac:dyDescent="0.25">
      <c r="S73" s="115" t="s">
        <v>46</v>
      </c>
      <c r="T73" s="115"/>
      <c r="U73" s="112"/>
      <c r="V73" s="112">
        <v>279</v>
      </c>
      <c r="W73" s="112">
        <v>294</v>
      </c>
      <c r="X73" s="112">
        <v>302</v>
      </c>
      <c r="Y73" s="112">
        <v>321</v>
      </c>
      <c r="Z73" s="112">
        <v>280</v>
      </c>
    </row>
    <row r="74" spans="1:26" x14ac:dyDescent="0.25">
      <c r="S74" s="115" t="s">
        <v>47</v>
      </c>
      <c r="T74" s="115"/>
      <c r="U74" s="112"/>
      <c r="V74" s="112">
        <v>248</v>
      </c>
      <c r="W74" s="112">
        <v>254</v>
      </c>
      <c r="X74" s="112">
        <v>260</v>
      </c>
      <c r="Y74" s="112">
        <v>293</v>
      </c>
      <c r="Z74" s="112">
        <v>264</v>
      </c>
    </row>
    <row r="75" spans="1:26" x14ac:dyDescent="0.25">
      <c r="S75" s="115" t="s">
        <v>48</v>
      </c>
      <c r="T75" s="115"/>
      <c r="U75" s="112"/>
      <c r="V75" s="112">
        <v>68</v>
      </c>
      <c r="W75" s="112">
        <v>76</v>
      </c>
      <c r="X75" s="112">
        <v>109</v>
      </c>
      <c r="Y75" s="112">
        <v>144</v>
      </c>
      <c r="Z75" s="112">
        <v>150</v>
      </c>
    </row>
    <row r="76" spans="1:26" x14ac:dyDescent="0.25">
      <c r="S76" s="115" t="s">
        <v>49</v>
      </c>
      <c r="T76" s="115"/>
      <c r="U76" s="112"/>
      <c r="V76" s="112">
        <v>39</v>
      </c>
      <c r="W76" s="112">
        <v>39</v>
      </c>
      <c r="X76" s="112">
        <v>32</v>
      </c>
      <c r="Y76" s="112">
        <v>27</v>
      </c>
      <c r="Z76" s="112">
        <v>38</v>
      </c>
    </row>
    <row r="77" spans="1:26" x14ac:dyDescent="0.25">
      <c r="S77" s="115" t="s">
        <v>50</v>
      </c>
      <c r="T77" s="115"/>
      <c r="U77" s="112"/>
      <c r="V77" s="112">
        <v>13</v>
      </c>
      <c r="W77" s="112">
        <v>12</v>
      </c>
      <c r="X77" s="112">
        <v>15</v>
      </c>
      <c r="Y77" s="112">
        <v>24</v>
      </c>
      <c r="Z77" s="112">
        <v>24</v>
      </c>
    </row>
    <row r="78" spans="1:26" x14ac:dyDescent="0.25">
      <c r="S78" s="115" t="s">
        <v>51</v>
      </c>
      <c r="T78" s="115"/>
      <c r="U78" s="112"/>
      <c r="V78" s="112">
        <v>17</v>
      </c>
      <c r="W78" s="112">
        <v>14</v>
      </c>
      <c r="X78" s="112">
        <v>14</v>
      </c>
      <c r="Y78" s="112">
        <v>9</v>
      </c>
      <c r="Z78" s="112">
        <v>6</v>
      </c>
    </row>
    <row r="79" spans="1:26" x14ac:dyDescent="0.25">
      <c r="S79" s="115" t="s">
        <v>52</v>
      </c>
      <c r="T79" s="115"/>
      <c r="U79" s="112"/>
      <c r="V79" s="112">
        <v>4</v>
      </c>
      <c r="W79" s="112">
        <v>7</v>
      </c>
      <c r="X79" s="112">
        <v>3</v>
      </c>
      <c r="Y79" s="112">
        <v>3</v>
      </c>
      <c r="Z79" s="112">
        <v>7</v>
      </c>
    </row>
    <row r="80" spans="1:26" x14ac:dyDescent="0.25">
      <c r="S80" s="118" t="s">
        <v>53</v>
      </c>
      <c r="T80" s="118"/>
      <c r="U80" s="112"/>
      <c r="V80" s="112">
        <v>2357</v>
      </c>
      <c r="W80" s="112">
        <v>2483</v>
      </c>
      <c r="X80" s="112">
        <v>2568</v>
      </c>
      <c r="Y80" s="112">
        <v>2878</v>
      </c>
      <c r="Z80" s="112">
        <v>2870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Dorset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210</v>
      </c>
      <c r="W83" s="112">
        <v>226</v>
      </c>
      <c r="X83" s="112">
        <v>219</v>
      </c>
      <c r="Y83" s="112">
        <v>224</v>
      </c>
      <c r="Z83" s="112">
        <v>254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69</v>
      </c>
      <c r="W84" s="112">
        <v>80</v>
      </c>
      <c r="X84" s="112">
        <v>86</v>
      </c>
      <c r="Y84" s="112">
        <v>98</v>
      </c>
      <c r="Z84" s="112">
        <v>110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271</v>
      </c>
      <c r="W85" s="112">
        <v>283</v>
      </c>
      <c r="X85" s="112">
        <v>289</v>
      </c>
      <c r="Y85" s="112">
        <v>304</v>
      </c>
      <c r="Z85" s="112">
        <v>304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5,715</v>
      </c>
      <c r="D86" s="94">
        <f t="shared" ref="D86:D91" si="4">AD4</f>
        <v>-8.5010409437890067E-3</v>
      </c>
      <c r="E86" s="95">
        <f t="shared" ref="E86:E91" si="5">AD4</f>
        <v>-8.5010409437890067E-3</v>
      </c>
      <c r="F86" s="94">
        <f t="shared" ref="F86:F91" si="6">AF4</f>
        <v>0.1641882257078835</v>
      </c>
      <c r="G86" s="95">
        <f t="shared" ref="G86:G91" si="7">AF4</f>
        <v>0.1641882257078835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64</v>
      </c>
      <c r="W86" s="112">
        <v>66</v>
      </c>
      <c r="X86" s="112">
        <v>74</v>
      </c>
      <c r="Y86" s="112">
        <v>76</v>
      </c>
      <c r="Z86" s="112">
        <v>75</v>
      </c>
    </row>
    <row r="87" spans="1:30" ht="15" customHeight="1" x14ac:dyDescent="0.25">
      <c r="A87" s="96" t="s">
        <v>4</v>
      </c>
      <c r="B87" s="49"/>
      <c r="C87" s="97" t="str">
        <f t="shared" si="3"/>
        <v>2,845</v>
      </c>
      <c r="D87" s="94">
        <f t="shared" si="4"/>
        <v>-1.215277777777779E-2</v>
      </c>
      <c r="E87" s="95">
        <f t="shared" si="5"/>
        <v>-1.215277777777779E-2</v>
      </c>
      <c r="F87" s="94">
        <f t="shared" si="6"/>
        <v>0.11393891934220823</v>
      </c>
      <c r="G87" s="95">
        <f t="shared" si="7"/>
        <v>0.11393891934220823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40</v>
      </c>
      <c r="W87" s="112">
        <v>32</v>
      </c>
      <c r="X87" s="112">
        <v>36</v>
      </c>
      <c r="Y87" s="112">
        <v>38</v>
      </c>
      <c r="Z87" s="112">
        <v>35</v>
      </c>
    </row>
    <row r="88" spans="1:30" ht="15" customHeight="1" x14ac:dyDescent="0.25">
      <c r="A88" s="96" t="s">
        <v>5</v>
      </c>
      <c r="B88" s="49"/>
      <c r="C88" s="97" t="str">
        <f t="shared" si="3"/>
        <v>2,869</v>
      </c>
      <c r="D88" s="94">
        <f t="shared" si="4"/>
        <v>-2.7806743135210255E-3</v>
      </c>
      <c r="E88" s="95">
        <f t="shared" si="5"/>
        <v>-2.7806743135210255E-3</v>
      </c>
      <c r="F88" s="94">
        <f t="shared" si="6"/>
        <v>0.21567796610169498</v>
      </c>
      <c r="G88" s="95">
        <f t="shared" si="7"/>
        <v>0.21567796610169498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48</v>
      </c>
      <c r="W88" s="112">
        <v>61</v>
      </c>
      <c r="X88" s="112">
        <v>57</v>
      </c>
      <c r="Y88" s="112">
        <v>60</v>
      </c>
      <c r="Z88" s="112">
        <v>67</v>
      </c>
    </row>
    <row r="89" spans="1:30" ht="15" customHeight="1" x14ac:dyDescent="0.25">
      <c r="A89" s="49" t="s">
        <v>6</v>
      </c>
      <c r="B89" s="49"/>
      <c r="C89" s="97" t="str">
        <f t="shared" si="3"/>
        <v>3,839</v>
      </c>
      <c r="D89" s="94">
        <f t="shared" si="4"/>
        <v>2.2915001332267426E-2</v>
      </c>
      <c r="E89" s="95">
        <f t="shared" si="5"/>
        <v>2.2915001332267426E-2</v>
      </c>
      <c r="F89" s="94">
        <f t="shared" si="6"/>
        <v>0.1082563510392609</v>
      </c>
      <c r="G89" s="95">
        <f t="shared" si="7"/>
        <v>0.1082563510392609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284</v>
      </c>
      <c r="W89" s="112">
        <v>282</v>
      </c>
      <c r="X89" s="112">
        <v>275</v>
      </c>
      <c r="Y89" s="112">
        <v>279</v>
      </c>
      <c r="Z89" s="112">
        <v>340</v>
      </c>
    </row>
    <row r="90" spans="1:30" ht="15" customHeight="1" x14ac:dyDescent="0.25">
      <c r="A90" s="49" t="s">
        <v>95</v>
      </c>
      <c r="B90" s="49"/>
      <c r="C90" s="97" t="str">
        <f t="shared" si="3"/>
        <v>$36,249</v>
      </c>
      <c r="D90" s="94">
        <f t="shared" si="4"/>
        <v>0.12090664522712524</v>
      </c>
      <c r="E90" s="95">
        <f t="shared" si="5"/>
        <v>0.12090664522712524</v>
      </c>
      <c r="F90" s="94">
        <f t="shared" si="6"/>
        <v>0.10179331306990891</v>
      </c>
      <c r="G90" s="95">
        <f t="shared" si="7"/>
        <v>0.10179331306990891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428</v>
      </c>
      <c r="W90" s="112">
        <v>429</v>
      </c>
      <c r="X90" s="112">
        <v>445</v>
      </c>
      <c r="Y90" s="112">
        <v>456</v>
      </c>
      <c r="Z90" s="112">
        <v>364</v>
      </c>
    </row>
    <row r="91" spans="1:30" ht="15" customHeight="1" x14ac:dyDescent="0.25">
      <c r="A91" s="49" t="s">
        <v>7</v>
      </c>
      <c r="B91" s="49"/>
      <c r="C91" s="97" t="str">
        <f t="shared" si="3"/>
        <v>$195.8 mil</v>
      </c>
      <c r="D91" s="94">
        <f t="shared" si="4"/>
        <v>8.9602786998350004E-2</v>
      </c>
      <c r="E91" s="95">
        <f t="shared" si="5"/>
        <v>8.9602786998350004E-2</v>
      </c>
      <c r="F91" s="94">
        <f t="shared" si="6"/>
        <v>0.35145546650064508</v>
      </c>
      <c r="G91" s="95">
        <f t="shared" si="7"/>
        <v>0.35145546650064508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1850</v>
      </c>
      <c r="W91" s="112">
        <v>1895</v>
      </c>
      <c r="X91" s="112">
        <v>1899</v>
      </c>
      <c r="Y91" s="112">
        <v>1965</v>
      </c>
      <c r="Z91" s="112">
        <v>1994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95</v>
      </c>
      <c r="W93" s="112">
        <v>104</v>
      </c>
      <c r="X93" s="112">
        <v>106</v>
      </c>
      <c r="Y93" s="112">
        <v>108</v>
      </c>
      <c r="Z93" s="112">
        <v>128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223</v>
      </c>
      <c r="W94" s="112">
        <v>219</v>
      </c>
      <c r="X94" s="112">
        <v>234</v>
      </c>
      <c r="Y94" s="112">
        <v>245</v>
      </c>
      <c r="Z94" s="112">
        <v>235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57</v>
      </c>
      <c r="W95" s="112">
        <v>63</v>
      </c>
      <c r="X95" s="112">
        <v>60</v>
      </c>
      <c r="Y95" s="112">
        <v>71</v>
      </c>
      <c r="Z95" s="112">
        <v>69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244</v>
      </c>
      <c r="W96" s="112">
        <v>263</v>
      </c>
      <c r="X96" s="112">
        <v>266</v>
      </c>
      <c r="Y96" s="112">
        <v>271</v>
      </c>
      <c r="Z96" s="112">
        <v>291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213</v>
      </c>
      <c r="W97" s="112">
        <v>205</v>
      </c>
      <c r="X97" s="112">
        <v>207</v>
      </c>
      <c r="Y97" s="112">
        <v>217</v>
      </c>
      <c r="Z97" s="112">
        <v>209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174</v>
      </c>
      <c r="W98" s="112">
        <v>167</v>
      </c>
      <c r="X98" s="112">
        <v>172</v>
      </c>
      <c r="Y98" s="112">
        <v>187</v>
      </c>
      <c r="Z98" s="112">
        <v>198</v>
      </c>
    </row>
    <row r="99" spans="1:32" ht="15" customHeight="1" x14ac:dyDescent="0.25">
      <c r="S99" s="115" t="s">
        <v>142</v>
      </c>
      <c r="T99" s="115"/>
      <c r="U99" s="112"/>
      <c r="V99" s="112">
        <v>10</v>
      </c>
      <c r="W99" s="112">
        <v>21</v>
      </c>
      <c r="X99" s="112">
        <v>24</v>
      </c>
      <c r="Y99" s="112">
        <v>29</v>
      </c>
      <c r="Z99" s="112">
        <v>62</v>
      </c>
    </row>
    <row r="100" spans="1:32" ht="15" customHeight="1" x14ac:dyDescent="0.25">
      <c r="S100" s="115" t="s">
        <v>58</v>
      </c>
      <c r="T100" s="115"/>
      <c r="U100" s="112"/>
      <c r="V100" s="112">
        <v>266</v>
      </c>
      <c r="W100" s="112">
        <v>272</v>
      </c>
      <c r="X100" s="112">
        <v>293</v>
      </c>
      <c r="Y100" s="112">
        <v>290</v>
      </c>
      <c r="Z100" s="112">
        <v>259</v>
      </c>
    </row>
    <row r="101" spans="1:32" x14ac:dyDescent="0.25">
      <c r="A101" s="18"/>
      <c r="S101" s="118" t="s">
        <v>53</v>
      </c>
      <c r="T101" s="118"/>
      <c r="U101" s="112"/>
      <c r="V101" s="112">
        <v>1616</v>
      </c>
      <c r="W101" s="112">
        <v>1672</v>
      </c>
      <c r="X101" s="112">
        <v>1726</v>
      </c>
      <c r="Y101" s="112">
        <v>1788</v>
      </c>
      <c r="Z101" s="112">
        <v>1845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3716</v>
      </c>
      <c r="W104" s="112">
        <v>3870</v>
      </c>
      <c r="X104" s="112">
        <v>3935</v>
      </c>
      <c r="Y104" s="112">
        <v>4372</v>
      </c>
      <c r="Z104" s="112">
        <v>4445</v>
      </c>
      <c r="AB104" s="109" t="str">
        <f>TEXT(Z104,"###,###")</f>
        <v>4,445</v>
      </c>
      <c r="AD104" s="130">
        <f>Z104/($Z$4)*100</f>
        <v>77.777777777777786</v>
      </c>
      <c r="AF104" s="109"/>
    </row>
    <row r="105" spans="1:32" x14ac:dyDescent="0.25">
      <c r="S105" s="115" t="s">
        <v>17</v>
      </c>
      <c r="T105" s="115"/>
      <c r="U105" s="112"/>
      <c r="V105" s="112">
        <v>615</v>
      </c>
      <c r="W105" s="112">
        <v>601</v>
      </c>
      <c r="X105" s="112">
        <v>643</v>
      </c>
      <c r="Y105" s="112">
        <v>754</v>
      </c>
      <c r="Z105" s="112">
        <v>665</v>
      </c>
      <c r="AB105" s="109" t="str">
        <f>TEXT(Z105,"###,###")</f>
        <v>665</v>
      </c>
      <c r="AD105" s="130">
        <f>Z105/($Z$4)*100</f>
        <v>11.63604549431321</v>
      </c>
      <c r="AF105" s="109"/>
    </row>
    <row r="106" spans="1:32" x14ac:dyDescent="0.25">
      <c r="S106" s="118" t="s">
        <v>53</v>
      </c>
      <c r="T106" s="118"/>
      <c r="U106" s="120"/>
      <c r="V106" s="120">
        <v>4331</v>
      </c>
      <c r="W106" s="120">
        <v>4471</v>
      </c>
      <c r="X106" s="120">
        <v>4578</v>
      </c>
      <c r="Y106" s="120">
        <v>5126</v>
      </c>
      <c r="Z106" s="120">
        <v>5110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944</v>
      </c>
      <c r="W108" s="112">
        <v>1041</v>
      </c>
      <c r="X108" s="112">
        <v>1057</v>
      </c>
      <c r="Y108" s="112">
        <v>1063</v>
      </c>
      <c r="Z108" s="112">
        <v>995</v>
      </c>
      <c r="AB108" s="109" t="str">
        <f>TEXT(Z108,"###,###")</f>
        <v>995</v>
      </c>
      <c r="AD108" s="130">
        <f>Z108/($Z$4)*100</f>
        <v>17.410323709536307</v>
      </c>
      <c r="AF108" s="109"/>
    </row>
    <row r="109" spans="1:32" x14ac:dyDescent="0.25">
      <c r="S109" s="115" t="s">
        <v>20</v>
      </c>
      <c r="T109" s="115"/>
      <c r="U109" s="112"/>
      <c r="V109" s="112">
        <v>1063</v>
      </c>
      <c r="W109" s="112">
        <v>1275</v>
      </c>
      <c r="X109" s="112">
        <v>1086</v>
      </c>
      <c r="Y109" s="112">
        <v>1386</v>
      </c>
      <c r="Z109" s="112">
        <v>1381</v>
      </c>
      <c r="AB109" s="109" t="str">
        <f>TEXT(Z109,"###,###")</f>
        <v>1,381</v>
      </c>
      <c r="AD109" s="130">
        <f>Z109/($Z$4)*100</f>
        <v>24.164479440069993</v>
      </c>
      <c r="AF109" s="109"/>
    </row>
    <row r="110" spans="1:32" x14ac:dyDescent="0.25">
      <c r="S110" s="115" t="s">
        <v>21</v>
      </c>
      <c r="T110" s="115"/>
      <c r="U110" s="112"/>
      <c r="V110" s="112">
        <v>1054</v>
      </c>
      <c r="W110" s="112">
        <v>1103</v>
      </c>
      <c r="X110" s="112">
        <v>1310</v>
      </c>
      <c r="Y110" s="112">
        <v>1312</v>
      </c>
      <c r="Z110" s="112">
        <v>1434</v>
      </c>
      <c r="AB110" s="109" t="str">
        <f>TEXT(Z110,"###,###")</f>
        <v>1,434</v>
      </c>
      <c r="AD110" s="130">
        <f>Z110/($Z$4)*100</f>
        <v>25.091863517060371</v>
      </c>
      <c r="AF110" s="109"/>
    </row>
    <row r="111" spans="1:32" x14ac:dyDescent="0.25">
      <c r="S111" s="115" t="s">
        <v>22</v>
      </c>
      <c r="T111" s="115"/>
      <c r="U111" s="112"/>
      <c r="V111" s="112">
        <v>1153</v>
      </c>
      <c r="W111" s="112">
        <v>1013</v>
      </c>
      <c r="X111" s="112">
        <v>1125</v>
      </c>
      <c r="Y111" s="112">
        <v>1365</v>
      </c>
      <c r="Z111" s="112">
        <v>1298</v>
      </c>
      <c r="AB111" s="109" t="str">
        <f>TEXT(Z111,"###,###")</f>
        <v>1,298</v>
      </c>
      <c r="AD111" s="130">
        <f>Z111/($Z$4)*100</f>
        <v>22.712160979877517</v>
      </c>
      <c r="AF111" s="109"/>
    </row>
    <row r="112" spans="1:32" x14ac:dyDescent="0.25">
      <c r="S112" s="118" t="s">
        <v>53</v>
      </c>
      <c r="T112" s="118"/>
      <c r="U112" s="112"/>
      <c r="V112" s="112">
        <v>4909</v>
      </c>
      <c r="W112" s="112">
        <v>5136</v>
      </c>
      <c r="X112" s="112">
        <v>5257</v>
      </c>
      <c r="Y112" s="112">
        <v>5762</v>
      </c>
      <c r="Z112" s="112">
        <v>5713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43.69</v>
      </c>
      <c r="W118" s="131">
        <v>43.73</v>
      </c>
      <c r="X118" s="131">
        <v>43.71</v>
      </c>
      <c r="Y118" s="131">
        <v>43.75</v>
      </c>
      <c r="Z118" s="131">
        <v>43.53</v>
      </c>
      <c r="AB118" s="109" t="str">
        <f>TEXT(Z118,"##.0")</f>
        <v>43.5</v>
      </c>
    </row>
    <row r="120" spans="19:32" x14ac:dyDescent="0.25">
      <c r="S120" s="101" t="s">
        <v>97</v>
      </c>
      <c r="T120" s="112"/>
      <c r="U120" s="112"/>
      <c r="V120" s="112">
        <v>2665</v>
      </c>
      <c r="W120" s="112">
        <v>2704</v>
      </c>
      <c r="X120" s="112">
        <v>2746</v>
      </c>
      <c r="Y120" s="112">
        <v>2900</v>
      </c>
      <c r="Z120" s="112">
        <v>2995</v>
      </c>
      <c r="AB120" s="109" t="str">
        <f>TEXT(Z120,"###,###")</f>
        <v>2,995</v>
      </c>
    </row>
    <row r="121" spans="19:32" x14ac:dyDescent="0.25">
      <c r="S121" s="101" t="s">
        <v>98</v>
      </c>
      <c r="T121" s="112"/>
      <c r="U121" s="112"/>
      <c r="V121" s="112">
        <v>439</v>
      </c>
      <c r="W121" s="112">
        <v>485</v>
      </c>
      <c r="X121" s="112">
        <v>474</v>
      </c>
      <c r="Y121" s="112">
        <v>473</v>
      </c>
      <c r="Z121" s="112">
        <v>480</v>
      </c>
      <c r="AB121" s="109" t="str">
        <f>TEXT(Z121,"###,###")</f>
        <v>480</v>
      </c>
    </row>
    <row r="122" spans="19:32" x14ac:dyDescent="0.25">
      <c r="S122" s="101" t="s">
        <v>99</v>
      </c>
      <c r="T122" s="112"/>
      <c r="U122" s="112"/>
      <c r="V122" s="112">
        <v>364</v>
      </c>
      <c r="W122" s="112">
        <v>384</v>
      </c>
      <c r="X122" s="112">
        <v>407</v>
      </c>
      <c r="Y122" s="112">
        <v>382</v>
      </c>
      <c r="Z122" s="112">
        <v>366</v>
      </c>
      <c r="AB122" s="109" t="str">
        <f>TEXT(Z122,"###,###")</f>
        <v>366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3029</v>
      </c>
      <c r="W124" s="112">
        <v>3088</v>
      </c>
      <c r="X124" s="112">
        <v>3153</v>
      </c>
      <c r="Y124" s="112">
        <v>3282</v>
      </c>
      <c r="Z124" s="112">
        <v>3361</v>
      </c>
      <c r="AB124" s="109" t="str">
        <f>TEXT(Z124,"###,###")</f>
        <v>3,361</v>
      </c>
      <c r="AD124" s="127">
        <f>Z124/$Z$7*100</f>
        <v>87.548840843969785</v>
      </c>
    </row>
    <row r="125" spans="19:32" x14ac:dyDescent="0.25">
      <c r="S125" s="101" t="s">
        <v>101</v>
      </c>
      <c r="T125" s="112"/>
      <c r="U125" s="112"/>
      <c r="V125" s="112">
        <v>803</v>
      </c>
      <c r="W125" s="112">
        <v>869</v>
      </c>
      <c r="X125" s="112">
        <v>881</v>
      </c>
      <c r="Y125" s="112">
        <v>855</v>
      </c>
      <c r="Z125" s="112">
        <v>846</v>
      </c>
      <c r="AB125" s="109" t="str">
        <f>TEXT(Z125,"###,###")</f>
        <v>846</v>
      </c>
      <c r="AD125" s="127">
        <f>Z125/$Z$7*100</f>
        <v>22.036988799166448</v>
      </c>
    </row>
    <row r="127" spans="19:32" x14ac:dyDescent="0.25">
      <c r="S127" s="101" t="s">
        <v>102</v>
      </c>
      <c r="T127" s="112"/>
      <c r="U127" s="112"/>
      <c r="V127" s="112">
        <v>1851</v>
      </c>
      <c r="W127" s="112">
        <v>1895</v>
      </c>
      <c r="X127" s="112">
        <v>1897</v>
      </c>
      <c r="Y127" s="112">
        <v>1965</v>
      </c>
      <c r="Z127" s="112">
        <v>1993</v>
      </c>
      <c r="AB127" s="109" t="str">
        <f>TEXT(Z127,"###,###")</f>
        <v>1,993</v>
      </c>
      <c r="AD127" s="127">
        <f>Z127/$Z$7*100</f>
        <v>51.914561083615531</v>
      </c>
    </row>
    <row r="128" spans="19:32" x14ac:dyDescent="0.25">
      <c r="S128" s="101" t="s">
        <v>103</v>
      </c>
      <c r="T128" s="112"/>
      <c r="U128" s="112"/>
      <c r="V128" s="112">
        <v>1618</v>
      </c>
      <c r="W128" s="112">
        <v>1674</v>
      </c>
      <c r="X128" s="112">
        <v>1727</v>
      </c>
      <c r="Y128" s="112">
        <v>1788</v>
      </c>
      <c r="Z128" s="112">
        <v>1845</v>
      </c>
      <c r="AB128" s="109" t="str">
        <f>TEXT(Z128,"###,###")</f>
        <v>1,845</v>
      </c>
      <c r="AD128" s="127">
        <f>Z128/$Z$7*100</f>
        <v>48.059390466267253</v>
      </c>
    </row>
    <row r="130" spans="19:20" x14ac:dyDescent="0.25">
      <c r="S130" s="101" t="s">
        <v>179</v>
      </c>
      <c r="T130" s="127">
        <v>78.01510810106798</v>
      </c>
    </row>
    <row r="131" spans="19:20" x14ac:dyDescent="0.25">
      <c r="S131" s="101" t="s">
        <v>180</v>
      </c>
      <c r="T131" s="127">
        <v>12.503256056264652</v>
      </c>
    </row>
    <row r="132" spans="19:20" x14ac:dyDescent="0.25">
      <c r="S132" s="101" t="s">
        <v>181</v>
      </c>
      <c r="T132" s="127">
        <v>9.5337327429017975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EBC364C-D134-466F-A84C-C87C4FB84BE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3B4979B-F4B4-4DEC-A355-51A8E944F4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F5F150EB-7959-468A-8626-3411415B311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D3E1D99-84F5-4435-BD4C-143B5706224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076D-ED89-4232-9E36-4617B5B370BE}">
  <sheetPr codeName="Sheet7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107</v>
      </c>
      <c r="T1" s="99"/>
      <c r="U1" s="99"/>
      <c r="V1" s="99"/>
      <c r="W1" s="99"/>
      <c r="X1" s="99"/>
      <c r="Y1" s="100" t="s">
        <v>156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107</v>
      </c>
      <c r="Y3" s="105" t="s">
        <v>156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12.11 Flinders,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780</v>
      </c>
      <c r="W4" s="108">
        <v>831</v>
      </c>
      <c r="X4" s="108">
        <v>818</v>
      </c>
      <c r="Y4" s="108">
        <v>871</v>
      </c>
      <c r="Z4" s="108">
        <v>812</v>
      </c>
      <c r="AB4" s="109" t="str">
        <f>TEXT(Z4,"###,###")</f>
        <v>812</v>
      </c>
      <c r="AD4" s="110">
        <f>Z4/Y4-1</f>
        <v>-6.7738231917336411E-2</v>
      </c>
      <c r="AF4" s="110">
        <f>Z4/V4-1</f>
        <v>4.1025641025641102E-2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384</v>
      </c>
      <c r="W5" s="108">
        <v>415</v>
      </c>
      <c r="X5" s="108">
        <v>410</v>
      </c>
      <c r="Y5" s="108">
        <v>392</v>
      </c>
      <c r="Z5" s="108">
        <v>405</v>
      </c>
      <c r="AB5" s="109" t="str">
        <f>TEXT(Z5,"###,###")</f>
        <v>405</v>
      </c>
      <c r="AD5" s="110">
        <f t="shared" ref="AD5:AD9" si="0">Z5/Y5-1</f>
        <v>3.3163265306122458E-2</v>
      </c>
      <c r="AF5" s="110">
        <f t="shared" ref="AF5:AF9" si="1">Z5/V5-1</f>
        <v>5.46875E-2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397</v>
      </c>
      <c r="W6" s="108">
        <v>414</v>
      </c>
      <c r="X6" s="108">
        <v>408</v>
      </c>
      <c r="Y6" s="108">
        <v>480</v>
      </c>
      <c r="Z6" s="108">
        <v>406</v>
      </c>
      <c r="AB6" s="109" t="str">
        <f>TEXT(Z6,"###,###")</f>
        <v>406</v>
      </c>
      <c r="AD6" s="110">
        <f t="shared" si="0"/>
        <v>-0.15416666666666667</v>
      </c>
      <c r="AF6" s="110">
        <f t="shared" si="1"/>
        <v>2.267002518891692E-2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522</v>
      </c>
      <c r="W7" s="108">
        <v>544</v>
      </c>
      <c r="X7" s="108">
        <v>545</v>
      </c>
      <c r="Y7" s="108">
        <v>567</v>
      </c>
      <c r="Z7" s="108">
        <v>563</v>
      </c>
      <c r="AB7" s="109" t="str">
        <f>TEXT(Z7,"###,###")</f>
        <v>563</v>
      </c>
      <c r="AD7" s="110">
        <f t="shared" si="0"/>
        <v>-7.0546737213403876E-3</v>
      </c>
      <c r="AF7" s="110">
        <f t="shared" si="1"/>
        <v>7.8544061302681989E-2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812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563</v>
      </c>
      <c r="P8" s="65"/>
      <c r="S8" s="107" t="s">
        <v>82</v>
      </c>
      <c r="T8" s="108"/>
      <c r="U8" s="108"/>
      <c r="V8" s="108">
        <v>25855</v>
      </c>
      <c r="W8" s="108">
        <v>23265.96</v>
      </c>
      <c r="X8" s="108">
        <v>28734.66</v>
      </c>
      <c r="Y8" s="108">
        <v>28425</v>
      </c>
      <c r="Z8" s="108">
        <v>36067.800000000003</v>
      </c>
      <c r="AB8" s="109" t="str">
        <f>TEXT(Z8,"$###,###")</f>
        <v>$36,068</v>
      </c>
      <c r="AD8" s="110">
        <f t="shared" si="0"/>
        <v>0.26887598944591029</v>
      </c>
      <c r="AF8" s="110">
        <f t="shared" si="1"/>
        <v>0.39500290079288347</v>
      </c>
    </row>
    <row r="9" spans="1:32" x14ac:dyDescent="0.25">
      <c r="A9" s="30" t="s">
        <v>14</v>
      </c>
      <c r="B9" s="69"/>
      <c r="C9" s="70"/>
      <c r="D9" s="71">
        <f>AD104</f>
        <v>59.35960591133005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53.818827708703374</v>
      </c>
      <c r="P9" s="72" t="s">
        <v>83</v>
      </c>
      <c r="S9" s="107" t="s">
        <v>7</v>
      </c>
      <c r="T9" s="108"/>
      <c r="U9" s="108"/>
      <c r="V9" s="108">
        <v>22200212</v>
      </c>
      <c r="W9" s="108">
        <v>25131850</v>
      </c>
      <c r="X9" s="108">
        <v>28548792</v>
      </c>
      <c r="Y9" s="108">
        <v>31596477</v>
      </c>
      <c r="Z9" s="108">
        <v>30597621</v>
      </c>
      <c r="AB9" s="109" t="str">
        <f>TEXT(Z9/1000000,"$#,###.0")&amp;" mil"</f>
        <v>$30.6 mil</v>
      </c>
      <c r="AD9" s="110">
        <f t="shared" si="0"/>
        <v>-3.1612891525849562E-2</v>
      </c>
      <c r="AF9" s="110">
        <f t="shared" si="1"/>
        <v>0.37825805447263305</v>
      </c>
    </row>
    <row r="10" spans="1:32" x14ac:dyDescent="0.25">
      <c r="A10" s="30" t="s">
        <v>17</v>
      </c>
      <c r="B10" s="69"/>
      <c r="C10" s="70"/>
      <c r="D10" s="71">
        <f>AD105</f>
        <v>23.891625615763548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46.00355239786856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60.03552397868561</v>
      </c>
      <c r="P11" s="72" t="s">
        <v>83</v>
      </c>
      <c r="S11" s="107" t="s">
        <v>29</v>
      </c>
      <c r="T11" s="112"/>
      <c r="U11" s="112"/>
      <c r="V11" s="112">
        <v>582</v>
      </c>
      <c r="W11" s="112">
        <v>613</v>
      </c>
      <c r="X11" s="112">
        <v>592</v>
      </c>
      <c r="Y11" s="112">
        <v>648</v>
      </c>
      <c r="Z11" s="112">
        <v>587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23.978685612788635</v>
      </c>
      <c r="P12" s="72" t="s">
        <v>83</v>
      </c>
      <c r="S12" s="107" t="s">
        <v>30</v>
      </c>
      <c r="T12" s="112"/>
      <c r="U12" s="112"/>
      <c r="V12" s="112">
        <v>197</v>
      </c>
      <c r="W12" s="112">
        <v>217</v>
      </c>
      <c r="X12" s="112">
        <v>226</v>
      </c>
      <c r="Y12" s="112">
        <v>221</v>
      </c>
      <c r="Z12" s="112">
        <v>224</v>
      </c>
    </row>
    <row r="13" spans="1:32" ht="15" customHeight="1" x14ac:dyDescent="0.25">
      <c r="A13" s="30" t="s">
        <v>19</v>
      </c>
      <c r="B13" s="70"/>
      <c r="C13" s="70"/>
      <c r="D13" s="71">
        <f>AD108</f>
        <v>24.876847290640395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15.275310834813499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14.655172413793101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50.6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19.21182266009852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17.574692442882249</v>
      </c>
      <c r="P15" s="72" t="s">
        <v>83</v>
      </c>
      <c r="S15" s="115" t="s">
        <v>59</v>
      </c>
      <c r="T15" s="115"/>
      <c r="U15" s="116"/>
      <c r="V15" s="116">
        <v>117</v>
      </c>
      <c r="W15" s="116">
        <v>149</v>
      </c>
      <c r="X15" s="116">
        <v>152</v>
      </c>
      <c r="Y15" s="112">
        <v>111</v>
      </c>
      <c r="Z15" s="112">
        <v>123</v>
      </c>
      <c r="AB15" s="117">
        <f t="shared" ref="AB15:AB34" si="2">IF(Z15="np",0,Z15/$Z$34)</f>
        <v>0.15166461159062886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24.507389162561577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82.425307557117762</v>
      </c>
      <c r="P16" s="37" t="s">
        <v>83</v>
      </c>
      <c r="S16" s="115" t="s">
        <v>60</v>
      </c>
      <c r="T16" s="115"/>
      <c r="U16" s="116"/>
      <c r="V16" s="116">
        <v>0</v>
      </c>
      <c r="W16" s="116">
        <v>0</v>
      </c>
      <c r="X16" s="116">
        <v>1</v>
      </c>
      <c r="Y16" s="112">
        <v>0</v>
      </c>
      <c r="Z16" s="112">
        <v>0</v>
      </c>
      <c r="AB16" s="117">
        <f t="shared" si="2"/>
        <v>0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47</v>
      </c>
      <c r="W17" s="116">
        <v>46</v>
      </c>
      <c r="X17" s="116">
        <v>35</v>
      </c>
      <c r="Y17" s="112">
        <v>49</v>
      </c>
      <c r="Z17" s="112">
        <v>36</v>
      </c>
      <c r="AB17" s="117">
        <f t="shared" si="2"/>
        <v>4.4389642416769418E-2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17</v>
      </c>
      <c r="W18" s="116">
        <v>0</v>
      </c>
      <c r="X18" s="116">
        <v>15</v>
      </c>
      <c r="Y18" s="112">
        <v>10</v>
      </c>
      <c r="Z18" s="112">
        <v>11</v>
      </c>
      <c r="AB18" s="117">
        <f t="shared" si="2"/>
        <v>1.3563501849568433E-2</v>
      </c>
    </row>
    <row r="19" spans="1:28" x14ac:dyDescent="0.25">
      <c r="A19" s="61" t="str">
        <f>$S$1&amp;" ("&amp;$V$2&amp;" to "&amp;$Z$2&amp;")"</f>
        <v>Flinders (2018-19 to 2022-23)</v>
      </c>
      <c r="B19" s="61"/>
      <c r="C19" s="61"/>
      <c r="D19" s="61"/>
      <c r="E19" s="61"/>
      <c r="F19" s="61"/>
      <c r="G19" s="61" t="str">
        <f>$S$1&amp;" ("&amp;$V$2&amp;" to "&amp;$Z$2&amp;")"</f>
        <v>Flinders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33</v>
      </c>
      <c r="W19" s="116">
        <v>38</v>
      </c>
      <c r="X19" s="116">
        <v>41</v>
      </c>
      <c r="Y19" s="112">
        <v>43</v>
      </c>
      <c r="Z19" s="112">
        <v>39</v>
      </c>
      <c r="AB19" s="117">
        <f t="shared" si="2"/>
        <v>4.8088779284833537E-2</v>
      </c>
    </row>
    <row r="20" spans="1:28" x14ac:dyDescent="0.25">
      <c r="S20" s="115" t="s">
        <v>64</v>
      </c>
      <c r="T20" s="115"/>
      <c r="U20" s="116"/>
      <c r="V20" s="116">
        <v>16</v>
      </c>
      <c r="W20" s="116">
        <v>18</v>
      </c>
      <c r="X20" s="116">
        <v>21</v>
      </c>
      <c r="Y20" s="112">
        <v>17</v>
      </c>
      <c r="Z20" s="112">
        <v>26</v>
      </c>
      <c r="AB20" s="117">
        <f t="shared" si="2"/>
        <v>3.2059186189889025E-2</v>
      </c>
    </row>
    <row r="21" spans="1:28" x14ac:dyDescent="0.25">
      <c r="S21" s="115" t="s">
        <v>65</v>
      </c>
      <c r="T21" s="115"/>
      <c r="U21" s="116"/>
      <c r="V21" s="116">
        <v>61</v>
      </c>
      <c r="W21" s="116">
        <v>56</v>
      </c>
      <c r="X21" s="116">
        <v>45</v>
      </c>
      <c r="Y21" s="112">
        <v>56</v>
      </c>
      <c r="Z21" s="112">
        <v>35</v>
      </c>
      <c r="AB21" s="117">
        <f t="shared" si="2"/>
        <v>4.3156596794081382E-2</v>
      </c>
    </row>
    <row r="22" spans="1:28" x14ac:dyDescent="0.25">
      <c r="S22" s="115" t="s">
        <v>66</v>
      </c>
      <c r="T22" s="115"/>
      <c r="U22" s="116"/>
      <c r="V22" s="116">
        <v>35</v>
      </c>
      <c r="W22" s="116">
        <v>34</v>
      </c>
      <c r="X22" s="116">
        <v>38</v>
      </c>
      <c r="Y22" s="112">
        <v>38</v>
      </c>
      <c r="Z22" s="112">
        <v>39</v>
      </c>
      <c r="AB22" s="117">
        <f t="shared" si="2"/>
        <v>4.8088779284833537E-2</v>
      </c>
    </row>
    <row r="23" spans="1:28" x14ac:dyDescent="0.25">
      <c r="S23" s="115" t="s">
        <v>67</v>
      </c>
      <c r="T23" s="115"/>
      <c r="U23" s="116"/>
      <c r="V23" s="116">
        <v>29</v>
      </c>
      <c r="W23" s="116">
        <v>37</v>
      </c>
      <c r="X23" s="116">
        <v>34</v>
      </c>
      <c r="Y23" s="112">
        <v>42</v>
      </c>
      <c r="Z23" s="112">
        <v>41</v>
      </c>
      <c r="AB23" s="117">
        <f t="shared" si="2"/>
        <v>5.0554870530209621E-2</v>
      </c>
    </row>
    <row r="24" spans="1:28" x14ac:dyDescent="0.25">
      <c r="S24" s="115" t="s">
        <v>68</v>
      </c>
      <c r="T24" s="115"/>
      <c r="U24" s="116"/>
      <c r="V24" s="116">
        <v>0</v>
      </c>
      <c r="W24" s="116">
        <v>0</v>
      </c>
      <c r="X24" s="116">
        <v>2</v>
      </c>
      <c r="Y24" s="112">
        <v>3</v>
      </c>
      <c r="Z24" s="112">
        <v>6</v>
      </c>
      <c r="AB24" s="117">
        <f t="shared" si="2"/>
        <v>7.3982737361282368E-3</v>
      </c>
    </row>
    <row r="25" spans="1:28" x14ac:dyDescent="0.25">
      <c r="S25" s="115" t="s">
        <v>69</v>
      </c>
      <c r="T25" s="115"/>
      <c r="U25" s="116"/>
      <c r="V25" s="116">
        <v>9</v>
      </c>
      <c r="W25" s="116">
        <v>13</v>
      </c>
      <c r="X25" s="116">
        <v>9</v>
      </c>
      <c r="Y25" s="112">
        <v>9</v>
      </c>
      <c r="Z25" s="112">
        <v>11</v>
      </c>
      <c r="AB25" s="117">
        <f t="shared" si="2"/>
        <v>1.3563501849568433E-2</v>
      </c>
    </row>
    <row r="26" spans="1:28" x14ac:dyDescent="0.25">
      <c r="S26" s="115" t="s">
        <v>70</v>
      </c>
      <c r="T26" s="115"/>
      <c r="U26" s="116"/>
      <c r="V26" s="116">
        <v>17</v>
      </c>
      <c r="W26" s="116">
        <v>14</v>
      </c>
      <c r="X26" s="116">
        <v>15</v>
      </c>
      <c r="Y26" s="112">
        <v>20</v>
      </c>
      <c r="Z26" s="112">
        <v>19</v>
      </c>
      <c r="AB26" s="117">
        <f t="shared" si="2"/>
        <v>2.3427866831072751E-2</v>
      </c>
    </row>
    <row r="27" spans="1:28" x14ac:dyDescent="0.25">
      <c r="S27" s="115" t="s">
        <v>71</v>
      </c>
      <c r="T27" s="115"/>
      <c r="U27" s="116"/>
      <c r="V27" s="116">
        <v>18</v>
      </c>
      <c r="W27" s="116">
        <v>23</v>
      </c>
      <c r="X27" s="116">
        <v>25</v>
      </c>
      <c r="Y27" s="112">
        <v>33</v>
      </c>
      <c r="Z27" s="112">
        <v>24</v>
      </c>
      <c r="AB27" s="117">
        <f t="shared" si="2"/>
        <v>2.9593094944512947E-2</v>
      </c>
    </row>
    <row r="28" spans="1:28" x14ac:dyDescent="0.25">
      <c r="S28" s="115" t="s">
        <v>72</v>
      </c>
      <c r="T28" s="115"/>
      <c r="U28" s="116"/>
      <c r="V28" s="116">
        <v>13</v>
      </c>
      <c r="W28" s="116">
        <v>9</v>
      </c>
      <c r="X28" s="116">
        <v>21</v>
      </c>
      <c r="Y28" s="112">
        <v>35</v>
      </c>
      <c r="Z28" s="112">
        <v>28</v>
      </c>
      <c r="AB28" s="117">
        <f t="shared" si="2"/>
        <v>3.4525277435265102E-2</v>
      </c>
    </row>
    <row r="29" spans="1:28" x14ac:dyDescent="0.25">
      <c r="S29" s="115" t="s">
        <v>73</v>
      </c>
      <c r="T29" s="115"/>
      <c r="U29" s="116"/>
      <c r="V29" s="116">
        <v>64</v>
      </c>
      <c r="W29" s="116">
        <v>62</v>
      </c>
      <c r="X29" s="116">
        <v>68</v>
      </c>
      <c r="Y29" s="112">
        <v>82</v>
      </c>
      <c r="Z29" s="112">
        <v>71</v>
      </c>
      <c r="AB29" s="117">
        <f t="shared" si="2"/>
        <v>8.7546239210850807E-2</v>
      </c>
    </row>
    <row r="30" spans="1:28" x14ac:dyDescent="0.25">
      <c r="S30" s="115" t="s">
        <v>74</v>
      </c>
      <c r="T30" s="115"/>
      <c r="U30" s="116"/>
      <c r="V30" s="116">
        <v>55</v>
      </c>
      <c r="W30" s="116">
        <v>61</v>
      </c>
      <c r="X30" s="116">
        <v>63</v>
      </c>
      <c r="Y30" s="112">
        <v>60</v>
      </c>
      <c r="Z30" s="112">
        <v>63</v>
      </c>
      <c r="AB30" s="117">
        <f t="shared" si="2"/>
        <v>7.7681874229346484E-2</v>
      </c>
    </row>
    <row r="31" spans="1:28" x14ac:dyDescent="0.25">
      <c r="S31" s="115" t="s">
        <v>75</v>
      </c>
      <c r="T31" s="115"/>
      <c r="U31" s="116"/>
      <c r="V31" s="116">
        <v>95</v>
      </c>
      <c r="W31" s="116">
        <v>92</v>
      </c>
      <c r="X31" s="116">
        <v>94</v>
      </c>
      <c r="Y31" s="112">
        <v>116</v>
      </c>
      <c r="Z31" s="112">
        <v>117</v>
      </c>
      <c r="AB31" s="117">
        <f t="shared" si="2"/>
        <v>0.1442663378545006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11</v>
      </c>
      <c r="W32" s="116">
        <v>0</v>
      </c>
      <c r="X32" s="116">
        <v>2</v>
      </c>
      <c r="Y32" s="112">
        <v>4</v>
      </c>
      <c r="Z32" s="112">
        <v>8</v>
      </c>
      <c r="AB32" s="117">
        <f t="shared" si="2"/>
        <v>9.8643649815043158E-3</v>
      </c>
    </row>
    <row r="33" spans="19:32" x14ac:dyDescent="0.25">
      <c r="S33" s="115" t="s">
        <v>77</v>
      </c>
      <c r="T33" s="115"/>
      <c r="U33" s="116"/>
      <c r="V33" s="116">
        <v>43</v>
      </c>
      <c r="W33" s="116">
        <v>48</v>
      </c>
      <c r="X33" s="116">
        <v>44</v>
      </c>
      <c r="Y33" s="112">
        <v>53</v>
      </c>
      <c r="Z33" s="112">
        <v>55</v>
      </c>
      <c r="AB33" s="117">
        <f t="shared" si="2"/>
        <v>6.7817509247842175E-2</v>
      </c>
    </row>
    <row r="34" spans="19:32" x14ac:dyDescent="0.25">
      <c r="S34" s="118" t="s">
        <v>53</v>
      </c>
      <c r="T34" s="118"/>
      <c r="U34" s="119"/>
      <c r="V34" s="119">
        <v>783</v>
      </c>
      <c r="W34" s="119">
        <v>826</v>
      </c>
      <c r="X34" s="119">
        <v>818</v>
      </c>
      <c r="Y34" s="120">
        <v>871</v>
      </c>
      <c r="Z34" s="120">
        <v>811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424</v>
      </c>
      <c r="W37" s="112">
        <v>444</v>
      </c>
      <c r="X37" s="112">
        <v>440</v>
      </c>
      <c r="Y37" s="112">
        <v>448</v>
      </c>
      <c r="Z37" s="112">
        <v>469</v>
      </c>
      <c r="AB37" s="132">
        <f>Z37/Z40*100</f>
        <v>82.425307557117762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93</v>
      </c>
      <c r="W38" s="112">
        <v>104</v>
      </c>
      <c r="X38" s="112">
        <v>101</v>
      </c>
      <c r="Y38" s="112">
        <v>124</v>
      </c>
      <c r="Z38" s="112">
        <v>100</v>
      </c>
      <c r="AB38" s="132">
        <f>Z38/Z40*100</f>
        <v>17.574692442882249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517</v>
      </c>
      <c r="W40" s="112">
        <v>548</v>
      </c>
      <c r="X40" s="112">
        <v>541</v>
      </c>
      <c r="Y40" s="112">
        <v>572</v>
      </c>
      <c r="Z40" s="112">
        <v>569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6</v>
      </c>
      <c r="W44" s="112">
        <v>0</v>
      </c>
      <c r="X44" s="112">
        <v>0</v>
      </c>
      <c r="Y44" s="112">
        <v>0</v>
      </c>
      <c r="Z44" s="112">
        <v>0</v>
      </c>
    </row>
    <row r="45" spans="19:32" x14ac:dyDescent="0.25">
      <c r="S45" s="115" t="s">
        <v>37</v>
      </c>
      <c r="T45" s="115"/>
      <c r="U45" s="112"/>
      <c r="V45" s="112">
        <v>19</v>
      </c>
      <c r="W45" s="112">
        <v>9</v>
      </c>
      <c r="X45" s="112">
        <v>10</v>
      </c>
      <c r="Y45" s="112">
        <v>10</v>
      </c>
      <c r="Z45" s="112">
        <v>8</v>
      </c>
    </row>
    <row r="46" spans="19:32" x14ac:dyDescent="0.25">
      <c r="S46" s="115" t="s">
        <v>38</v>
      </c>
      <c r="T46" s="115"/>
      <c r="U46" s="112"/>
      <c r="V46" s="112">
        <v>15</v>
      </c>
      <c r="W46" s="112">
        <v>36</v>
      </c>
      <c r="X46" s="112">
        <v>19</v>
      </c>
      <c r="Y46" s="112">
        <v>27</v>
      </c>
      <c r="Z46" s="112">
        <v>19</v>
      </c>
    </row>
    <row r="47" spans="19:32" x14ac:dyDescent="0.25">
      <c r="S47" s="115" t="s">
        <v>39</v>
      </c>
      <c r="T47" s="115"/>
      <c r="U47" s="112"/>
      <c r="V47" s="112">
        <v>11</v>
      </c>
      <c r="W47" s="112">
        <v>17</v>
      </c>
      <c r="X47" s="112">
        <v>20</v>
      </c>
      <c r="Y47" s="112">
        <v>14</v>
      </c>
      <c r="Z47" s="112">
        <v>18</v>
      </c>
    </row>
    <row r="48" spans="19:32" x14ac:dyDescent="0.25">
      <c r="S48" s="115" t="s">
        <v>40</v>
      </c>
      <c r="T48" s="115"/>
      <c r="U48" s="112"/>
      <c r="V48" s="112">
        <v>29</v>
      </c>
      <c r="W48" s="112">
        <v>28</v>
      </c>
      <c r="X48" s="112">
        <v>30</v>
      </c>
      <c r="Y48" s="112">
        <v>20</v>
      </c>
      <c r="Z48" s="112">
        <v>33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33</v>
      </c>
      <c r="W49" s="112">
        <v>19</v>
      </c>
      <c r="X49" s="112">
        <v>20</v>
      </c>
      <c r="Y49" s="112">
        <v>20</v>
      </c>
      <c r="Z49" s="112">
        <v>20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Flinders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26</v>
      </c>
      <c r="W50" s="112">
        <v>22</v>
      </c>
      <c r="X50" s="112">
        <v>27</v>
      </c>
      <c r="Y50" s="112">
        <v>32</v>
      </c>
      <c r="Z50" s="112">
        <v>43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43</v>
      </c>
      <c r="W51" s="112">
        <v>37</v>
      </c>
      <c r="X51" s="112">
        <v>34</v>
      </c>
      <c r="Y51" s="112">
        <v>19</v>
      </c>
      <c r="Z51" s="112">
        <v>24</v>
      </c>
    </row>
    <row r="52" spans="1:26" ht="15" customHeight="1" x14ac:dyDescent="0.25">
      <c r="S52" s="115" t="s">
        <v>44</v>
      </c>
      <c r="T52" s="115"/>
      <c r="U52" s="112"/>
      <c r="V52" s="112">
        <v>21</v>
      </c>
      <c r="W52" s="112">
        <v>39</v>
      </c>
      <c r="X52" s="112">
        <v>36</v>
      </c>
      <c r="Y52" s="112">
        <v>35</v>
      </c>
      <c r="Z52" s="112">
        <v>37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32</v>
      </c>
      <c r="W53" s="112">
        <v>25</v>
      </c>
      <c r="X53" s="112">
        <v>25</v>
      </c>
      <c r="Y53" s="112">
        <v>32</v>
      </c>
      <c r="Z53" s="112">
        <v>23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42</v>
      </c>
      <c r="W54" s="112">
        <v>52</v>
      </c>
      <c r="X54" s="112">
        <v>53</v>
      </c>
      <c r="Y54" s="112">
        <v>54</v>
      </c>
      <c r="Z54" s="112">
        <v>37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39</v>
      </c>
      <c r="W55" s="112">
        <v>34</v>
      </c>
      <c r="X55" s="112">
        <v>34</v>
      </c>
      <c r="Y55" s="112">
        <v>40</v>
      </c>
      <c r="Z55" s="112">
        <v>61</v>
      </c>
    </row>
    <row r="56" spans="1:26" ht="15" customHeight="1" x14ac:dyDescent="0.25">
      <c r="S56" s="115" t="s">
        <v>48</v>
      </c>
      <c r="T56" s="115"/>
      <c r="U56" s="112"/>
      <c r="V56" s="112">
        <v>43</v>
      </c>
      <c r="W56" s="112">
        <v>47</v>
      </c>
      <c r="X56" s="112">
        <v>55</v>
      </c>
      <c r="Y56" s="112">
        <v>40</v>
      </c>
      <c r="Z56" s="112">
        <v>30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27</v>
      </c>
      <c r="W57" s="112">
        <v>27</v>
      </c>
      <c r="X57" s="112">
        <v>22</v>
      </c>
      <c r="Y57" s="112">
        <v>36</v>
      </c>
      <c r="Z57" s="112">
        <v>22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9</v>
      </c>
      <c r="W58" s="112">
        <v>15</v>
      </c>
      <c r="X58" s="112">
        <v>19</v>
      </c>
      <c r="Y58" s="112">
        <v>18</v>
      </c>
      <c r="Z58" s="112">
        <v>22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0</v>
      </c>
      <c r="W59" s="112">
        <v>4</v>
      </c>
      <c r="X59" s="112">
        <v>3</v>
      </c>
      <c r="Y59" s="112">
        <v>4</v>
      </c>
      <c r="Z59" s="112">
        <v>13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3</v>
      </c>
      <c r="Y60" s="112">
        <v>5</v>
      </c>
      <c r="Z60" s="112">
        <v>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385</v>
      </c>
      <c r="W61" s="112">
        <v>415</v>
      </c>
      <c r="X61" s="112">
        <v>410</v>
      </c>
      <c r="Y61" s="112">
        <v>391</v>
      </c>
      <c r="Z61" s="112">
        <v>403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0</v>
      </c>
      <c r="W63" s="112">
        <v>0</v>
      </c>
      <c r="X63" s="112">
        <v>2</v>
      </c>
      <c r="Y63" s="112">
        <v>0</v>
      </c>
      <c r="Z63" s="112">
        <v>0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10</v>
      </c>
      <c r="W64" s="112">
        <v>6</v>
      </c>
      <c r="X64" s="112">
        <v>4</v>
      </c>
      <c r="Y64" s="112">
        <v>4</v>
      </c>
      <c r="Z64" s="112">
        <v>8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Flinders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9</v>
      </c>
      <c r="W65" s="112">
        <v>16</v>
      </c>
      <c r="X65" s="112">
        <v>11</v>
      </c>
      <c r="Y65" s="112">
        <v>26</v>
      </c>
      <c r="Z65" s="112">
        <v>9</v>
      </c>
    </row>
    <row r="66" spans="1:26" x14ac:dyDescent="0.25">
      <c r="S66" s="115" t="s">
        <v>39</v>
      </c>
      <c r="T66" s="115"/>
      <c r="U66" s="112"/>
      <c r="V66" s="112">
        <v>25</v>
      </c>
      <c r="W66" s="112">
        <v>18</v>
      </c>
      <c r="X66" s="112">
        <v>20</v>
      </c>
      <c r="Y66" s="112">
        <v>23</v>
      </c>
      <c r="Z66" s="112">
        <v>8</v>
      </c>
    </row>
    <row r="67" spans="1:26" x14ac:dyDescent="0.25">
      <c r="S67" s="115" t="s">
        <v>40</v>
      </c>
      <c r="T67" s="115"/>
      <c r="U67" s="112"/>
      <c r="V67" s="112">
        <v>30</v>
      </c>
      <c r="W67" s="112">
        <v>29</v>
      </c>
      <c r="X67" s="112">
        <v>29</v>
      </c>
      <c r="Y67" s="112">
        <v>34</v>
      </c>
      <c r="Z67" s="112">
        <v>32</v>
      </c>
    </row>
    <row r="68" spans="1:26" x14ac:dyDescent="0.25">
      <c r="S68" s="115" t="s">
        <v>41</v>
      </c>
      <c r="T68" s="115"/>
      <c r="U68" s="112"/>
      <c r="V68" s="112">
        <v>36</v>
      </c>
      <c r="W68" s="112">
        <v>29</v>
      </c>
      <c r="X68" s="112">
        <v>29</v>
      </c>
      <c r="Y68" s="112">
        <v>30</v>
      </c>
      <c r="Z68" s="112">
        <v>36</v>
      </c>
    </row>
    <row r="69" spans="1:26" x14ac:dyDescent="0.25">
      <c r="S69" s="115" t="s">
        <v>42</v>
      </c>
      <c r="T69" s="115"/>
      <c r="U69" s="112"/>
      <c r="V69" s="112">
        <v>30</v>
      </c>
      <c r="W69" s="112">
        <v>33</v>
      </c>
      <c r="X69" s="112">
        <v>28</v>
      </c>
      <c r="Y69" s="112">
        <v>55</v>
      </c>
      <c r="Z69" s="112">
        <v>42</v>
      </c>
    </row>
    <row r="70" spans="1:26" x14ac:dyDescent="0.25">
      <c r="S70" s="115" t="s">
        <v>43</v>
      </c>
      <c r="T70" s="115"/>
      <c r="U70" s="112"/>
      <c r="V70" s="112">
        <v>57</v>
      </c>
      <c r="W70" s="112">
        <v>48</v>
      </c>
      <c r="X70" s="112">
        <v>45</v>
      </c>
      <c r="Y70" s="112">
        <v>34</v>
      </c>
      <c r="Z70" s="112">
        <v>29</v>
      </c>
    </row>
    <row r="71" spans="1:26" x14ac:dyDescent="0.25">
      <c r="S71" s="115" t="s">
        <v>44</v>
      </c>
      <c r="T71" s="115"/>
      <c r="U71" s="112"/>
      <c r="V71" s="112">
        <v>28</v>
      </c>
      <c r="W71" s="112">
        <v>38</v>
      </c>
      <c r="X71" s="112">
        <v>46</v>
      </c>
      <c r="Y71" s="112">
        <v>61</v>
      </c>
      <c r="Z71" s="112">
        <v>56</v>
      </c>
    </row>
    <row r="72" spans="1:26" x14ac:dyDescent="0.25">
      <c r="S72" s="115" t="s">
        <v>45</v>
      </c>
      <c r="T72" s="115"/>
      <c r="U72" s="112"/>
      <c r="V72" s="112">
        <v>48</v>
      </c>
      <c r="W72" s="112">
        <v>47</v>
      </c>
      <c r="X72" s="112">
        <v>41</v>
      </c>
      <c r="Y72" s="112">
        <v>39</v>
      </c>
      <c r="Z72" s="112">
        <v>46</v>
      </c>
    </row>
    <row r="73" spans="1:26" x14ac:dyDescent="0.25">
      <c r="S73" s="115" t="s">
        <v>46</v>
      </c>
      <c r="T73" s="115"/>
      <c r="U73" s="112"/>
      <c r="V73" s="112">
        <v>55</v>
      </c>
      <c r="W73" s="112">
        <v>50</v>
      </c>
      <c r="X73" s="112">
        <v>52</v>
      </c>
      <c r="Y73" s="112">
        <v>73</v>
      </c>
      <c r="Z73" s="112">
        <v>43</v>
      </c>
    </row>
    <row r="74" spans="1:26" x14ac:dyDescent="0.25">
      <c r="S74" s="115" t="s">
        <v>47</v>
      </c>
      <c r="T74" s="115"/>
      <c r="U74" s="112"/>
      <c r="V74" s="112">
        <v>47</v>
      </c>
      <c r="W74" s="112">
        <v>44</v>
      </c>
      <c r="X74" s="112">
        <v>41</v>
      </c>
      <c r="Y74" s="112">
        <v>29</v>
      </c>
      <c r="Z74" s="112">
        <v>42</v>
      </c>
    </row>
    <row r="75" spans="1:26" x14ac:dyDescent="0.25">
      <c r="S75" s="115" t="s">
        <v>48</v>
      </c>
      <c r="T75" s="115"/>
      <c r="U75" s="112"/>
      <c r="V75" s="112">
        <v>26</v>
      </c>
      <c r="W75" s="112">
        <v>34</v>
      </c>
      <c r="X75" s="112">
        <v>35</v>
      </c>
      <c r="Y75" s="112">
        <v>33</v>
      </c>
      <c r="Z75" s="112">
        <v>21</v>
      </c>
    </row>
    <row r="76" spans="1:26" x14ac:dyDescent="0.25">
      <c r="S76" s="115" t="s">
        <v>49</v>
      </c>
      <c r="T76" s="115"/>
      <c r="U76" s="112"/>
      <c r="V76" s="112">
        <v>12</v>
      </c>
      <c r="W76" s="112">
        <v>19</v>
      </c>
      <c r="X76" s="112">
        <v>14</v>
      </c>
      <c r="Y76" s="112">
        <v>25</v>
      </c>
      <c r="Z76" s="112">
        <v>15</v>
      </c>
    </row>
    <row r="77" spans="1:26" x14ac:dyDescent="0.25">
      <c r="S77" s="115" t="s">
        <v>50</v>
      </c>
      <c r="T77" s="115"/>
      <c r="U77" s="112"/>
      <c r="V77" s="112">
        <v>8</v>
      </c>
      <c r="W77" s="112">
        <v>6</v>
      </c>
      <c r="X77" s="112">
        <v>8</v>
      </c>
      <c r="Y77" s="112">
        <v>10</v>
      </c>
      <c r="Z77" s="112">
        <v>11</v>
      </c>
    </row>
    <row r="78" spans="1:26" x14ac:dyDescent="0.25">
      <c r="S78" s="115" t="s">
        <v>51</v>
      </c>
      <c r="T78" s="115"/>
      <c r="U78" s="112"/>
      <c r="V78" s="112">
        <v>0</v>
      </c>
      <c r="W78" s="112">
        <v>0</v>
      </c>
      <c r="X78" s="112">
        <v>2</v>
      </c>
      <c r="Y78" s="112">
        <v>3</v>
      </c>
      <c r="Z78" s="112">
        <v>9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0</v>
      </c>
      <c r="X79" s="112">
        <v>1</v>
      </c>
      <c r="Y79" s="112">
        <v>0</v>
      </c>
      <c r="Z79" s="112">
        <v>0</v>
      </c>
    </row>
    <row r="80" spans="1:26" x14ac:dyDescent="0.25">
      <c r="S80" s="118" t="s">
        <v>53</v>
      </c>
      <c r="T80" s="118"/>
      <c r="U80" s="112"/>
      <c r="V80" s="112">
        <v>396</v>
      </c>
      <c r="W80" s="112">
        <v>416</v>
      </c>
      <c r="X80" s="112">
        <v>408</v>
      </c>
      <c r="Y80" s="112">
        <v>482</v>
      </c>
      <c r="Z80" s="112">
        <v>404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Flinders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23</v>
      </c>
      <c r="W83" s="112">
        <v>25</v>
      </c>
      <c r="X83" s="112">
        <v>22</v>
      </c>
      <c r="Y83" s="112">
        <v>24</v>
      </c>
      <c r="Z83" s="112">
        <v>27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20</v>
      </c>
      <c r="W84" s="112">
        <v>25</v>
      </c>
      <c r="X84" s="112">
        <v>27</v>
      </c>
      <c r="Y84" s="112">
        <v>21</v>
      </c>
      <c r="Z84" s="112">
        <v>31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35</v>
      </c>
      <c r="W85" s="112">
        <v>39</v>
      </c>
      <c r="X85" s="112">
        <v>32</v>
      </c>
      <c r="Y85" s="112">
        <v>34</v>
      </c>
      <c r="Z85" s="112">
        <v>42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812</v>
      </c>
      <c r="D86" s="94">
        <f t="shared" ref="D86:D91" si="4">AD4</f>
        <v>-6.7738231917336411E-2</v>
      </c>
      <c r="E86" s="95">
        <f t="shared" ref="E86:E91" si="5">AD4</f>
        <v>-6.7738231917336411E-2</v>
      </c>
      <c r="F86" s="94">
        <f t="shared" ref="F86:F91" si="6">AF4</f>
        <v>4.1025641025641102E-2</v>
      </c>
      <c r="G86" s="95">
        <f t="shared" ref="G86:G91" si="7">AF4</f>
        <v>4.1025641025641102E-2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10</v>
      </c>
      <c r="W86" s="112">
        <v>11</v>
      </c>
      <c r="X86" s="112">
        <v>5</v>
      </c>
      <c r="Y86" s="112">
        <v>8</v>
      </c>
      <c r="Z86" s="112">
        <v>13</v>
      </c>
    </row>
    <row r="87" spans="1:30" ht="15" customHeight="1" x14ac:dyDescent="0.25">
      <c r="A87" s="96" t="s">
        <v>4</v>
      </c>
      <c r="B87" s="49"/>
      <c r="C87" s="97" t="str">
        <f t="shared" si="3"/>
        <v>405</v>
      </c>
      <c r="D87" s="94">
        <f t="shared" si="4"/>
        <v>3.3163265306122458E-2</v>
      </c>
      <c r="E87" s="95">
        <f t="shared" si="5"/>
        <v>3.3163265306122458E-2</v>
      </c>
      <c r="F87" s="94">
        <f t="shared" si="6"/>
        <v>5.46875E-2</v>
      </c>
      <c r="G87" s="95">
        <f t="shared" si="7"/>
        <v>5.46875E-2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6</v>
      </c>
      <c r="W87" s="112">
        <v>8</v>
      </c>
      <c r="X87" s="112">
        <v>6</v>
      </c>
      <c r="Y87" s="112">
        <v>3</v>
      </c>
      <c r="Z87" s="112">
        <v>3</v>
      </c>
    </row>
    <row r="88" spans="1:30" ht="15" customHeight="1" x14ac:dyDescent="0.25">
      <c r="A88" s="96" t="s">
        <v>5</v>
      </c>
      <c r="B88" s="49"/>
      <c r="C88" s="97" t="str">
        <f t="shared" si="3"/>
        <v>406</v>
      </c>
      <c r="D88" s="94">
        <f t="shared" si="4"/>
        <v>-0.15416666666666667</v>
      </c>
      <c r="E88" s="95">
        <f t="shared" si="5"/>
        <v>-0.15416666666666667</v>
      </c>
      <c r="F88" s="94">
        <f t="shared" si="6"/>
        <v>2.267002518891692E-2</v>
      </c>
      <c r="G88" s="95">
        <f t="shared" si="7"/>
        <v>2.267002518891692E-2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9</v>
      </c>
      <c r="W88" s="112">
        <v>7</v>
      </c>
      <c r="X88" s="112">
        <v>9</v>
      </c>
      <c r="Y88" s="112">
        <v>10</v>
      </c>
      <c r="Z88" s="112">
        <v>11</v>
      </c>
    </row>
    <row r="89" spans="1:30" ht="15" customHeight="1" x14ac:dyDescent="0.25">
      <c r="A89" s="49" t="s">
        <v>6</v>
      </c>
      <c r="B89" s="49"/>
      <c r="C89" s="97" t="str">
        <f t="shared" si="3"/>
        <v>563</v>
      </c>
      <c r="D89" s="94">
        <f t="shared" si="4"/>
        <v>-7.0546737213403876E-3</v>
      </c>
      <c r="E89" s="95">
        <f t="shared" si="5"/>
        <v>-7.0546737213403876E-3</v>
      </c>
      <c r="F89" s="94">
        <f t="shared" si="6"/>
        <v>7.8544061302681989E-2</v>
      </c>
      <c r="G89" s="95">
        <f t="shared" si="7"/>
        <v>7.8544061302681989E-2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12</v>
      </c>
      <c r="W89" s="112">
        <v>18</v>
      </c>
      <c r="X89" s="112">
        <v>9</v>
      </c>
      <c r="Y89" s="112">
        <v>17</v>
      </c>
      <c r="Z89" s="112">
        <v>26</v>
      </c>
    </row>
    <row r="90" spans="1:30" ht="15" customHeight="1" x14ac:dyDescent="0.25">
      <c r="A90" s="49" t="s">
        <v>95</v>
      </c>
      <c r="B90" s="49"/>
      <c r="C90" s="97" t="str">
        <f t="shared" si="3"/>
        <v>$36,068</v>
      </c>
      <c r="D90" s="94">
        <f t="shared" si="4"/>
        <v>0.26887598944591029</v>
      </c>
      <c r="E90" s="95">
        <f t="shared" si="5"/>
        <v>0.26887598944591029</v>
      </c>
      <c r="F90" s="94">
        <f t="shared" si="6"/>
        <v>0.39500290079288347</v>
      </c>
      <c r="G90" s="95">
        <f t="shared" si="7"/>
        <v>0.39500290079288347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47</v>
      </c>
      <c r="W90" s="112">
        <v>56</v>
      </c>
      <c r="X90" s="112">
        <v>44</v>
      </c>
      <c r="Y90" s="112">
        <v>40</v>
      </c>
      <c r="Z90" s="112">
        <v>29</v>
      </c>
    </row>
    <row r="91" spans="1:30" ht="15" customHeight="1" x14ac:dyDescent="0.25">
      <c r="A91" s="49" t="s">
        <v>7</v>
      </c>
      <c r="B91" s="49"/>
      <c r="C91" s="97" t="str">
        <f t="shared" si="3"/>
        <v>$30.6 mil</v>
      </c>
      <c r="D91" s="94">
        <f t="shared" si="4"/>
        <v>-3.1612891525849562E-2</v>
      </c>
      <c r="E91" s="95">
        <f t="shared" si="5"/>
        <v>-3.1612891525849562E-2</v>
      </c>
      <c r="F91" s="94">
        <f t="shared" si="6"/>
        <v>0.37825805447263305</v>
      </c>
      <c r="G91" s="95">
        <f t="shared" si="7"/>
        <v>0.37825805447263305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272</v>
      </c>
      <c r="W91" s="112">
        <v>288</v>
      </c>
      <c r="X91" s="112">
        <v>288</v>
      </c>
      <c r="Y91" s="112">
        <v>297</v>
      </c>
      <c r="Z91" s="112">
        <v>306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22</v>
      </c>
      <c r="W93" s="112">
        <v>18</v>
      </c>
      <c r="X93" s="112">
        <v>21</v>
      </c>
      <c r="Y93" s="112">
        <v>20</v>
      </c>
      <c r="Z93" s="112">
        <v>17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42</v>
      </c>
      <c r="W94" s="112">
        <v>45</v>
      </c>
      <c r="X94" s="112">
        <v>43</v>
      </c>
      <c r="Y94" s="112">
        <v>44</v>
      </c>
      <c r="Z94" s="112">
        <v>46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8</v>
      </c>
      <c r="W95" s="112">
        <v>5</v>
      </c>
      <c r="X95" s="112">
        <v>10</v>
      </c>
      <c r="Y95" s="112">
        <v>7</v>
      </c>
      <c r="Z95" s="112">
        <v>0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41</v>
      </c>
      <c r="W96" s="112">
        <v>44</v>
      </c>
      <c r="X96" s="112">
        <v>36</v>
      </c>
      <c r="Y96" s="112">
        <v>44</v>
      </c>
      <c r="Z96" s="112">
        <v>33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30</v>
      </c>
      <c r="W97" s="112">
        <v>41</v>
      </c>
      <c r="X97" s="112">
        <v>34</v>
      </c>
      <c r="Y97" s="112">
        <v>35</v>
      </c>
      <c r="Z97" s="112">
        <v>36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15</v>
      </c>
      <c r="W98" s="112">
        <v>16</v>
      </c>
      <c r="X98" s="112">
        <v>21</v>
      </c>
      <c r="Y98" s="112">
        <v>24</v>
      </c>
      <c r="Z98" s="112">
        <v>20</v>
      </c>
    </row>
    <row r="99" spans="1:32" ht="15" customHeight="1" x14ac:dyDescent="0.25">
      <c r="S99" s="115" t="s">
        <v>142</v>
      </c>
      <c r="T99" s="115"/>
      <c r="U99" s="112"/>
      <c r="V99" s="112">
        <v>0</v>
      </c>
      <c r="W99" s="112">
        <v>0</v>
      </c>
      <c r="X99" s="112">
        <v>0</v>
      </c>
      <c r="Y99" s="112">
        <v>0</v>
      </c>
      <c r="Z99" s="112">
        <v>7</v>
      </c>
    </row>
    <row r="100" spans="1:32" ht="15" customHeight="1" x14ac:dyDescent="0.25">
      <c r="S100" s="115" t="s">
        <v>58</v>
      </c>
      <c r="T100" s="115"/>
      <c r="U100" s="112"/>
      <c r="V100" s="112">
        <v>17</v>
      </c>
      <c r="W100" s="112">
        <v>19</v>
      </c>
      <c r="X100" s="112">
        <v>22</v>
      </c>
      <c r="Y100" s="112">
        <v>23</v>
      </c>
      <c r="Z100" s="112">
        <v>19</v>
      </c>
    </row>
    <row r="101" spans="1:32" x14ac:dyDescent="0.25">
      <c r="A101" s="18"/>
      <c r="S101" s="118" t="s">
        <v>53</v>
      </c>
      <c r="T101" s="118"/>
      <c r="U101" s="112"/>
      <c r="V101" s="112">
        <v>250</v>
      </c>
      <c r="W101" s="112">
        <v>257</v>
      </c>
      <c r="X101" s="112">
        <v>259</v>
      </c>
      <c r="Y101" s="112">
        <v>275</v>
      </c>
      <c r="Z101" s="112">
        <v>260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449</v>
      </c>
      <c r="W104" s="112">
        <v>470</v>
      </c>
      <c r="X104" s="112">
        <v>473</v>
      </c>
      <c r="Y104" s="112">
        <v>511</v>
      </c>
      <c r="Z104" s="112">
        <v>482</v>
      </c>
      <c r="AB104" s="109" t="str">
        <f>TEXT(Z104,"###,###")</f>
        <v>482</v>
      </c>
      <c r="AD104" s="130">
        <f>Z104/($Z$4)*100</f>
        <v>59.35960591133005</v>
      </c>
      <c r="AF104" s="109"/>
    </row>
    <row r="105" spans="1:32" x14ac:dyDescent="0.25">
      <c r="S105" s="115" t="s">
        <v>17</v>
      </c>
      <c r="T105" s="115"/>
      <c r="U105" s="112"/>
      <c r="V105" s="112">
        <v>181</v>
      </c>
      <c r="W105" s="112">
        <v>174</v>
      </c>
      <c r="X105" s="112">
        <v>188</v>
      </c>
      <c r="Y105" s="112">
        <v>204</v>
      </c>
      <c r="Z105" s="112">
        <v>194</v>
      </c>
      <c r="AB105" s="109" t="str">
        <f>TEXT(Z105,"###,###")</f>
        <v>194</v>
      </c>
      <c r="AD105" s="130">
        <f>Z105/($Z$4)*100</f>
        <v>23.891625615763548</v>
      </c>
      <c r="AF105" s="109"/>
    </row>
    <row r="106" spans="1:32" x14ac:dyDescent="0.25">
      <c r="S106" s="118" t="s">
        <v>53</v>
      </c>
      <c r="T106" s="118"/>
      <c r="U106" s="120"/>
      <c r="V106" s="120">
        <v>630</v>
      </c>
      <c r="W106" s="120">
        <v>644</v>
      </c>
      <c r="X106" s="120">
        <v>661</v>
      </c>
      <c r="Y106" s="120">
        <v>715</v>
      </c>
      <c r="Z106" s="120">
        <v>676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184</v>
      </c>
      <c r="W108" s="112">
        <v>211</v>
      </c>
      <c r="X108" s="112">
        <v>199</v>
      </c>
      <c r="Y108" s="112">
        <v>224</v>
      </c>
      <c r="Z108" s="112">
        <v>202</v>
      </c>
      <c r="AB108" s="109" t="str">
        <f>TEXT(Z108,"###,###")</f>
        <v>202</v>
      </c>
      <c r="AD108" s="130">
        <f>Z108/($Z$4)*100</f>
        <v>24.876847290640395</v>
      </c>
      <c r="AF108" s="109"/>
    </row>
    <row r="109" spans="1:32" x14ac:dyDescent="0.25">
      <c r="S109" s="115" t="s">
        <v>20</v>
      </c>
      <c r="T109" s="115"/>
      <c r="U109" s="112"/>
      <c r="V109" s="112">
        <v>130</v>
      </c>
      <c r="W109" s="112">
        <v>109</v>
      </c>
      <c r="X109" s="112">
        <v>148</v>
      </c>
      <c r="Y109" s="112">
        <v>105</v>
      </c>
      <c r="Z109" s="112">
        <v>119</v>
      </c>
      <c r="AB109" s="109" t="str">
        <f>TEXT(Z109,"###,###")</f>
        <v>119</v>
      </c>
      <c r="AD109" s="130">
        <f>Z109/($Z$4)*100</f>
        <v>14.655172413793101</v>
      </c>
      <c r="AF109" s="109"/>
    </row>
    <row r="110" spans="1:32" x14ac:dyDescent="0.25">
      <c r="S110" s="115" t="s">
        <v>21</v>
      </c>
      <c r="T110" s="115"/>
      <c r="U110" s="112"/>
      <c r="V110" s="112">
        <v>144</v>
      </c>
      <c r="W110" s="112">
        <v>181</v>
      </c>
      <c r="X110" s="112">
        <v>137</v>
      </c>
      <c r="Y110" s="112">
        <v>185</v>
      </c>
      <c r="Z110" s="112">
        <v>156</v>
      </c>
      <c r="AB110" s="109" t="str">
        <f>TEXT(Z110,"###,###")</f>
        <v>156</v>
      </c>
      <c r="AD110" s="130">
        <f>Z110/($Z$4)*100</f>
        <v>19.21182266009852</v>
      </c>
      <c r="AF110" s="109"/>
    </row>
    <row r="111" spans="1:32" x14ac:dyDescent="0.25">
      <c r="S111" s="115" t="s">
        <v>22</v>
      </c>
      <c r="T111" s="115"/>
      <c r="U111" s="112"/>
      <c r="V111" s="112">
        <v>162</v>
      </c>
      <c r="W111" s="112">
        <v>153</v>
      </c>
      <c r="X111" s="112">
        <v>177</v>
      </c>
      <c r="Y111" s="112">
        <v>207</v>
      </c>
      <c r="Z111" s="112">
        <v>199</v>
      </c>
      <c r="AB111" s="109" t="str">
        <f>TEXT(Z111,"###,###")</f>
        <v>199</v>
      </c>
      <c r="AD111" s="130">
        <f>Z111/($Z$4)*100</f>
        <v>24.507389162561577</v>
      </c>
      <c r="AF111" s="109"/>
    </row>
    <row r="112" spans="1:32" x14ac:dyDescent="0.25">
      <c r="S112" s="118" t="s">
        <v>53</v>
      </c>
      <c r="T112" s="118"/>
      <c r="U112" s="112"/>
      <c r="V112" s="112">
        <v>783</v>
      </c>
      <c r="W112" s="112">
        <v>825</v>
      </c>
      <c r="X112" s="112">
        <v>818</v>
      </c>
      <c r="Y112" s="112">
        <v>875</v>
      </c>
      <c r="Z112" s="112">
        <v>815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48.39</v>
      </c>
      <c r="W118" s="131">
        <v>50.26</v>
      </c>
      <c r="X118" s="131">
        <v>51</v>
      </c>
      <c r="Y118" s="131">
        <v>50.92</v>
      </c>
      <c r="Z118" s="131">
        <v>50.59</v>
      </c>
      <c r="AB118" s="109" t="str">
        <f>TEXT(Z118,"##.0")</f>
        <v>50.6</v>
      </c>
    </row>
    <row r="120" spans="19:32" x14ac:dyDescent="0.25">
      <c r="S120" s="101" t="s">
        <v>97</v>
      </c>
      <c r="T120" s="112"/>
      <c r="U120" s="112"/>
      <c r="V120" s="112">
        <v>321</v>
      </c>
      <c r="W120" s="112">
        <v>329</v>
      </c>
      <c r="X120" s="112">
        <v>316</v>
      </c>
      <c r="Y120" s="112">
        <v>349</v>
      </c>
      <c r="Z120" s="112">
        <v>338</v>
      </c>
      <c r="AB120" s="109" t="str">
        <f>TEXT(Z120,"###,###")</f>
        <v>338</v>
      </c>
    </row>
    <row r="121" spans="19:32" x14ac:dyDescent="0.25">
      <c r="S121" s="101" t="s">
        <v>98</v>
      </c>
      <c r="T121" s="112"/>
      <c r="U121" s="112"/>
      <c r="V121" s="112">
        <v>107</v>
      </c>
      <c r="W121" s="112">
        <v>123</v>
      </c>
      <c r="X121" s="112">
        <v>132</v>
      </c>
      <c r="Y121" s="112">
        <v>138</v>
      </c>
      <c r="Z121" s="112">
        <v>135</v>
      </c>
      <c r="AB121" s="109" t="str">
        <f>TEXT(Z121,"###,###")</f>
        <v>135</v>
      </c>
    </row>
    <row r="122" spans="19:32" x14ac:dyDescent="0.25">
      <c r="S122" s="101" t="s">
        <v>99</v>
      </c>
      <c r="T122" s="112"/>
      <c r="U122" s="112"/>
      <c r="V122" s="112">
        <v>90</v>
      </c>
      <c r="W122" s="112">
        <v>91</v>
      </c>
      <c r="X122" s="112">
        <v>93</v>
      </c>
      <c r="Y122" s="112">
        <v>89</v>
      </c>
      <c r="Z122" s="112">
        <v>86</v>
      </c>
      <c r="AB122" s="109" t="str">
        <f>TEXT(Z122,"###,###")</f>
        <v>86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411</v>
      </c>
      <c r="W124" s="112">
        <v>420</v>
      </c>
      <c r="X124" s="112">
        <v>409</v>
      </c>
      <c r="Y124" s="112">
        <v>438</v>
      </c>
      <c r="Z124" s="112">
        <v>424</v>
      </c>
      <c r="AB124" s="109" t="str">
        <f>TEXT(Z124,"###,###")</f>
        <v>424</v>
      </c>
      <c r="AD124" s="127">
        <f>Z124/$Z$7*100</f>
        <v>75.310834813499113</v>
      </c>
    </row>
    <row r="125" spans="19:32" x14ac:dyDescent="0.25">
      <c r="S125" s="101" t="s">
        <v>101</v>
      </c>
      <c r="T125" s="112"/>
      <c r="U125" s="112"/>
      <c r="V125" s="112">
        <v>197</v>
      </c>
      <c r="W125" s="112">
        <v>214</v>
      </c>
      <c r="X125" s="112">
        <v>225</v>
      </c>
      <c r="Y125" s="112">
        <v>227</v>
      </c>
      <c r="Z125" s="112">
        <v>221</v>
      </c>
      <c r="AB125" s="109" t="str">
        <f>TEXT(Z125,"###,###")</f>
        <v>221</v>
      </c>
      <c r="AD125" s="127">
        <f>Z125/$Z$7*100</f>
        <v>39.253996447602127</v>
      </c>
    </row>
    <row r="127" spans="19:32" x14ac:dyDescent="0.25">
      <c r="S127" s="101" t="s">
        <v>102</v>
      </c>
      <c r="T127" s="112"/>
      <c r="U127" s="112"/>
      <c r="V127" s="112">
        <v>269</v>
      </c>
      <c r="W127" s="112">
        <v>290</v>
      </c>
      <c r="X127" s="112">
        <v>284</v>
      </c>
      <c r="Y127" s="112">
        <v>295</v>
      </c>
      <c r="Z127" s="112">
        <v>303</v>
      </c>
      <c r="AB127" s="109" t="str">
        <f>TEXT(Z127,"###,###")</f>
        <v>303</v>
      </c>
      <c r="AD127" s="127">
        <f>Z127/$Z$7*100</f>
        <v>53.818827708703374</v>
      </c>
    </row>
    <row r="128" spans="19:32" x14ac:dyDescent="0.25">
      <c r="S128" s="101" t="s">
        <v>103</v>
      </c>
      <c r="T128" s="112"/>
      <c r="U128" s="112"/>
      <c r="V128" s="112">
        <v>248</v>
      </c>
      <c r="W128" s="112">
        <v>255</v>
      </c>
      <c r="X128" s="112">
        <v>258</v>
      </c>
      <c r="Y128" s="112">
        <v>275</v>
      </c>
      <c r="Z128" s="112">
        <v>259</v>
      </c>
      <c r="AB128" s="109" t="str">
        <f>TEXT(Z128,"###,###")</f>
        <v>259</v>
      </c>
      <c r="AD128" s="127">
        <f>Z128/$Z$7*100</f>
        <v>46.00355239786856</v>
      </c>
    </row>
    <row r="130" spans="19:20" x14ac:dyDescent="0.25">
      <c r="S130" s="101" t="s">
        <v>179</v>
      </c>
      <c r="T130" s="127">
        <v>60.03552397868561</v>
      </c>
    </row>
    <row r="131" spans="19:20" x14ac:dyDescent="0.25">
      <c r="S131" s="101" t="s">
        <v>180</v>
      </c>
      <c r="T131" s="127">
        <v>23.978685612788635</v>
      </c>
    </row>
    <row r="132" spans="19:20" x14ac:dyDescent="0.25">
      <c r="S132" s="101" t="s">
        <v>181</v>
      </c>
      <c r="T132" s="127">
        <v>15.275310834813499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092B121-6AC6-4B35-8D0F-A0ED27C223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11EFFBB2-910C-47D6-88DD-3FB58DD20BD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C6BC1122-8916-4EBA-922E-173299F689D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ADAA651F-51F1-4E7A-A1AE-E0BC538C17D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49B7-E9C7-494D-8FA6-91570D315456}">
  <sheetPr codeName="Sheet76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117</v>
      </c>
      <c r="T1" s="99"/>
      <c r="U1" s="99"/>
      <c r="V1" s="99"/>
      <c r="W1" s="99"/>
      <c r="X1" s="99"/>
      <c r="Y1" s="100" t="s">
        <v>157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117</v>
      </c>
      <c r="Y3" s="105" t="s">
        <v>157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12.12 George Town,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4369</v>
      </c>
      <c r="W4" s="108">
        <v>4148</v>
      </c>
      <c r="X4" s="108">
        <v>4683</v>
      </c>
      <c r="Y4" s="108">
        <v>5352</v>
      </c>
      <c r="Z4" s="108">
        <v>5423</v>
      </c>
      <c r="AB4" s="109" t="str">
        <f>TEXT(Z4,"###,###")</f>
        <v>5,423</v>
      </c>
      <c r="AD4" s="110">
        <f>Z4/Y4-1</f>
        <v>1.326606875934222E-2</v>
      </c>
      <c r="AF4" s="110">
        <f>Z4/V4-1</f>
        <v>0.24124513618677046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2405</v>
      </c>
      <c r="W5" s="108">
        <v>2236</v>
      </c>
      <c r="X5" s="108">
        <v>2585</v>
      </c>
      <c r="Y5" s="108">
        <v>2885</v>
      </c>
      <c r="Z5" s="108">
        <v>2891</v>
      </c>
      <c r="AB5" s="109" t="str">
        <f>TEXT(Z5,"###,###")</f>
        <v>2,891</v>
      </c>
      <c r="AD5" s="110">
        <f t="shared" ref="AD5:AD9" si="0">Z5/Y5-1</f>
        <v>2.0797227036395416E-3</v>
      </c>
      <c r="AF5" s="110">
        <f t="shared" ref="AF5:AF9" si="1">Z5/V5-1</f>
        <v>0.20207900207900198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1967</v>
      </c>
      <c r="W6" s="108">
        <v>1912</v>
      </c>
      <c r="X6" s="108">
        <v>2096</v>
      </c>
      <c r="Y6" s="108">
        <v>2460</v>
      </c>
      <c r="Z6" s="108">
        <v>2531</v>
      </c>
      <c r="AB6" s="109" t="str">
        <f>TEXT(Z6,"###,###")</f>
        <v>2,531</v>
      </c>
      <c r="AD6" s="110">
        <f t="shared" si="0"/>
        <v>2.886178861788613E-2</v>
      </c>
      <c r="AF6" s="110">
        <f t="shared" si="1"/>
        <v>0.28673106253177427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3213</v>
      </c>
      <c r="W7" s="108">
        <v>3119</v>
      </c>
      <c r="X7" s="108">
        <v>3431</v>
      </c>
      <c r="Y7" s="108">
        <v>3786</v>
      </c>
      <c r="Z7" s="108">
        <v>3936</v>
      </c>
      <c r="AB7" s="109" t="str">
        <f>TEXT(Z7,"###,###")</f>
        <v>3,936</v>
      </c>
      <c r="AD7" s="110">
        <f t="shared" si="0"/>
        <v>3.961965134706813E-2</v>
      </c>
      <c r="AF7" s="110">
        <f t="shared" si="1"/>
        <v>0.22502334267040158</v>
      </c>
    </row>
    <row r="8" spans="1:32" ht="17.25" customHeight="1" x14ac:dyDescent="0.25">
      <c r="A8" s="62" t="s">
        <v>12</v>
      </c>
      <c r="B8" s="63"/>
      <c r="C8" s="29"/>
      <c r="D8" s="64" t="str">
        <f>AB4</f>
        <v>5,423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3,936</v>
      </c>
      <c r="P8" s="65"/>
      <c r="S8" s="107" t="s">
        <v>82</v>
      </c>
      <c r="T8" s="108"/>
      <c r="U8" s="108"/>
      <c r="V8" s="108">
        <v>36713.050000000003</v>
      </c>
      <c r="W8" s="108">
        <v>39963.17</v>
      </c>
      <c r="X8" s="108">
        <v>38575.019999999997</v>
      </c>
      <c r="Y8" s="108">
        <v>43252</v>
      </c>
      <c r="Z8" s="108">
        <v>44163.19</v>
      </c>
      <c r="AB8" s="109" t="str">
        <f>TEXT(Z8,"$###,###")</f>
        <v>$44,163</v>
      </c>
      <c r="AD8" s="110">
        <f t="shared" si="0"/>
        <v>2.1067002681957048E-2</v>
      </c>
      <c r="AF8" s="110">
        <f t="shared" si="1"/>
        <v>0.20292893126558531</v>
      </c>
    </row>
    <row r="9" spans="1:32" x14ac:dyDescent="0.25">
      <c r="A9" s="30" t="s">
        <v>14</v>
      </c>
      <c r="B9" s="69"/>
      <c r="C9" s="70"/>
      <c r="D9" s="71">
        <f>AD104</f>
        <v>80.988382813940618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55.259146341463413</v>
      </c>
      <c r="P9" s="72" t="s">
        <v>83</v>
      </c>
      <c r="S9" s="107" t="s">
        <v>7</v>
      </c>
      <c r="T9" s="108"/>
      <c r="U9" s="108"/>
      <c r="V9" s="108">
        <v>153693772</v>
      </c>
      <c r="W9" s="108">
        <v>160082160</v>
      </c>
      <c r="X9" s="108">
        <v>174900437</v>
      </c>
      <c r="Y9" s="108">
        <v>198861796</v>
      </c>
      <c r="Z9" s="108">
        <v>209204803</v>
      </c>
      <c r="AB9" s="109" t="str">
        <f>TEXT(Z9/1000000,"$#,###.0")&amp;" mil"</f>
        <v>$209.2 mil</v>
      </c>
      <c r="AD9" s="110">
        <f t="shared" si="0"/>
        <v>5.201103081659797E-2</v>
      </c>
      <c r="AF9" s="110">
        <f t="shared" si="1"/>
        <v>0.36117944323729656</v>
      </c>
    </row>
    <row r="10" spans="1:32" x14ac:dyDescent="0.25">
      <c r="A10" s="30" t="s">
        <v>17</v>
      </c>
      <c r="B10" s="69"/>
      <c r="C10" s="70"/>
      <c r="D10" s="71">
        <f>AD105</f>
        <v>13.645583625299651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44.715447154471541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88.541666666666657</v>
      </c>
      <c r="P11" s="72" t="s">
        <v>83</v>
      </c>
      <c r="S11" s="107" t="s">
        <v>29</v>
      </c>
      <c r="T11" s="112"/>
      <c r="U11" s="112"/>
      <c r="V11" s="112">
        <v>3994</v>
      </c>
      <c r="W11" s="112">
        <v>3756</v>
      </c>
      <c r="X11" s="112">
        <v>4277</v>
      </c>
      <c r="Y11" s="112">
        <v>4926</v>
      </c>
      <c r="Z11" s="112">
        <v>4975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5.970528455284553</v>
      </c>
      <c r="P12" s="72" t="s">
        <v>83</v>
      </c>
      <c r="S12" s="107" t="s">
        <v>30</v>
      </c>
      <c r="T12" s="112"/>
      <c r="U12" s="112"/>
      <c r="V12" s="112">
        <v>379</v>
      </c>
      <c r="W12" s="112">
        <v>392</v>
      </c>
      <c r="X12" s="112">
        <v>406</v>
      </c>
      <c r="Y12" s="112">
        <v>426</v>
      </c>
      <c r="Z12" s="112">
        <v>449</v>
      </c>
    </row>
    <row r="13" spans="1:32" ht="15" customHeight="1" x14ac:dyDescent="0.25">
      <c r="A13" s="30" t="s">
        <v>19</v>
      </c>
      <c r="B13" s="70"/>
      <c r="C13" s="70"/>
      <c r="D13" s="71">
        <f>AD108</f>
        <v>10.086667895998524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5.4369918699186988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14.770422275493269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41.9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21.9435736677116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15.398274987316082</v>
      </c>
      <c r="P15" s="72" t="s">
        <v>83</v>
      </c>
      <c r="S15" s="115" t="s">
        <v>59</v>
      </c>
      <c r="T15" s="115"/>
      <c r="U15" s="116"/>
      <c r="V15" s="116">
        <v>512</v>
      </c>
      <c r="W15" s="116">
        <v>396</v>
      </c>
      <c r="X15" s="116">
        <v>674</v>
      </c>
      <c r="Y15" s="112">
        <v>746</v>
      </c>
      <c r="Z15" s="112">
        <v>806</v>
      </c>
      <c r="AB15" s="117">
        <f t="shared" ref="AB15:AB34" si="2">IF(Z15="np",0,Z15/$Z$34)</f>
        <v>0.14865363334562892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47.870182555780936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84.601725012683914</v>
      </c>
      <c r="P16" s="37" t="s">
        <v>83</v>
      </c>
      <c r="S16" s="115" t="s">
        <v>60</v>
      </c>
      <c r="T16" s="115"/>
      <c r="U16" s="116"/>
      <c r="V16" s="116">
        <v>136</v>
      </c>
      <c r="W16" s="116">
        <v>138</v>
      </c>
      <c r="X16" s="116">
        <v>131</v>
      </c>
      <c r="Y16" s="112">
        <v>122</v>
      </c>
      <c r="Z16" s="112">
        <v>122</v>
      </c>
      <c r="AB16" s="117">
        <f t="shared" si="2"/>
        <v>2.250092216894135E-2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554</v>
      </c>
      <c r="W17" s="116">
        <v>530</v>
      </c>
      <c r="X17" s="116">
        <v>534</v>
      </c>
      <c r="Y17" s="112">
        <v>574</v>
      </c>
      <c r="Z17" s="112">
        <v>646</v>
      </c>
      <c r="AB17" s="117">
        <f t="shared" si="2"/>
        <v>0.11914422722242715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42</v>
      </c>
      <c r="W18" s="116">
        <v>46</v>
      </c>
      <c r="X18" s="116">
        <v>44</v>
      </c>
      <c r="Y18" s="112">
        <v>51</v>
      </c>
      <c r="Z18" s="112">
        <v>54</v>
      </c>
      <c r="AB18" s="117">
        <f t="shared" si="2"/>
        <v>9.9594245665805981E-3</v>
      </c>
    </row>
    <row r="19" spans="1:28" x14ac:dyDescent="0.25">
      <c r="A19" s="61" t="str">
        <f>$S$1&amp;" ("&amp;$V$2&amp;" to "&amp;$Z$2&amp;")"</f>
        <v>George Town (2018-19 to 2022-23)</v>
      </c>
      <c r="B19" s="61"/>
      <c r="C19" s="61"/>
      <c r="D19" s="61"/>
      <c r="E19" s="61"/>
      <c r="F19" s="61"/>
      <c r="G19" s="61" t="str">
        <f>$S$1&amp;" ("&amp;$V$2&amp;" to "&amp;$Z$2&amp;")"</f>
        <v>George Town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253</v>
      </c>
      <c r="W19" s="116">
        <v>274</v>
      </c>
      <c r="X19" s="116">
        <v>286</v>
      </c>
      <c r="Y19" s="112">
        <v>354</v>
      </c>
      <c r="Z19" s="112">
        <v>369</v>
      </c>
      <c r="AB19" s="117">
        <f t="shared" si="2"/>
        <v>6.8056067871634082E-2</v>
      </c>
    </row>
    <row r="20" spans="1:28" x14ac:dyDescent="0.25">
      <c r="S20" s="115" t="s">
        <v>64</v>
      </c>
      <c r="T20" s="115"/>
      <c r="U20" s="116"/>
      <c r="V20" s="116">
        <v>85</v>
      </c>
      <c r="W20" s="116">
        <v>71</v>
      </c>
      <c r="X20" s="116">
        <v>79</v>
      </c>
      <c r="Y20" s="112">
        <v>99</v>
      </c>
      <c r="Z20" s="112">
        <v>109</v>
      </c>
      <c r="AB20" s="117">
        <f t="shared" si="2"/>
        <v>2.0103282921431206E-2</v>
      </c>
    </row>
    <row r="21" spans="1:28" x14ac:dyDescent="0.25">
      <c r="S21" s="115" t="s">
        <v>65</v>
      </c>
      <c r="T21" s="115"/>
      <c r="U21" s="116"/>
      <c r="V21" s="116">
        <v>288</v>
      </c>
      <c r="W21" s="116">
        <v>291</v>
      </c>
      <c r="X21" s="116">
        <v>328</v>
      </c>
      <c r="Y21" s="112">
        <v>381</v>
      </c>
      <c r="Z21" s="112">
        <v>362</v>
      </c>
      <c r="AB21" s="117">
        <f t="shared" si="2"/>
        <v>6.6765031353744009E-2</v>
      </c>
    </row>
    <row r="22" spans="1:28" x14ac:dyDescent="0.25">
      <c r="S22" s="115" t="s">
        <v>66</v>
      </c>
      <c r="T22" s="115"/>
      <c r="U22" s="116"/>
      <c r="V22" s="116">
        <v>337</v>
      </c>
      <c r="W22" s="116">
        <v>297</v>
      </c>
      <c r="X22" s="116">
        <v>340</v>
      </c>
      <c r="Y22" s="112">
        <v>386</v>
      </c>
      <c r="Z22" s="112">
        <v>372</v>
      </c>
      <c r="AB22" s="117">
        <f t="shared" si="2"/>
        <v>6.8609369236444118E-2</v>
      </c>
    </row>
    <row r="23" spans="1:28" x14ac:dyDescent="0.25">
      <c r="S23" s="115" t="s">
        <v>67</v>
      </c>
      <c r="T23" s="115"/>
      <c r="U23" s="116"/>
      <c r="V23" s="116">
        <v>229</v>
      </c>
      <c r="W23" s="116">
        <v>194</v>
      </c>
      <c r="X23" s="116">
        <v>199</v>
      </c>
      <c r="Y23" s="112">
        <v>232</v>
      </c>
      <c r="Z23" s="112">
        <v>230</v>
      </c>
      <c r="AB23" s="117">
        <f t="shared" si="2"/>
        <v>4.2419771302102546E-2</v>
      </c>
    </row>
    <row r="24" spans="1:28" x14ac:dyDescent="0.25">
      <c r="S24" s="115" t="s">
        <v>68</v>
      </c>
      <c r="T24" s="115"/>
      <c r="U24" s="116"/>
      <c r="V24" s="116">
        <v>9</v>
      </c>
      <c r="W24" s="116">
        <v>13</v>
      </c>
      <c r="X24" s="116">
        <v>8</v>
      </c>
      <c r="Y24" s="112">
        <v>23</v>
      </c>
      <c r="Z24" s="112">
        <v>16</v>
      </c>
      <c r="AB24" s="117">
        <f t="shared" si="2"/>
        <v>2.9509406123201772E-3</v>
      </c>
    </row>
    <row r="25" spans="1:28" x14ac:dyDescent="0.25">
      <c r="S25" s="115" t="s">
        <v>69</v>
      </c>
      <c r="T25" s="115"/>
      <c r="U25" s="116"/>
      <c r="V25" s="116">
        <v>108</v>
      </c>
      <c r="W25" s="116">
        <v>114</v>
      </c>
      <c r="X25" s="116">
        <v>124</v>
      </c>
      <c r="Y25" s="112">
        <v>131</v>
      </c>
      <c r="Z25" s="112">
        <v>124</v>
      </c>
      <c r="AB25" s="117">
        <f t="shared" si="2"/>
        <v>2.2869789745481373E-2</v>
      </c>
    </row>
    <row r="26" spans="1:28" x14ac:dyDescent="0.25">
      <c r="S26" s="115" t="s">
        <v>70</v>
      </c>
      <c r="T26" s="115"/>
      <c r="U26" s="116"/>
      <c r="V26" s="116">
        <v>49</v>
      </c>
      <c r="W26" s="116">
        <v>51</v>
      </c>
      <c r="X26" s="116">
        <v>41</v>
      </c>
      <c r="Y26" s="112">
        <v>44</v>
      </c>
      <c r="Z26" s="112">
        <v>66</v>
      </c>
      <c r="AB26" s="117">
        <f t="shared" si="2"/>
        <v>1.2172630025820731E-2</v>
      </c>
    </row>
    <row r="27" spans="1:28" x14ac:dyDescent="0.25">
      <c r="S27" s="115" t="s">
        <v>71</v>
      </c>
      <c r="T27" s="115"/>
      <c r="U27" s="116"/>
      <c r="V27" s="116">
        <v>174</v>
      </c>
      <c r="W27" s="116">
        <v>114</v>
      </c>
      <c r="X27" s="116">
        <v>175</v>
      </c>
      <c r="Y27" s="112">
        <v>220</v>
      </c>
      <c r="Z27" s="112">
        <v>210</v>
      </c>
      <c r="AB27" s="117">
        <f t="shared" si="2"/>
        <v>3.8731095536702322E-2</v>
      </c>
    </row>
    <row r="28" spans="1:28" x14ac:dyDescent="0.25">
      <c r="S28" s="115" t="s">
        <v>72</v>
      </c>
      <c r="T28" s="115"/>
      <c r="U28" s="116"/>
      <c r="V28" s="116">
        <v>284</v>
      </c>
      <c r="W28" s="116">
        <v>281</v>
      </c>
      <c r="X28" s="116">
        <v>347</v>
      </c>
      <c r="Y28" s="112">
        <v>413</v>
      </c>
      <c r="Z28" s="112">
        <v>394</v>
      </c>
      <c r="AB28" s="117">
        <f t="shared" si="2"/>
        <v>7.2666912578384354E-2</v>
      </c>
    </row>
    <row r="29" spans="1:28" x14ac:dyDescent="0.25">
      <c r="S29" s="115" t="s">
        <v>73</v>
      </c>
      <c r="T29" s="115"/>
      <c r="U29" s="116"/>
      <c r="V29" s="116">
        <v>201</v>
      </c>
      <c r="W29" s="116">
        <v>174</v>
      </c>
      <c r="X29" s="116">
        <v>206</v>
      </c>
      <c r="Y29" s="112">
        <v>259</v>
      </c>
      <c r="Z29" s="112">
        <v>252</v>
      </c>
      <c r="AB29" s="117">
        <f t="shared" si="2"/>
        <v>4.647731464404279E-2</v>
      </c>
    </row>
    <row r="30" spans="1:28" x14ac:dyDescent="0.25">
      <c r="S30" s="115" t="s">
        <v>74</v>
      </c>
      <c r="T30" s="115"/>
      <c r="U30" s="116"/>
      <c r="V30" s="116">
        <v>276</v>
      </c>
      <c r="W30" s="116">
        <v>307</v>
      </c>
      <c r="X30" s="116">
        <v>296</v>
      </c>
      <c r="Y30" s="112">
        <v>349</v>
      </c>
      <c r="Z30" s="112">
        <v>350</v>
      </c>
      <c r="AB30" s="117">
        <f t="shared" si="2"/>
        <v>6.4551825894503867E-2</v>
      </c>
    </row>
    <row r="31" spans="1:28" x14ac:dyDescent="0.25">
      <c r="S31" s="115" t="s">
        <v>75</v>
      </c>
      <c r="T31" s="115"/>
      <c r="U31" s="116"/>
      <c r="V31" s="116">
        <v>462</v>
      </c>
      <c r="W31" s="116">
        <v>474</v>
      </c>
      <c r="X31" s="116">
        <v>486</v>
      </c>
      <c r="Y31" s="112">
        <v>560</v>
      </c>
      <c r="Z31" s="112">
        <v>596</v>
      </c>
      <c r="AB31" s="117">
        <f t="shared" si="2"/>
        <v>0.10992253780892659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68</v>
      </c>
      <c r="W32" s="116">
        <v>60</v>
      </c>
      <c r="X32" s="116">
        <v>53</v>
      </c>
      <c r="Y32" s="112">
        <v>74</v>
      </c>
      <c r="Z32" s="112">
        <v>72</v>
      </c>
      <c r="AB32" s="117">
        <f t="shared" si="2"/>
        <v>1.3279232755440797E-2</v>
      </c>
    </row>
    <row r="33" spans="19:32" x14ac:dyDescent="0.25">
      <c r="S33" s="115" t="s">
        <v>77</v>
      </c>
      <c r="T33" s="115"/>
      <c r="U33" s="116"/>
      <c r="V33" s="116">
        <v>105</v>
      </c>
      <c r="W33" s="116">
        <v>121</v>
      </c>
      <c r="X33" s="116">
        <v>144</v>
      </c>
      <c r="Y33" s="112">
        <v>148</v>
      </c>
      <c r="Z33" s="112">
        <v>145</v>
      </c>
      <c r="AB33" s="117">
        <f t="shared" si="2"/>
        <v>2.6742899299151603E-2</v>
      </c>
    </row>
    <row r="34" spans="19:32" x14ac:dyDescent="0.25">
      <c r="S34" s="118" t="s">
        <v>53</v>
      </c>
      <c r="T34" s="118"/>
      <c r="U34" s="119"/>
      <c r="V34" s="119">
        <v>4373</v>
      </c>
      <c r="W34" s="119">
        <v>4151</v>
      </c>
      <c r="X34" s="119">
        <v>4683</v>
      </c>
      <c r="Y34" s="120">
        <v>5350</v>
      </c>
      <c r="Z34" s="120">
        <v>5422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2695</v>
      </c>
      <c r="W37" s="112">
        <v>2617</v>
      </c>
      <c r="X37" s="112">
        <v>2791</v>
      </c>
      <c r="Y37" s="112">
        <v>3123</v>
      </c>
      <c r="Z37" s="112">
        <v>3335</v>
      </c>
      <c r="AB37" s="132">
        <f>Z37/Z40*100</f>
        <v>84.601725012683914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517</v>
      </c>
      <c r="W38" s="112">
        <v>503</v>
      </c>
      <c r="X38" s="112">
        <v>642</v>
      </c>
      <c r="Y38" s="112">
        <v>656</v>
      </c>
      <c r="Z38" s="112">
        <v>607</v>
      </c>
      <c r="AB38" s="132">
        <f>Z38/Z40*100</f>
        <v>15.398274987316082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3212</v>
      </c>
      <c r="W40" s="112">
        <v>3120</v>
      </c>
      <c r="X40" s="112">
        <v>3433</v>
      </c>
      <c r="Y40" s="112">
        <v>3779</v>
      </c>
      <c r="Z40" s="112">
        <v>3942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0</v>
      </c>
      <c r="X44" s="112">
        <v>4</v>
      </c>
      <c r="Y44" s="112">
        <v>0</v>
      </c>
      <c r="Z44" s="112">
        <v>0</v>
      </c>
    </row>
    <row r="45" spans="19:32" x14ac:dyDescent="0.25">
      <c r="S45" s="115" t="s">
        <v>37</v>
      </c>
      <c r="T45" s="115"/>
      <c r="U45" s="112"/>
      <c r="V45" s="112">
        <v>33</v>
      </c>
      <c r="W45" s="112">
        <v>41</v>
      </c>
      <c r="X45" s="112">
        <v>43</v>
      </c>
      <c r="Y45" s="112">
        <v>63</v>
      </c>
      <c r="Z45" s="112">
        <v>54</v>
      </c>
    </row>
    <row r="46" spans="19:32" x14ac:dyDescent="0.25">
      <c r="S46" s="115" t="s">
        <v>38</v>
      </c>
      <c r="T46" s="115"/>
      <c r="U46" s="112"/>
      <c r="V46" s="112">
        <v>90</v>
      </c>
      <c r="W46" s="112">
        <v>80</v>
      </c>
      <c r="X46" s="112">
        <v>100</v>
      </c>
      <c r="Y46" s="112">
        <v>155</v>
      </c>
      <c r="Z46" s="112">
        <v>139</v>
      </c>
    </row>
    <row r="47" spans="19:32" x14ac:dyDescent="0.25">
      <c r="S47" s="115" t="s">
        <v>39</v>
      </c>
      <c r="T47" s="115"/>
      <c r="U47" s="112"/>
      <c r="V47" s="112">
        <v>198</v>
      </c>
      <c r="W47" s="112">
        <v>161</v>
      </c>
      <c r="X47" s="112">
        <v>241</v>
      </c>
      <c r="Y47" s="112">
        <v>215</v>
      </c>
      <c r="Z47" s="112">
        <v>249</v>
      </c>
    </row>
    <row r="48" spans="19:32" x14ac:dyDescent="0.25">
      <c r="S48" s="115" t="s">
        <v>40</v>
      </c>
      <c r="T48" s="115"/>
      <c r="U48" s="112"/>
      <c r="V48" s="112">
        <v>305</v>
      </c>
      <c r="W48" s="112">
        <v>289</v>
      </c>
      <c r="X48" s="112">
        <v>335</v>
      </c>
      <c r="Y48" s="112">
        <v>404</v>
      </c>
      <c r="Z48" s="112">
        <v>403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239</v>
      </c>
      <c r="W49" s="112">
        <v>217</v>
      </c>
      <c r="X49" s="112">
        <v>287</v>
      </c>
      <c r="Y49" s="112">
        <v>341</v>
      </c>
      <c r="Z49" s="112">
        <v>354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George Town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216</v>
      </c>
      <c r="W50" s="112">
        <v>167</v>
      </c>
      <c r="X50" s="112">
        <v>213</v>
      </c>
      <c r="Y50" s="112">
        <v>262</v>
      </c>
      <c r="Z50" s="112">
        <v>281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205</v>
      </c>
      <c r="W51" s="112">
        <v>218</v>
      </c>
      <c r="X51" s="112">
        <v>223</v>
      </c>
      <c r="Y51" s="112">
        <v>238</v>
      </c>
      <c r="Z51" s="112">
        <v>250</v>
      </c>
    </row>
    <row r="52" spans="1:26" ht="15" customHeight="1" x14ac:dyDescent="0.25">
      <c r="S52" s="115" t="s">
        <v>44</v>
      </c>
      <c r="T52" s="115"/>
      <c r="U52" s="112"/>
      <c r="V52" s="112">
        <v>187</v>
      </c>
      <c r="W52" s="112">
        <v>184</v>
      </c>
      <c r="X52" s="112">
        <v>187</v>
      </c>
      <c r="Y52" s="112">
        <v>193</v>
      </c>
      <c r="Z52" s="112">
        <v>214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261</v>
      </c>
      <c r="W53" s="112">
        <v>236</v>
      </c>
      <c r="X53" s="112">
        <v>257</v>
      </c>
      <c r="Y53" s="112">
        <v>257</v>
      </c>
      <c r="Z53" s="112">
        <v>230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264</v>
      </c>
      <c r="W54" s="112">
        <v>276</v>
      </c>
      <c r="X54" s="112">
        <v>263</v>
      </c>
      <c r="Y54" s="112">
        <v>304</v>
      </c>
      <c r="Z54" s="112">
        <v>270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224</v>
      </c>
      <c r="W55" s="112">
        <v>202</v>
      </c>
      <c r="X55" s="112">
        <v>231</v>
      </c>
      <c r="Y55" s="112">
        <v>241</v>
      </c>
      <c r="Z55" s="112">
        <v>224</v>
      </c>
    </row>
    <row r="56" spans="1:26" ht="15" customHeight="1" x14ac:dyDescent="0.25">
      <c r="S56" s="115" t="s">
        <v>48</v>
      </c>
      <c r="T56" s="115"/>
      <c r="U56" s="112"/>
      <c r="V56" s="112">
        <v>123</v>
      </c>
      <c r="W56" s="112">
        <v>120</v>
      </c>
      <c r="X56" s="112">
        <v>132</v>
      </c>
      <c r="Y56" s="112">
        <v>135</v>
      </c>
      <c r="Z56" s="112">
        <v>146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31</v>
      </c>
      <c r="W57" s="112">
        <v>30</v>
      </c>
      <c r="X57" s="112">
        <v>40</v>
      </c>
      <c r="Y57" s="112">
        <v>44</v>
      </c>
      <c r="Z57" s="112">
        <v>50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7</v>
      </c>
      <c r="W58" s="112">
        <v>18</v>
      </c>
      <c r="X58" s="112">
        <v>18</v>
      </c>
      <c r="Y58" s="112">
        <v>26</v>
      </c>
      <c r="Z58" s="112">
        <v>18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7</v>
      </c>
      <c r="W59" s="112">
        <v>12</v>
      </c>
      <c r="X59" s="112">
        <v>6</v>
      </c>
      <c r="Y59" s="112">
        <v>8</v>
      </c>
      <c r="Z59" s="112">
        <v>3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5</v>
      </c>
      <c r="W60" s="112">
        <v>8</v>
      </c>
      <c r="X60" s="112">
        <v>5</v>
      </c>
      <c r="Y60" s="112">
        <v>8</v>
      </c>
      <c r="Z60" s="112">
        <v>6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2402</v>
      </c>
      <c r="W61" s="112">
        <v>2234</v>
      </c>
      <c r="X61" s="112">
        <v>2585</v>
      </c>
      <c r="Y61" s="112">
        <v>2884</v>
      </c>
      <c r="Z61" s="112">
        <v>2886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0</v>
      </c>
      <c r="W63" s="112">
        <v>5</v>
      </c>
      <c r="X63" s="112">
        <v>4</v>
      </c>
      <c r="Y63" s="112">
        <v>8</v>
      </c>
      <c r="Z63" s="112">
        <v>15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52</v>
      </c>
      <c r="W64" s="112">
        <v>43</v>
      </c>
      <c r="X64" s="112">
        <v>47</v>
      </c>
      <c r="Y64" s="112">
        <v>88</v>
      </c>
      <c r="Z64" s="112">
        <v>73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George Town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119</v>
      </c>
      <c r="W65" s="112">
        <v>115</v>
      </c>
      <c r="X65" s="112">
        <v>115</v>
      </c>
      <c r="Y65" s="112">
        <v>149</v>
      </c>
      <c r="Z65" s="112">
        <v>135</v>
      </c>
    </row>
    <row r="66" spans="1:26" x14ac:dyDescent="0.25">
      <c r="S66" s="115" t="s">
        <v>39</v>
      </c>
      <c r="T66" s="115"/>
      <c r="U66" s="112"/>
      <c r="V66" s="112">
        <v>142</v>
      </c>
      <c r="W66" s="112">
        <v>135</v>
      </c>
      <c r="X66" s="112">
        <v>166</v>
      </c>
      <c r="Y66" s="112">
        <v>185</v>
      </c>
      <c r="Z66" s="112">
        <v>199</v>
      </c>
    </row>
    <row r="67" spans="1:26" x14ac:dyDescent="0.25">
      <c r="S67" s="115" t="s">
        <v>40</v>
      </c>
      <c r="T67" s="115"/>
      <c r="U67" s="112"/>
      <c r="V67" s="112">
        <v>215</v>
      </c>
      <c r="W67" s="112">
        <v>195</v>
      </c>
      <c r="X67" s="112">
        <v>220</v>
      </c>
      <c r="Y67" s="112">
        <v>278</v>
      </c>
      <c r="Z67" s="112">
        <v>287</v>
      </c>
    </row>
    <row r="68" spans="1:26" x14ac:dyDescent="0.25">
      <c r="S68" s="115" t="s">
        <v>41</v>
      </c>
      <c r="T68" s="115"/>
      <c r="U68" s="112"/>
      <c r="V68" s="112">
        <v>193</v>
      </c>
      <c r="W68" s="112">
        <v>174</v>
      </c>
      <c r="X68" s="112">
        <v>224</v>
      </c>
      <c r="Y68" s="112">
        <v>275</v>
      </c>
      <c r="Z68" s="112">
        <v>292</v>
      </c>
    </row>
    <row r="69" spans="1:26" x14ac:dyDescent="0.25">
      <c r="S69" s="115" t="s">
        <v>42</v>
      </c>
      <c r="T69" s="115"/>
      <c r="U69" s="112"/>
      <c r="V69" s="112">
        <v>163</v>
      </c>
      <c r="W69" s="112">
        <v>170</v>
      </c>
      <c r="X69" s="112">
        <v>194</v>
      </c>
      <c r="Y69" s="112">
        <v>229</v>
      </c>
      <c r="Z69" s="112">
        <v>251</v>
      </c>
    </row>
    <row r="70" spans="1:26" x14ac:dyDescent="0.25">
      <c r="S70" s="115" t="s">
        <v>43</v>
      </c>
      <c r="T70" s="115"/>
      <c r="U70" s="112"/>
      <c r="V70" s="112">
        <v>179</v>
      </c>
      <c r="W70" s="112">
        <v>169</v>
      </c>
      <c r="X70" s="112">
        <v>198</v>
      </c>
      <c r="Y70" s="112">
        <v>212</v>
      </c>
      <c r="Z70" s="112">
        <v>227</v>
      </c>
    </row>
    <row r="71" spans="1:26" x14ac:dyDescent="0.25">
      <c r="S71" s="115" t="s">
        <v>44</v>
      </c>
      <c r="T71" s="115"/>
      <c r="U71" s="112"/>
      <c r="V71" s="112">
        <v>216</v>
      </c>
      <c r="W71" s="112">
        <v>215</v>
      </c>
      <c r="X71" s="112">
        <v>197</v>
      </c>
      <c r="Y71" s="112">
        <v>203</v>
      </c>
      <c r="Z71" s="112">
        <v>207</v>
      </c>
    </row>
    <row r="72" spans="1:26" x14ac:dyDescent="0.25">
      <c r="S72" s="115" t="s">
        <v>45</v>
      </c>
      <c r="T72" s="115"/>
      <c r="U72" s="112"/>
      <c r="V72" s="112">
        <v>217</v>
      </c>
      <c r="W72" s="112">
        <v>216</v>
      </c>
      <c r="X72" s="112">
        <v>234</v>
      </c>
      <c r="Y72" s="112">
        <v>278</v>
      </c>
      <c r="Z72" s="112">
        <v>266</v>
      </c>
    </row>
    <row r="73" spans="1:26" x14ac:dyDescent="0.25">
      <c r="S73" s="115" t="s">
        <v>46</v>
      </c>
      <c r="T73" s="115"/>
      <c r="U73" s="112"/>
      <c r="V73" s="112">
        <v>216</v>
      </c>
      <c r="W73" s="112">
        <v>201</v>
      </c>
      <c r="X73" s="112">
        <v>216</v>
      </c>
      <c r="Y73" s="112">
        <v>246</v>
      </c>
      <c r="Z73" s="112">
        <v>261</v>
      </c>
    </row>
    <row r="74" spans="1:26" x14ac:dyDescent="0.25">
      <c r="S74" s="115" t="s">
        <v>47</v>
      </c>
      <c r="T74" s="115"/>
      <c r="U74" s="112"/>
      <c r="V74" s="112">
        <v>129</v>
      </c>
      <c r="W74" s="112">
        <v>158</v>
      </c>
      <c r="X74" s="112">
        <v>163</v>
      </c>
      <c r="Y74" s="112">
        <v>180</v>
      </c>
      <c r="Z74" s="112">
        <v>192</v>
      </c>
    </row>
    <row r="75" spans="1:26" x14ac:dyDescent="0.25">
      <c r="S75" s="115" t="s">
        <v>48</v>
      </c>
      <c r="T75" s="115"/>
      <c r="U75" s="112"/>
      <c r="V75" s="112">
        <v>72</v>
      </c>
      <c r="W75" s="112">
        <v>67</v>
      </c>
      <c r="X75" s="112">
        <v>65</v>
      </c>
      <c r="Y75" s="112">
        <v>70</v>
      </c>
      <c r="Z75" s="112">
        <v>70</v>
      </c>
    </row>
    <row r="76" spans="1:26" x14ac:dyDescent="0.25">
      <c r="S76" s="115" t="s">
        <v>49</v>
      </c>
      <c r="T76" s="115"/>
      <c r="U76" s="112"/>
      <c r="V76" s="112">
        <v>17</v>
      </c>
      <c r="W76" s="112">
        <v>21</v>
      </c>
      <c r="X76" s="112">
        <v>30</v>
      </c>
      <c r="Y76" s="112">
        <v>38</v>
      </c>
      <c r="Z76" s="112">
        <v>32</v>
      </c>
    </row>
    <row r="77" spans="1:26" x14ac:dyDescent="0.25">
      <c r="S77" s="115" t="s">
        <v>50</v>
      </c>
      <c r="T77" s="115"/>
      <c r="U77" s="112"/>
      <c r="V77" s="112">
        <v>12</v>
      </c>
      <c r="W77" s="112">
        <v>19</v>
      </c>
      <c r="X77" s="112">
        <v>14</v>
      </c>
      <c r="Y77" s="112">
        <v>14</v>
      </c>
      <c r="Z77" s="112">
        <v>14</v>
      </c>
    </row>
    <row r="78" spans="1:26" x14ac:dyDescent="0.25">
      <c r="S78" s="115" t="s">
        <v>51</v>
      </c>
      <c r="T78" s="115"/>
      <c r="U78" s="112"/>
      <c r="V78" s="112">
        <v>5</v>
      </c>
      <c r="W78" s="112">
        <v>6</v>
      </c>
      <c r="X78" s="112">
        <v>4</v>
      </c>
      <c r="Y78" s="112">
        <v>8</v>
      </c>
      <c r="Z78" s="112">
        <v>9</v>
      </c>
    </row>
    <row r="79" spans="1:26" x14ac:dyDescent="0.25">
      <c r="S79" s="115" t="s">
        <v>52</v>
      </c>
      <c r="T79" s="115"/>
      <c r="U79" s="112"/>
      <c r="V79" s="112">
        <v>8</v>
      </c>
      <c r="W79" s="112">
        <v>8</v>
      </c>
      <c r="X79" s="112">
        <v>5</v>
      </c>
      <c r="Y79" s="112">
        <v>5</v>
      </c>
      <c r="Z79" s="112">
        <v>8</v>
      </c>
    </row>
    <row r="80" spans="1:26" x14ac:dyDescent="0.25">
      <c r="S80" s="118" t="s">
        <v>53</v>
      </c>
      <c r="T80" s="118"/>
      <c r="U80" s="112"/>
      <c r="V80" s="112">
        <v>1971</v>
      </c>
      <c r="W80" s="112">
        <v>1914</v>
      </c>
      <c r="X80" s="112">
        <v>2096</v>
      </c>
      <c r="Y80" s="112">
        <v>2460</v>
      </c>
      <c r="Z80" s="112">
        <v>2534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George Town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139</v>
      </c>
      <c r="W83" s="112">
        <v>143</v>
      </c>
      <c r="X83" s="112">
        <v>159</v>
      </c>
      <c r="Y83" s="112">
        <v>157</v>
      </c>
      <c r="Z83" s="112">
        <v>145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102</v>
      </c>
      <c r="W84" s="112">
        <v>102</v>
      </c>
      <c r="X84" s="112">
        <v>107</v>
      </c>
      <c r="Y84" s="112">
        <v>113</v>
      </c>
      <c r="Z84" s="112">
        <v>108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354</v>
      </c>
      <c r="W85" s="112">
        <v>356</v>
      </c>
      <c r="X85" s="112">
        <v>373</v>
      </c>
      <c r="Y85" s="112">
        <v>406</v>
      </c>
      <c r="Z85" s="112">
        <v>423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5,423</v>
      </c>
      <c r="D86" s="94">
        <f t="shared" ref="D86:D91" si="4">AD4</f>
        <v>1.326606875934222E-2</v>
      </c>
      <c r="E86" s="95">
        <f t="shared" ref="E86:E91" si="5">AD4</f>
        <v>1.326606875934222E-2</v>
      </c>
      <c r="F86" s="94">
        <f t="shared" ref="F86:F91" si="6">AF4</f>
        <v>0.24124513618677046</v>
      </c>
      <c r="G86" s="95">
        <f t="shared" ref="G86:G91" si="7">AF4</f>
        <v>0.24124513618677046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61</v>
      </c>
      <c r="W86" s="112">
        <v>77</v>
      </c>
      <c r="X86" s="112">
        <v>81</v>
      </c>
      <c r="Y86" s="112">
        <v>85</v>
      </c>
      <c r="Z86" s="112">
        <v>85</v>
      </c>
    </row>
    <row r="87" spans="1:30" ht="15" customHeight="1" x14ac:dyDescent="0.25">
      <c r="A87" s="96" t="s">
        <v>4</v>
      </c>
      <c r="B87" s="49"/>
      <c r="C87" s="97" t="str">
        <f t="shared" si="3"/>
        <v>2,891</v>
      </c>
      <c r="D87" s="94">
        <f t="shared" si="4"/>
        <v>2.0797227036395416E-3</v>
      </c>
      <c r="E87" s="95">
        <f t="shared" si="5"/>
        <v>2.0797227036395416E-3</v>
      </c>
      <c r="F87" s="94">
        <f t="shared" si="6"/>
        <v>0.20207900207900198</v>
      </c>
      <c r="G87" s="95">
        <f t="shared" si="7"/>
        <v>0.20207900207900198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33</v>
      </c>
      <c r="W87" s="112">
        <v>29</v>
      </c>
      <c r="X87" s="112">
        <v>29</v>
      </c>
      <c r="Y87" s="112">
        <v>37</v>
      </c>
      <c r="Z87" s="112">
        <v>33</v>
      </c>
    </row>
    <row r="88" spans="1:30" ht="15" customHeight="1" x14ac:dyDescent="0.25">
      <c r="A88" s="96" t="s">
        <v>5</v>
      </c>
      <c r="B88" s="49"/>
      <c r="C88" s="97" t="str">
        <f t="shared" si="3"/>
        <v>2,531</v>
      </c>
      <c r="D88" s="94">
        <f t="shared" si="4"/>
        <v>2.886178861788613E-2</v>
      </c>
      <c r="E88" s="95">
        <f t="shared" si="5"/>
        <v>2.886178861788613E-2</v>
      </c>
      <c r="F88" s="94">
        <f t="shared" si="6"/>
        <v>0.28673106253177427</v>
      </c>
      <c r="G88" s="95">
        <f t="shared" si="7"/>
        <v>0.28673106253177427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52</v>
      </c>
      <c r="W88" s="112">
        <v>55</v>
      </c>
      <c r="X88" s="112">
        <v>67</v>
      </c>
      <c r="Y88" s="112">
        <v>59</v>
      </c>
      <c r="Z88" s="112">
        <v>69</v>
      </c>
    </row>
    <row r="89" spans="1:30" ht="15" customHeight="1" x14ac:dyDescent="0.25">
      <c r="A89" s="49" t="s">
        <v>6</v>
      </c>
      <c r="B89" s="49"/>
      <c r="C89" s="97" t="str">
        <f t="shared" si="3"/>
        <v>3,936</v>
      </c>
      <c r="D89" s="94">
        <f t="shared" si="4"/>
        <v>3.961965134706813E-2</v>
      </c>
      <c r="E89" s="95">
        <f t="shared" si="5"/>
        <v>3.961965134706813E-2</v>
      </c>
      <c r="F89" s="94">
        <f t="shared" si="6"/>
        <v>0.22502334267040158</v>
      </c>
      <c r="G89" s="95">
        <f t="shared" si="7"/>
        <v>0.22502334267040158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206</v>
      </c>
      <c r="W89" s="112">
        <v>220</v>
      </c>
      <c r="X89" s="112">
        <v>229</v>
      </c>
      <c r="Y89" s="112">
        <v>234</v>
      </c>
      <c r="Z89" s="112">
        <v>263</v>
      </c>
    </row>
    <row r="90" spans="1:30" ht="15" customHeight="1" x14ac:dyDescent="0.25">
      <c r="A90" s="49" t="s">
        <v>95</v>
      </c>
      <c r="B90" s="49"/>
      <c r="C90" s="97" t="str">
        <f t="shared" si="3"/>
        <v>$44,163</v>
      </c>
      <c r="D90" s="94">
        <f t="shared" si="4"/>
        <v>2.1067002681957048E-2</v>
      </c>
      <c r="E90" s="95">
        <f t="shared" si="5"/>
        <v>2.1067002681957048E-2</v>
      </c>
      <c r="F90" s="94">
        <f t="shared" si="6"/>
        <v>0.20292893126558531</v>
      </c>
      <c r="G90" s="95">
        <f t="shared" si="7"/>
        <v>0.20292893126558531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401</v>
      </c>
      <c r="W90" s="112">
        <v>380</v>
      </c>
      <c r="X90" s="112">
        <v>392</v>
      </c>
      <c r="Y90" s="112">
        <v>404</v>
      </c>
      <c r="Z90" s="112">
        <v>401</v>
      </c>
    </row>
    <row r="91" spans="1:30" ht="15" customHeight="1" x14ac:dyDescent="0.25">
      <c r="A91" s="49" t="s">
        <v>7</v>
      </c>
      <c r="B91" s="49"/>
      <c r="C91" s="97" t="str">
        <f t="shared" si="3"/>
        <v>$209.2 mil</v>
      </c>
      <c r="D91" s="94">
        <f t="shared" si="4"/>
        <v>5.201103081659797E-2</v>
      </c>
      <c r="E91" s="95">
        <f t="shared" si="5"/>
        <v>5.201103081659797E-2</v>
      </c>
      <c r="F91" s="94">
        <f t="shared" si="6"/>
        <v>0.36117944323729656</v>
      </c>
      <c r="G91" s="95">
        <f t="shared" si="7"/>
        <v>0.36117944323729656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1786</v>
      </c>
      <c r="W91" s="112">
        <v>1701</v>
      </c>
      <c r="X91" s="112">
        <v>1924</v>
      </c>
      <c r="Y91" s="112">
        <v>2091</v>
      </c>
      <c r="Z91" s="112">
        <v>2170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59</v>
      </c>
      <c r="W93" s="112">
        <v>69</v>
      </c>
      <c r="X93" s="112">
        <v>70</v>
      </c>
      <c r="Y93" s="112">
        <v>79</v>
      </c>
      <c r="Z93" s="112">
        <v>92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181</v>
      </c>
      <c r="W94" s="112">
        <v>183</v>
      </c>
      <c r="X94" s="112">
        <v>181</v>
      </c>
      <c r="Y94" s="112">
        <v>206</v>
      </c>
      <c r="Z94" s="112">
        <v>202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48</v>
      </c>
      <c r="W95" s="112">
        <v>57</v>
      </c>
      <c r="X95" s="112">
        <v>65</v>
      </c>
      <c r="Y95" s="112">
        <v>83</v>
      </c>
      <c r="Z95" s="112">
        <v>82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264</v>
      </c>
      <c r="W96" s="112">
        <v>267</v>
      </c>
      <c r="X96" s="112">
        <v>285</v>
      </c>
      <c r="Y96" s="112">
        <v>307</v>
      </c>
      <c r="Z96" s="112">
        <v>298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176</v>
      </c>
      <c r="W97" s="112">
        <v>188</v>
      </c>
      <c r="X97" s="112">
        <v>196</v>
      </c>
      <c r="Y97" s="112">
        <v>215</v>
      </c>
      <c r="Z97" s="112">
        <v>223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176</v>
      </c>
      <c r="W98" s="112">
        <v>160</v>
      </c>
      <c r="X98" s="112">
        <v>182</v>
      </c>
      <c r="Y98" s="112">
        <v>185</v>
      </c>
      <c r="Z98" s="112">
        <v>172</v>
      </c>
    </row>
    <row r="99" spans="1:32" ht="15" customHeight="1" x14ac:dyDescent="0.25">
      <c r="S99" s="115" t="s">
        <v>142</v>
      </c>
      <c r="T99" s="115"/>
      <c r="U99" s="112"/>
      <c r="V99" s="112">
        <v>20</v>
      </c>
      <c r="W99" s="112">
        <v>21</v>
      </c>
      <c r="X99" s="112">
        <v>21</v>
      </c>
      <c r="Y99" s="112">
        <v>24</v>
      </c>
      <c r="Z99" s="112">
        <v>34</v>
      </c>
    </row>
    <row r="100" spans="1:32" ht="15" customHeight="1" x14ac:dyDescent="0.25">
      <c r="S100" s="115" t="s">
        <v>58</v>
      </c>
      <c r="T100" s="115"/>
      <c r="U100" s="112"/>
      <c r="V100" s="112">
        <v>228</v>
      </c>
      <c r="W100" s="112">
        <v>235</v>
      </c>
      <c r="X100" s="112">
        <v>237</v>
      </c>
      <c r="Y100" s="112">
        <v>258</v>
      </c>
      <c r="Z100" s="112">
        <v>245</v>
      </c>
    </row>
    <row r="101" spans="1:32" x14ac:dyDescent="0.25">
      <c r="A101" s="18"/>
      <c r="S101" s="118" t="s">
        <v>53</v>
      </c>
      <c r="T101" s="118"/>
      <c r="U101" s="112"/>
      <c r="V101" s="112">
        <v>1428</v>
      </c>
      <c r="W101" s="112">
        <v>1418</v>
      </c>
      <c r="X101" s="112">
        <v>1508</v>
      </c>
      <c r="Y101" s="112">
        <v>1693</v>
      </c>
      <c r="Z101" s="112">
        <v>1758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3302</v>
      </c>
      <c r="W104" s="112">
        <v>3551</v>
      </c>
      <c r="X104" s="112">
        <v>3706</v>
      </c>
      <c r="Y104" s="112">
        <v>4281</v>
      </c>
      <c r="Z104" s="112">
        <v>4392</v>
      </c>
      <c r="AB104" s="109" t="str">
        <f>TEXT(Z104,"###,###")</f>
        <v>4,392</v>
      </c>
      <c r="AD104" s="130">
        <f>Z104/($Z$4)*100</f>
        <v>80.988382813940618</v>
      </c>
      <c r="AF104" s="109"/>
    </row>
    <row r="105" spans="1:32" x14ac:dyDescent="0.25">
      <c r="S105" s="115" t="s">
        <v>17</v>
      </c>
      <c r="T105" s="115"/>
      <c r="U105" s="112"/>
      <c r="V105" s="112">
        <v>677</v>
      </c>
      <c r="W105" s="112">
        <v>666</v>
      </c>
      <c r="X105" s="112">
        <v>676</v>
      </c>
      <c r="Y105" s="112">
        <v>757</v>
      </c>
      <c r="Z105" s="112">
        <v>740</v>
      </c>
      <c r="AB105" s="109" t="str">
        <f>TEXT(Z105,"###,###")</f>
        <v>740</v>
      </c>
      <c r="AD105" s="130">
        <f>Z105/($Z$4)*100</f>
        <v>13.645583625299651</v>
      </c>
      <c r="AF105" s="109"/>
    </row>
    <row r="106" spans="1:32" x14ac:dyDescent="0.25">
      <c r="S106" s="118" t="s">
        <v>53</v>
      </c>
      <c r="T106" s="118"/>
      <c r="U106" s="120"/>
      <c r="V106" s="120">
        <v>3979</v>
      </c>
      <c r="W106" s="120">
        <v>4217</v>
      </c>
      <c r="X106" s="120">
        <v>4382</v>
      </c>
      <c r="Y106" s="120">
        <v>5038</v>
      </c>
      <c r="Z106" s="120">
        <v>5132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512</v>
      </c>
      <c r="W108" s="112">
        <v>495</v>
      </c>
      <c r="X108" s="112">
        <v>559</v>
      </c>
      <c r="Y108" s="112">
        <v>588</v>
      </c>
      <c r="Z108" s="112">
        <v>547</v>
      </c>
      <c r="AB108" s="109" t="str">
        <f>TEXT(Z108,"###,###")</f>
        <v>547</v>
      </c>
      <c r="AD108" s="130">
        <f>Z108/($Z$4)*100</f>
        <v>10.086667895998524</v>
      </c>
      <c r="AF108" s="109"/>
    </row>
    <row r="109" spans="1:32" x14ac:dyDescent="0.25">
      <c r="S109" s="115" t="s">
        <v>20</v>
      </c>
      <c r="T109" s="115"/>
      <c r="U109" s="112"/>
      <c r="V109" s="112">
        <v>906</v>
      </c>
      <c r="W109" s="112">
        <v>646</v>
      </c>
      <c r="X109" s="112">
        <v>746</v>
      </c>
      <c r="Y109" s="112">
        <v>786</v>
      </c>
      <c r="Z109" s="112">
        <v>801</v>
      </c>
      <c r="AB109" s="109" t="str">
        <f>TEXT(Z109,"###,###")</f>
        <v>801</v>
      </c>
      <c r="AD109" s="130">
        <f>Z109/($Z$4)*100</f>
        <v>14.770422275493269</v>
      </c>
      <c r="AF109" s="109"/>
    </row>
    <row r="110" spans="1:32" x14ac:dyDescent="0.25">
      <c r="S110" s="115" t="s">
        <v>21</v>
      </c>
      <c r="T110" s="115"/>
      <c r="U110" s="112"/>
      <c r="V110" s="112">
        <v>944</v>
      </c>
      <c r="W110" s="112">
        <v>906</v>
      </c>
      <c r="X110" s="112">
        <v>1041</v>
      </c>
      <c r="Y110" s="112">
        <v>1230</v>
      </c>
      <c r="Z110" s="112">
        <v>1190</v>
      </c>
      <c r="AB110" s="109" t="str">
        <f>TEXT(Z110,"###,###")</f>
        <v>1,190</v>
      </c>
      <c r="AD110" s="130">
        <f>Z110/($Z$4)*100</f>
        <v>21.9435736677116</v>
      </c>
      <c r="AF110" s="109"/>
    </row>
    <row r="111" spans="1:32" x14ac:dyDescent="0.25">
      <c r="S111" s="115" t="s">
        <v>22</v>
      </c>
      <c r="T111" s="115"/>
      <c r="U111" s="112"/>
      <c r="V111" s="112">
        <v>1717</v>
      </c>
      <c r="W111" s="112">
        <v>1777</v>
      </c>
      <c r="X111" s="112">
        <v>2036</v>
      </c>
      <c r="Y111" s="112">
        <v>2428</v>
      </c>
      <c r="Z111" s="112">
        <v>2596</v>
      </c>
      <c r="AB111" s="109" t="str">
        <f>TEXT(Z111,"###,###")</f>
        <v>2,596</v>
      </c>
      <c r="AD111" s="130">
        <f>Z111/($Z$4)*100</f>
        <v>47.870182555780936</v>
      </c>
      <c r="AF111" s="109"/>
    </row>
    <row r="112" spans="1:32" x14ac:dyDescent="0.25">
      <c r="S112" s="118" t="s">
        <v>53</v>
      </c>
      <c r="T112" s="118"/>
      <c r="U112" s="112"/>
      <c r="V112" s="112">
        <v>4370</v>
      </c>
      <c r="W112" s="112">
        <v>4151</v>
      </c>
      <c r="X112" s="112">
        <v>4683</v>
      </c>
      <c r="Y112" s="112">
        <v>5349</v>
      </c>
      <c r="Z112" s="112">
        <v>5425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43.09</v>
      </c>
      <c r="W118" s="131">
        <v>44.03</v>
      </c>
      <c r="X118" s="131">
        <v>43.04</v>
      </c>
      <c r="Y118" s="131">
        <v>42.24</v>
      </c>
      <c r="Z118" s="131">
        <v>41.86</v>
      </c>
      <c r="AB118" s="109" t="str">
        <f>TEXT(Z118,"##.0")</f>
        <v>41.9</v>
      </c>
    </row>
    <row r="120" spans="19:32" x14ac:dyDescent="0.25">
      <c r="S120" s="101" t="s">
        <v>97</v>
      </c>
      <c r="T120" s="112"/>
      <c r="U120" s="112"/>
      <c r="V120" s="112">
        <v>2833</v>
      </c>
      <c r="W120" s="112">
        <v>2725</v>
      </c>
      <c r="X120" s="112">
        <v>3025</v>
      </c>
      <c r="Y120" s="112">
        <v>3356</v>
      </c>
      <c r="Z120" s="112">
        <v>3485</v>
      </c>
      <c r="AB120" s="109" t="str">
        <f>TEXT(Z120,"###,###")</f>
        <v>3,485</v>
      </c>
    </row>
    <row r="121" spans="19:32" x14ac:dyDescent="0.25">
      <c r="S121" s="101" t="s">
        <v>98</v>
      </c>
      <c r="T121" s="112"/>
      <c r="U121" s="112"/>
      <c r="V121" s="112">
        <v>202</v>
      </c>
      <c r="W121" s="112">
        <v>223</v>
      </c>
      <c r="X121" s="112">
        <v>220</v>
      </c>
      <c r="Y121" s="112">
        <v>216</v>
      </c>
      <c r="Z121" s="112">
        <v>235</v>
      </c>
      <c r="AB121" s="109" t="str">
        <f>TEXT(Z121,"###,###")</f>
        <v>235</v>
      </c>
    </row>
    <row r="122" spans="19:32" x14ac:dyDescent="0.25">
      <c r="S122" s="101" t="s">
        <v>99</v>
      </c>
      <c r="T122" s="112"/>
      <c r="U122" s="112"/>
      <c r="V122" s="112">
        <v>178</v>
      </c>
      <c r="W122" s="112">
        <v>175</v>
      </c>
      <c r="X122" s="112">
        <v>182</v>
      </c>
      <c r="Y122" s="112">
        <v>215</v>
      </c>
      <c r="Z122" s="112">
        <v>214</v>
      </c>
      <c r="AB122" s="109" t="str">
        <f>TEXT(Z122,"###,###")</f>
        <v>214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3011</v>
      </c>
      <c r="W124" s="112">
        <v>2900</v>
      </c>
      <c r="X124" s="112">
        <v>3207</v>
      </c>
      <c r="Y124" s="112">
        <v>3571</v>
      </c>
      <c r="Z124" s="112">
        <v>3699</v>
      </c>
      <c r="AB124" s="109" t="str">
        <f>TEXT(Z124,"###,###")</f>
        <v>3,699</v>
      </c>
      <c r="AD124" s="127">
        <f>Z124/$Z$7*100</f>
        <v>93.978658536585371</v>
      </c>
    </row>
    <row r="125" spans="19:32" x14ac:dyDescent="0.25">
      <c r="S125" s="101" t="s">
        <v>101</v>
      </c>
      <c r="T125" s="112"/>
      <c r="U125" s="112"/>
      <c r="V125" s="112">
        <v>380</v>
      </c>
      <c r="W125" s="112">
        <v>398</v>
      </c>
      <c r="X125" s="112">
        <v>402</v>
      </c>
      <c r="Y125" s="112">
        <v>431</v>
      </c>
      <c r="Z125" s="112">
        <v>449</v>
      </c>
      <c r="AB125" s="109" t="str">
        <f>TEXT(Z125,"###,###")</f>
        <v>449</v>
      </c>
      <c r="AD125" s="127">
        <f>Z125/$Z$7*100</f>
        <v>11.407520325203253</v>
      </c>
    </row>
    <row r="127" spans="19:32" x14ac:dyDescent="0.25">
      <c r="S127" s="101" t="s">
        <v>102</v>
      </c>
      <c r="T127" s="112"/>
      <c r="U127" s="112"/>
      <c r="V127" s="112">
        <v>1787</v>
      </c>
      <c r="W127" s="112">
        <v>1703</v>
      </c>
      <c r="X127" s="112">
        <v>1923</v>
      </c>
      <c r="Y127" s="112">
        <v>2094</v>
      </c>
      <c r="Z127" s="112">
        <v>2175</v>
      </c>
      <c r="AB127" s="109" t="str">
        <f>TEXT(Z127,"###,###")</f>
        <v>2,175</v>
      </c>
      <c r="AD127" s="127">
        <f>Z127/$Z$7*100</f>
        <v>55.259146341463413</v>
      </c>
    </row>
    <row r="128" spans="19:32" x14ac:dyDescent="0.25">
      <c r="S128" s="101" t="s">
        <v>103</v>
      </c>
      <c r="T128" s="112"/>
      <c r="U128" s="112"/>
      <c r="V128" s="112">
        <v>1426</v>
      </c>
      <c r="W128" s="112">
        <v>1414</v>
      </c>
      <c r="X128" s="112">
        <v>1508</v>
      </c>
      <c r="Y128" s="112">
        <v>1694</v>
      </c>
      <c r="Z128" s="112">
        <v>1760</v>
      </c>
      <c r="AB128" s="109" t="str">
        <f>TEXT(Z128,"###,###")</f>
        <v>1,760</v>
      </c>
      <c r="AD128" s="127">
        <f>Z128/$Z$7*100</f>
        <v>44.715447154471541</v>
      </c>
    </row>
    <row r="130" spans="19:20" x14ac:dyDescent="0.25">
      <c r="S130" s="101" t="s">
        <v>179</v>
      </c>
      <c r="T130" s="127">
        <v>88.541666666666657</v>
      </c>
    </row>
    <row r="131" spans="19:20" x14ac:dyDescent="0.25">
      <c r="S131" s="101" t="s">
        <v>180</v>
      </c>
      <c r="T131" s="127">
        <v>5.970528455284553</v>
      </c>
    </row>
    <row r="132" spans="19:20" x14ac:dyDescent="0.25">
      <c r="S132" s="101" t="s">
        <v>181</v>
      </c>
      <c r="T132" s="127">
        <v>5.4369918699186988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228863A-31B7-4E2F-879B-0148603B6BC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34A5DE5D-CCE0-46AF-9351-114A014BBD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2E5BAC6-BB48-407B-9FCC-D73E310F0F9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13770C7A-0873-4BC3-A180-F5EB09B0207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B166A-F474-4501-9C18-D9D2CE9B15A6}">
  <sheetPr codeName="Sheet77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118</v>
      </c>
      <c r="T1" s="99"/>
      <c r="U1" s="99"/>
      <c r="V1" s="99"/>
      <c r="W1" s="99"/>
      <c r="X1" s="99"/>
      <c r="Y1" s="100" t="s">
        <v>158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118</v>
      </c>
      <c r="Y3" s="105" t="s">
        <v>158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12.13 Glamorgan/Spring Bay,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3699</v>
      </c>
      <c r="W4" s="108">
        <v>3853</v>
      </c>
      <c r="X4" s="108">
        <v>3988</v>
      </c>
      <c r="Y4" s="108">
        <v>4270</v>
      </c>
      <c r="Z4" s="108">
        <v>4162</v>
      </c>
      <c r="AB4" s="109" t="str">
        <f>TEXT(Z4,"###,###")</f>
        <v>4,162</v>
      </c>
      <c r="AD4" s="110">
        <f>Z4/Y4-1</f>
        <v>-2.5292740046838458E-2</v>
      </c>
      <c r="AF4" s="110">
        <f>Z4/V4-1</f>
        <v>0.12516896458502291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1903</v>
      </c>
      <c r="W5" s="108">
        <v>1973</v>
      </c>
      <c r="X5" s="108">
        <v>2052</v>
      </c>
      <c r="Y5" s="108">
        <v>2204</v>
      </c>
      <c r="Z5" s="108">
        <v>2134</v>
      </c>
      <c r="AB5" s="109" t="str">
        <f>TEXT(Z5,"###,###")</f>
        <v>2,134</v>
      </c>
      <c r="AD5" s="110">
        <f t="shared" ref="AD5:AD9" si="0">Z5/Y5-1</f>
        <v>-3.1760435571687839E-2</v>
      </c>
      <c r="AF5" s="110">
        <f t="shared" ref="AF5:AF9" si="1">Z5/V5-1</f>
        <v>0.12138728323699421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1795</v>
      </c>
      <c r="W6" s="108">
        <v>1880</v>
      </c>
      <c r="X6" s="108">
        <v>1934</v>
      </c>
      <c r="Y6" s="108">
        <v>2060</v>
      </c>
      <c r="Z6" s="108">
        <v>2026</v>
      </c>
      <c r="AB6" s="109" t="str">
        <f>TEXT(Z6,"###,###")</f>
        <v>2,026</v>
      </c>
      <c r="AD6" s="110">
        <f t="shared" si="0"/>
        <v>-1.6504854368932009E-2</v>
      </c>
      <c r="AF6" s="110">
        <f t="shared" si="1"/>
        <v>0.12869080779944286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2450</v>
      </c>
      <c r="W7" s="108">
        <v>2550</v>
      </c>
      <c r="X7" s="108">
        <v>2557</v>
      </c>
      <c r="Y7" s="108">
        <v>2662</v>
      </c>
      <c r="Z7" s="108">
        <v>2692</v>
      </c>
      <c r="AB7" s="109" t="str">
        <f>TEXT(Z7,"###,###")</f>
        <v>2,692</v>
      </c>
      <c r="AD7" s="110">
        <f t="shared" si="0"/>
        <v>1.1269722013523609E-2</v>
      </c>
      <c r="AF7" s="110">
        <f t="shared" si="1"/>
        <v>9.8775510204081707E-2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4,162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2,692</v>
      </c>
      <c r="P8" s="65"/>
      <c r="S8" s="107" t="s">
        <v>82</v>
      </c>
      <c r="T8" s="108"/>
      <c r="U8" s="108"/>
      <c r="V8" s="108">
        <v>29073</v>
      </c>
      <c r="W8" s="108">
        <v>30839.360000000001</v>
      </c>
      <c r="X8" s="108">
        <v>33580.5</v>
      </c>
      <c r="Y8" s="108">
        <v>34711.26</v>
      </c>
      <c r="Z8" s="108">
        <v>36363.47</v>
      </c>
      <c r="AB8" s="109" t="str">
        <f>TEXT(Z8,"$###,###")</f>
        <v>$36,363</v>
      </c>
      <c r="AD8" s="110">
        <f t="shared" si="0"/>
        <v>4.7598675473030871E-2</v>
      </c>
      <c r="AF8" s="110">
        <f t="shared" si="1"/>
        <v>0.25076428301172915</v>
      </c>
    </row>
    <row r="9" spans="1:32" x14ac:dyDescent="0.25">
      <c r="A9" s="30" t="s">
        <v>14</v>
      </c>
      <c r="B9" s="69"/>
      <c r="C9" s="70"/>
      <c r="D9" s="71">
        <f>AD104</f>
        <v>79.505045651129265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52.786032689450224</v>
      </c>
      <c r="P9" s="72" t="s">
        <v>83</v>
      </c>
      <c r="S9" s="107" t="s">
        <v>7</v>
      </c>
      <c r="T9" s="108"/>
      <c r="U9" s="108"/>
      <c r="V9" s="108">
        <v>103382196</v>
      </c>
      <c r="W9" s="108">
        <v>108941584</v>
      </c>
      <c r="X9" s="108">
        <v>119569799</v>
      </c>
      <c r="Y9" s="108">
        <v>129970996</v>
      </c>
      <c r="Z9" s="108">
        <v>131772350</v>
      </c>
      <c r="AB9" s="109" t="str">
        <f>TEXT(Z9/1000000,"$#,###.0")&amp;" mil"</f>
        <v>$131.8 mil</v>
      </c>
      <c r="AD9" s="110">
        <f t="shared" si="0"/>
        <v>1.3859661427846559E-2</v>
      </c>
      <c r="AF9" s="110">
        <f t="shared" si="1"/>
        <v>0.27461357079317605</v>
      </c>
    </row>
    <row r="10" spans="1:32" x14ac:dyDescent="0.25">
      <c r="A10" s="30" t="s">
        <v>17</v>
      </c>
      <c r="B10" s="69"/>
      <c r="C10" s="70"/>
      <c r="D10" s="71">
        <f>AD105</f>
        <v>10.475732820759251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46.991084695393759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77.00594353640416</v>
      </c>
      <c r="P11" s="72" t="s">
        <v>83</v>
      </c>
      <c r="S11" s="107" t="s">
        <v>29</v>
      </c>
      <c r="T11" s="112"/>
      <c r="U11" s="112"/>
      <c r="V11" s="112">
        <v>3083</v>
      </c>
      <c r="W11" s="112">
        <v>3227</v>
      </c>
      <c r="X11" s="112">
        <v>3345</v>
      </c>
      <c r="Y11" s="112">
        <v>3647</v>
      </c>
      <c r="Z11" s="112">
        <v>3543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13.298662704309065</v>
      </c>
      <c r="P12" s="72" t="s">
        <v>83</v>
      </c>
      <c r="S12" s="107" t="s">
        <v>30</v>
      </c>
      <c r="T12" s="112"/>
      <c r="U12" s="112"/>
      <c r="V12" s="112">
        <v>616</v>
      </c>
      <c r="W12" s="112">
        <v>623</v>
      </c>
      <c r="X12" s="112">
        <v>643</v>
      </c>
      <c r="Y12" s="112">
        <v>625</v>
      </c>
      <c r="Z12" s="112">
        <v>620</v>
      </c>
    </row>
    <row r="13" spans="1:32" ht="15" customHeight="1" x14ac:dyDescent="0.25">
      <c r="A13" s="30" t="s">
        <v>19</v>
      </c>
      <c r="B13" s="70"/>
      <c r="C13" s="70"/>
      <c r="D13" s="71">
        <f>AD108</f>
        <v>15.977895242671792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9.7325408618127796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25.132148005766457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45.0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27.727054300816917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20.660237388724035</v>
      </c>
      <c r="P15" s="72" t="s">
        <v>83</v>
      </c>
      <c r="S15" s="115" t="s">
        <v>59</v>
      </c>
      <c r="T15" s="115"/>
      <c r="U15" s="116"/>
      <c r="V15" s="116">
        <v>625</v>
      </c>
      <c r="W15" s="116">
        <v>682</v>
      </c>
      <c r="X15" s="116">
        <v>636</v>
      </c>
      <c r="Y15" s="112">
        <v>616</v>
      </c>
      <c r="Z15" s="112">
        <v>626</v>
      </c>
      <c r="AB15" s="117">
        <f t="shared" ref="AB15:AB34" si="2">IF(Z15="np",0,Z15/$Z$34)</f>
        <v>0.15022798176145907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21.143680922633347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79.339762611275972</v>
      </c>
      <c r="P16" s="37" t="s">
        <v>83</v>
      </c>
      <c r="S16" s="115" t="s">
        <v>60</v>
      </c>
      <c r="T16" s="115"/>
      <c r="U16" s="116"/>
      <c r="V16" s="116">
        <v>11</v>
      </c>
      <c r="W16" s="116">
        <v>11</v>
      </c>
      <c r="X16" s="116">
        <v>7</v>
      </c>
      <c r="Y16" s="112">
        <v>12</v>
      </c>
      <c r="Z16" s="112">
        <v>19</v>
      </c>
      <c r="AB16" s="117">
        <f t="shared" si="2"/>
        <v>4.5596352291816652E-3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200</v>
      </c>
      <c r="W17" s="116">
        <v>226</v>
      </c>
      <c r="X17" s="116">
        <v>207</v>
      </c>
      <c r="Y17" s="112">
        <v>229</v>
      </c>
      <c r="Z17" s="112">
        <v>239</v>
      </c>
      <c r="AB17" s="117">
        <f t="shared" si="2"/>
        <v>5.7355411567074632E-2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24</v>
      </c>
      <c r="W18" s="116">
        <v>24</v>
      </c>
      <c r="X18" s="116">
        <v>19</v>
      </c>
      <c r="Y18" s="112">
        <v>20</v>
      </c>
      <c r="Z18" s="112">
        <v>19</v>
      </c>
      <c r="AB18" s="117">
        <f t="shared" si="2"/>
        <v>4.5596352291816652E-3</v>
      </c>
    </row>
    <row r="19" spans="1:28" x14ac:dyDescent="0.25">
      <c r="A19" s="61" t="str">
        <f>$S$1&amp;" ("&amp;$V$2&amp;" to "&amp;$Z$2&amp;")"</f>
        <v>Glamorgan/Spring Bay (2018-19 to 2022-23)</v>
      </c>
      <c r="B19" s="61"/>
      <c r="C19" s="61"/>
      <c r="D19" s="61"/>
      <c r="E19" s="61"/>
      <c r="F19" s="61"/>
      <c r="G19" s="61" t="str">
        <f>$S$1&amp;" ("&amp;$V$2&amp;" to "&amp;$Z$2&amp;")"</f>
        <v>Glamorgan/Spring Bay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214</v>
      </c>
      <c r="W19" s="116">
        <v>233</v>
      </c>
      <c r="X19" s="116">
        <v>277</v>
      </c>
      <c r="Y19" s="112">
        <v>295</v>
      </c>
      <c r="Z19" s="112">
        <v>277</v>
      </c>
      <c r="AB19" s="117">
        <f t="shared" si="2"/>
        <v>6.6474682025437964E-2</v>
      </c>
    </row>
    <row r="20" spans="1:28" x14ac:dyDescent="0.25">
      <c r="S20" s="115" t="s">
        <v>64</v>
      </c>
      <c r="T20" s="115"/>
      <c r="U20" s="116"/>
      <c r="V20" s="116">
        <v>67</v>
      </c>
      <c r="W20" s="116">
        <v>74</v>
      </c>
      <c r="X20" s="116">
        <v>76</v>
      </c>
      <c r="Y20" s="112">
        <v>90</v>
      </c>
      <c r="Z20" s="112">
        <v>115</v>
      </c>
      <c r="AB20" s="117">
        <f t="shared" si="2"/>
        <v>2.759779217662587E-2</v>
      </c>
    </row>
    <row r="21" spans="1:28" x14ac:dyDescent="0.25">
      <c r="S21" s="115" t="s">
        <v>65</v>
      </c>
      <c r="T21" s="115"/>
      <c r="U21" s="116"/>
      <c r="V21" s="116">
        <v>303</v>
      </c>
      <c r="W21" s="116">
        <v>300</v>
      </c>
      <c r="X21" s="116">
        <v>285</v>
      </c>
      <c r="Y21" s="112">
        <v>326</v>
      </c>
      <c r="Z21" s="112">
        <v>310</v>
      </c>
      <c r="AB21" s="117">
        <f t="shared" si="2"/>
        <v>7.439404847612191E-2</v>
      </c>
    </row>
    <row r="22" spans="1:28" x14ac:dyDescent="0.25">
      <c r="S22" s="115" t="s">
        <v>66</v>
      </c>
      <c r="T22" s="115"/>
      <c r="U22" s="116"/>
      <c r="V22" s="116">
        <v>536</v>
      </c>
      <c r="W22" s="116">
        <v>578</v>
      </c>
      <c r="X22" s="116">
        <v>691</v>
      </c>
      <c r="Y22" s="112">
        <v>666</v>
      </c>
      <c r="Z22" s="112">
        <v>675</v>
      </c>
      <c r="AB22" s="117">
        <f t="shared" si="2"/>
        <v>0.16198704103671707</v>
      </c>
    </row>
    <row r="23" spans="1:28" x14ac:dyDescent="0.25">
      <c r="S23" s="115" t="s">
        <v>67</v>
      </c>
      <c r="T23" s="115"/>
      <c r="U23" s="116"/>
      <c r="V23" s="116">
        <v>125</v>
      </c>
      <c r="W23" s="116">
        <v>130</v>
      </c>
      <c r="X23" s="116">
        <v>138</v>
      </c>
      <c r="Y23" s="112">
        <v>156</v>
      </c>
      <c r="Z23" s="112">
        <v>137</v>
      </c>
      <c r="AB23" s="117">
        <f t="shared" si="2"/>
        <v>3.2877369810415169E-2</v>
      </c>
    </row>
    <row r="24" spans="1:28" x14ac:dyDescent="0.25">
      <c r="S24" s="115" t="s">
        <v>68</v>
      </c>
      <c r="T24" s="115"/>
      <c r="U24" s="116"/>
      <c r="V24" s="116">
        <v>13</v>
      </c>
      <c r="W24" s="116">
        <v>18</v>
      </c>
      <c r="X24" s="116">
        <v>13</v>
      </c>
      <c r="Y24" s="112">
        <v>15</v>
      </c>
      <c r="Z24" s="112">
        <v>17</v>
      </c>
      <c r="AB24" s="117">
        <f t="shared" si="2"/>
        <v>4.0796736261099111E-3</v>
      </c>
    </row>
    <row r="25" spans="1:28" x14ac:dyDescent="0.25">
      <c r="S25" s="115" t="s">
        <v>69</v>
      </c>
      <c r="T25" s="115"/>
      <c r="U25" s="116"/>
      <c r="V25" s="116">
        <v>89</v>
      </c>
      <c r="W25" s="116">
        <v>66</v>
      </c>
      <c r="X25" s="116">
        <v>61</v>
      </c>
      <c r="Y25" s="112">
        <v>112</v>
      </c>
      <c r="Z25" s="112">
        <v>100</v>
      </c>
      <c r="AB25" s="117">
        <f t="shared" si="2"/>
        <v>2.3998080153587713E-2</v>
      </c>
    </row>
    <row r="26" spans="1:28" x14ac:dyDescent="0.25">
      <c r="S26" s="115" t="s">
        <v>70</v>
      </c>
      <c r="T26" s="115"/>
      <c r="U26" s="116"/>
      <c r="V26" s="116">
        <v>93</v>
      </c>
      <c r="W26" s="116">
        <v>98</v>
      </c>
      <c r="X26" s="116">
        <v>102</v>
      </c>
      <c r="Y26" s="112">
        <v>113</v>
      </c>
      <c r="Z26" s="112">
        <v>148</v>
      </c>
      <c r="AB26" s="117">
        <f t="shared" si="2"/>
        <v>3.5517158627309815E-2</v>
      </c>
    </row>
    <row r="27" spans="1:28" x14ac:dyDescent="0.25">
      <c r="S27" s="115" t="s">
        <v>71</v>
      </c>
      <c r="T27" s="115"/>
      <c r="U27" s="116"/>
      <c r="V27" s="116">
        <v>127</v>
      </c>
      <c r="W27" s="116">
        <v>141</v>
      </c>
      <c r="X27" s="116">
        <v>161</v>
      </c>
      <c r="Y27" s="112">
        <v>173</v>
      </c>
      <c r="Z27" s="112">
        <v>147</v>
      </c>
      <c r="AB27" s="117">
        <f t="shared" si="2"/>
        <v>3.5277177825773935E-2</v>
      </c>
    </row>
    <row r="28" spans="1:28" x14ac:dyDescent="0.25">
      <c r="S28" s="115" t="s">
        <v>72</v>
      </c>
      <c r="T28" s="115"/>
      <c r="U28" s="116"/>
      <c r="V28" s="116">
        <v>219</v>
      </c>
      <c r="W28" s="116">
        <v>225</v>
      </c>
      <c r="X28" s="116">
        <v>239</v>
      </c>
      <c r="Y28" s="112">
        <v>276</v>
      </c>
      <c r="Z28" s="112">
        <v>230</v>
      </c>
      <c r="AB28" s="117">
        <f t="shared" si="2"/>
        <v>5.5195584353251739E-2</v>
      </c>
    </row>
    <row r="29" spans="1:28" x14ac:dyDescent="0.25">
      <c r="S29" s="115" t="s">
        <v>73</v>
      </c>
      <c r="T29" s="115"/>
      <c r="U29" s="116"/>
      <c r="V29" s="116">
        <v>189</v>
      </c>
      <c r="W29" s="116">
        <v>158</v>
      </c>
      <c r="X29" s="116">
        <v>181</v>
      </c>
      <c r="Y29" s="112">
        <v>212</v>
      </c>
      <c r="Z29" s="112">
        <v>187</v>
      </c>
      <c r="AB29" s="117">
        <f t="shared" si="2"/>
        <v>4.4876409887209021E-2</v>
      </c>
    </row>
    <row r="30" spans="1:28" x14ac:dyDescent="0.25">
      <c r="S30" s="115" t="s">
        <v>74</v>
      </c>
      <c r="T30" s="115"/>
      <c r="U30" s="116"/>
      <c r="V30" s="116">
        <v>165</v>
      </c>
      <c r="W30" s="116">
        <v>211</v>
      </c>
      <c r="X30" s="116">
        <v>208</v>
      </c>
      <c r="Y30" s="112">
        <v>242</v>
      </c>
      <c r="Z30" s="112">
        <v>247</v>
      </c>
      <c r="AB30" s="117">
        <f t="shared" si="2"/>
        <v>5.9275257979361652E-2</v>
      </c>
    </row>
    <row r="31" spans="1:28" x14ac:dyDescent="0.25">
      <c r="S31" s="115" t="s">
        <v>75</v>
      </c>
      <c r="T31" s="115"/>
      <c r="U31" s="116"/>
      <c r="V31" s="116">
        <v>215</v>
      </c>
      <c r="W31" s="116">
        <v>235</v>
      </c>
      <c r="X31" s="116">
        <v>275</v>
      </c>
      <c r="Y31" s="112">
        <v>319</v>
      </c>
      <c r="Z31" s="112">
        <v>279</v>
      </c>
      <c r="AB31" s="117">
        <f t="shared" si="2"/>
        <v>6.6954643628509725E-2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72</v>
      </c>
      <c r="W32" s="116">
        <v>76</v>
      </c>
      <c r="X32" s="116">
        <v>64</v>
      </c>
      <c r="Y32" s="112">
        <v>75</v>
      </c>
      <c r="Z32" s="112">
        <v>93</v>
      </c>
      <c r="AB32" s="117">
        <f t="shared" si="2"/>
        <v>2.2318214542836574E-2</v>
      </c>
    </row>
    <row r="33" spans="19:32" x14ac:dyDescent="0.25">
      <c r="S33" s="115" t="s">
        <v>77</v>
      </c>
      <c r="T33" s="115"/>
      <c r="U33" s="116"/>
      <c r="V33" s="116">
        <v>86</v>
      </c>
      <c r="W33" s="116">
        <v>80</v>
      </c>
      <c r="X33" s="116">
        <v>89</v>
      </c>
      <c r="Y33" s="112">
        <v>86</v>
      </c>
      <c r="Z33" s="112">
        <v>97</v>
      </c>
      <c r="AB33" s="117">
        <f t="shared" si="2"/>
        <v>2.327813774898008E-2</v>
      </c>
    </row>
    <row r="34" spans="19:32" x14ac:dyDescent="0.25">
      <c r="S34" s="118" t="s">
        <v>53</v>
      </c>
      <c r="T34" s="118"/>
      <c r="U34" s="119"/>
      <c r="V34" s="119">
        <v>3696</v>
      </c>
      <c r="W34" s="119">
        <v>3852</v>
      </c>
      <c r="X34" s="119">
        <v>3988</v>
      </c>
      <c r="Y34" s="120">
        <v>4269</v>
      </c>
      <c r="Z34" s="120">
        <v>4167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1990</v>
      </c>
      <c r="W37" s="112">
        <v>2047</v>
      </c>
      <c r="X37" s="112">
        <v>1991</v>
      </c>
      <c r="Y37" s="112">
        <v>2088</v>
      </c>
      <c r="Z37" s="112">
        <v>2139</v>
      </c>
      <c r="AB37" s="132">
        <f>Z37/Z40*100</f>
        <v>79.339762611275972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457</v>
      </c>
      <c r="W38" s="112">
        <v>504</v>
      </c>
      <c r="X38" s="112">
        <v>563</v>
      </c>
      <c r="Y38" s="112">
        <v>575</v>
      </c>
      <c r="Z38" s="112">
        <v>557</v>
      </c>
      <c r="AB38" s="132">
        <f>Z38/Z40*100</f>
        <v>20.660237388724035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2447</v>
      </c>
      <c r="W40" s="112">
        <v>2551</v>
      </c>
      <c r="X40" s="112">
        <v>2554</v>
      </c>
      <c r="Y40" s="112">
        <v>2663</v>
      </c>
      <c r="Z40" s="112">
        <v>2696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14</v>
      </c>
      <c r="W44" s="112">
        <v>3</v>
      </c>
      <c r="X44" s="112">
        <v>6</v>
      </c>
      <c r="Y44" s="112">
        <v>7</v>
      </c>
      <c r="Z44" s="112">
        <v>6</v>
      </c>
    </row>
    <row r="45" spans="19:32" x14ac:dyDescent="0.25">
      <c r="S45" s="115" t="s">
        <v>37</v>
      </c>
      <c r="T45" s="115"/>
      <c r="U45" s="112"/>
      <c r="V45" s="112">
        <v>34</v>
      </c>
      <c r="W45" s="112">
        <v>47</v>
      </c>
      <c r="X45" s="112">
        <v>38</v>
      </c>
      <c r="Y45" s="112">
        <v>62</v>
      </c>
      <c r="Z45" s="112">
        <v>44</v>
      </c>
    </row>
    <row r="46" spans="19:32" x14ac:dyDescent="0.25">
      <c r="S46" s="115" t="s">
        <v>38</v>
      </c>
      <c r="T46" s="115"/>
      <c r="U46" s="112"/>
      <c r="V46" s="112">
        <v>71</v>
      </c>
      <c r="W46" s="112">
        <v>76</v>
      </c>
      <c r="X46" s="112">
        <v>70</v>
      </c>
      <c r="Y46" s="112">
        <v>81</v>
      </c>
      <c r="Z46" s="112">
        <v>107</v>
      </c>
    </row>
    <row r="47" spans="19:32" x14ac:dyDescent="0.25">
      <c r="S47" s="115" t="s">
        <v>39</v>
      </c>
      <c r="T47" s="115"/>
      <c r="U47" s="112"/>
      <c r="V47" s="112">
        <v>164</v>
      </c>
      <c r="W47" s="112">
        <v>140</v>
      </c>
      <c r="X47" s="112">
        <v>142</v>
      </c>
      <c r="Y47" s="112">
        <v>136</v>
      </c>
      <c r="Z47" s="112">
        <v>116</v>
      </c>
    </row>
    <row r="48" spans="19:32" x14ac:dyDescent="0.25">
      <c r="S48" s="115" t="s">
        <v>40</v>
      </c>
      <c r="T48" s="115"/>
      <c r="U48" s="112"/>
      <c r="V48" s="112">
        <v>221</v>
      </c>
      <c r="W48" s="112">
        <v>257</v>
      </c>
      <c r="X48" s="112">
        <v>297</v>
      </c>
      <c r="Y48" s="112">
        <v>317</v>
      </c>
      <c r="Z48" s="112">
        <v>293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188</v>
      </c>
      <c r="W49" s="112">
        <v>219</v>
      </c>
      <c r="X49" s="112">
        <v>230</v>
      </c>
      <c r="Y49" s="112">
        <v>276</v>
      </c>
      <c r="Z49" s="112">
        <v>283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Glamorgan/Spring Bay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146</v>
      </c>
      <c r="W50" s="112">
        <v>157</v>
      </c>
      <c r="X50" s="112">
        <v>187</v>
      </c>
      <c r="Y50" s="112">
        <v>191</v>
      </c>
      <c r="Z50" s="112">
        <v>179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125</v>
      </c>
      <c r="W51" s="112">
        <v>147</v>
      </c>
      <c r="X51" s="112">
        <v>141</v>
      </c>
      <c r="Y51" s="112">
        <v>144</v>
      </c>
      <c r="Z51" s="112">
        <v>157</v>
      </c>
    </row>
    <row r="52" spans="1:26" ht="15" customHeight="1" x14ac:dyDescent="0.25">
      <c r="S52" s="115" t="s">
        <v>44</v>
      </c>
      <c r="T52" s="115"/>
      <c r="U52" s="112"/>
      <c r="V52" s="112">
        <v>168</v>
      </c>
      <c r="W52" s="112">
        <v>162</v>
      </c>
      <c r="X52" s="112">
        <v>146</v>
      </c>
      <c r="Y52" s="112">
        <v>150</v>
      </c>
      <c r="Z52" s="112">
        <v>124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162</v>
      </c>
      <c r="W53" s="112">
        <v>145</v>
      </c>
      <c r="X53" s="112">
        <v>169</v>
      </c>
      <c r="Y53" s="112">
        <v>195</v>
      </c>
      <c r="Z53" s="112">
        <v>189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205</v>
      </c>
      <c r="W54" s="112">
        <v>212</v>
      </c>
      <c r="X54" s="112">
        <v>201</v>
      </c>
      <c r="Y54" s="112">
        <v>192</v>
      </c>
      <c r="Z54" s="112">
        <v>185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183</v>
      </c>
      <c r="W55" s="112">
        <v>179</v>
      </c>
      <c r="X55" s="112">
        <v>185</v>
      </c>
      <c r="Y55" s="112">
        <v>201</v>
      </c>
      <c r="Z55" s="112">
        <v>207</v>
      </c>
    </row>
    <row r="56" spans="1:26" ht="15" customHeight="1" x14ac:dyDescent="0.25">
      <c r="S56" s="115" t="s">
        <v>48</v>
      </c>
      <c r="T56" s="115"/>
      <c r="U56" s="112"/>
      <c r="V56" s="112">
        <v>136</v>
      </c>
      <c r="W56" s="112">
        <v>125</v>
      </c>
      <c r="X56" s="112">
        <v>146</v>
      </c>
      <c r="Y56" s="112">
        <v>145</v>
      </c>
      <c r="Z56" s="112">
        <v>140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51</v>
      </c>
      <c r="W57" s="112">
        <v>64</v>
      </c>
      <c r="X57" s="112">
        <v>53</v>
      </c>
      <c r="Y57" s="112">
        <v>77</v>
      </c>
      <c r="Z57" s="112">
        <v>76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21</v>
      </c>
      <c r="W58" s="112">
        <v>24</v>
      </c>
      <c r="X58" s="112">
        <v>25</v>
      </c>
      <c r="Y58" s="112">
        <v>25</v>
      </c>
      <c r="Z58" s="112">
        <v>28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4</v>
      </c>
      <c r="W59" s="112">
        <v>13</v>
      </c>
      <c r="X59" s="112">
        <v>8</v>
      </c>
      <c r="Y59" s="112">
        <v>10</v>
      </c>
      <c r="Z59" s="112">
        <v>10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4</v>
      </c>
      <c r="W60" s="112">
        <v>4</v>
      </c>
      <c r="X60" s="112">
        <v>8</v>
      </c>
      <c r="Y60" s="112">
        <v>10</v>
      </c>
      <c r="Z60" s="112">
        <v>4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1906</v>
      </c>
      <c r="W61" s="112">
        <v>1972</v>
      </c>
      <c r="X61" s="112">
        <v>2052</v>
      </c>
      <c r="Y61" s="112">
        <v>2206</v>
      </c>
      <c r="Z61" s="112">
        <v>2134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15</v>
      </c>
      <c r="W63" s="112">
        <v>12</v>
      </c>
      <c r="X63" s="112">
        <v>13</v>
      </c>
      <c r="Y63" s="112">
        <v>9</v>
      </c>
      <c r="Z63" s="112">
        <v>18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51</v>
      </c>
      <c r="W64" s="112">
        <v>53</v>
      </c>
      <c r="X64" s="112">
        <v>40</v>
      </c>
      <c r="Y64" s="112">
        <v>46</v>
      </c>
      <c r="Z64" s="112">
        <v>52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Glamorgan/Spring Bay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75</v>
      </c>
      <c r="W65" s="112">
        <v>85</v>
      </c>
      <c r="X65" s="112">
        <v>114</v>
      </c>
      <c r="Y65" s="112">
        <v>126</v>
      </c>
      <c r="Z65" s="112">
        <v>141</v>
      </c>
    </row>
    <row r="66" spans="1:26" x14ac:dyDescent="0.25">
      <c r="S66" s="115" t="s">
        <v>39</v>
      </c>
      <c r="T66" s="115"/>
      <c r="U66" s="112"/>
      <c r="V66" s="112">
        <v>109</v>
      </c>
      <c r="W66" s="112">
        <v>105</v>
      </c>
      <c r="X66" s="112">
        <v>118</v>
      </c>
      <c r="Y66" s="112">
        <v>127</v>
      </c>
      <c r="Z66" s="112">
        <v>170</v>
      </c>
    </row>
    <row r="67" spans="1:26" x14ac:dyDescent="0.25">
      <c r="S67" s="115" t="s">
        <v>40</v>
      </c>
      <c r="T67" s="115"/>
      <c r="U67" s="112"/>
      <c r="V67" s="112">
        <v>270</v>
      </c>
      <c r="W67" s="112">
        <v>275</v>
      </c>
      <c r="X67" s="112">
        <v>245</v>
      </c>
      <c r="Y67" s="112">
        <v>245</v>
      </c>
      <c r="Z67" s="112">
        <v>199</v>
      </c>
    </row>
    <row r="68" spans="1:26" x14ac:dyDescent="0.25">
      <c r="S68" s="115" t="s">
        <v>41</v>
      </c>
      <c r="T68" s="115"/>
      <c r="U68" s="112"/>
      <c r="V68" s="112">
        <v>172</v>
      </c>
      <c r="W68" s="112">
        <v>211</v>
      </c>
      <c r="X68" s="112">
        <v>211</v>
      </c>
      <c r="Y68" s="112">
        <v>193</v>
      </c>
      <c r="Z68" s="112">
        <v>225</v>
      </c>
    </row>
    <row r="69" spans="1:26" x14ac:dyDescent="0.25">
      <c r="S69" s="115" t="s">
        <v>42</v>
      </c>
      <c r="T69" s="115"/>
      <c r="U69" s="112"/>
      <c r="V69" s="112">
        <v>111</v>
      </c>
      <c r="W69" s="112">
        <v>131</v>
      </c>
      <c r="X69" s="112">
        <v>154</v>
      </c>
      <c r="Y69" s="112">
        <v>175</v>
      </c>
      <c r="Z69" s="112">
        <v>167</v>
      </c>
    </row>
    <row r="70" spans="1:26" x14ac:dyDescent="0.25">
      <c r="S70" s="115" t="s">
        <v>43</v>
      </c>
      <c r="T70" s="115"/>
      <c r="U70" s="112"/>
      <c r="V70" s="112">
        <v>132</v>
      </c>
      <c r="W70" s="112">
        <v>134</v>
      </c>
      <c r="X70" s="112">
        <v>145</v>
      </c>
      <c r="Y70" s="112">
        <v>161</v>
      </c>
      <c r="Z70" s="112">
        <v>140</v>
      </c>
    </row>
    <row r="71" spans="1:26" x14ac:dyDescent="0.25">
      <c r="S71" s="115" t="s">
        <v>44</v>
      </c>
      <c r="T71" s="115"/>
      <c r="U71" s="112"/>
      <c r="V71" s="112">
        <v>149</v>
      </c>
      <c r="W71" s="112">
        <v>147</v>
      </c>
      <c r="X71" s="112">
        <v>137</v>
      </c>
      <c r="Y71" s="112">
        <v>160</v>
      </c>
      <c r="Z71" s="112">
        <v>171</v>
      </c>
    </row>
    <row r="72" spans="1:26" x14ac:dyDescent="0.25">
      <c r="S72" s="115" t="s">
        <v>45</v>
      </c>
      <c r="T72" s="115"/>
      <c r="U72" s="112"/>
      <c r="V72" s="112">
        <v>192</v>
      </c>
      <c r="W72" s="112">
        <v>204</v>
      </c>
      <c r="X72" s="112">
        <v>206</v>
      </c>
      <c r="Y72" s="112">
        <v>209</v>
      </c>
      <c r="Z72" s="112">
        <v>211</v>
      </c>
    </row>
    <row r="73" spans="1:26" x14ac:dyDescent="0.25">
      <c r="S73" s="115" t="s">
        <v>46</v>
      </c>
      <c r="T73" s="115"/>
      <c r="U73" s="112"/>
      <c r="V73" s="112">
        <v>212</v>
      </c>
      <c r="W73" s="112">
        <v>198</v>
      </c>
      <c r="X73" s="112">
        <v>199</v>
      </c>
      <c r="Y73" s="112">
        <v>218</v>
      </c>
      <c r="Z73" s="112">
        <v>191</v>
      </c>
    </row>
    <row r="74" spans="1:26" x14ac:dyDescent="0.25">
      <c r="S74" s="115" t="s">
        <v>47</v>
      </c>
      <c r="T74" s="115"/>
      <c r="U74" s="112"/>
      <c r="V74" s="112">
        <v>153</v>
      </c>
      <c r="W74" s="112">
        <v>175</v>
      </c>
      <c r="X74" s="112">
        <v>189</v>
      </c>
      <c r="Y74" s="112">
        <v>217</v>
      </c>
      <c r="Z74" s="112">
        <v>192</v>
      </c>
    </row>
    <row r="75" spans="1:26" x14ac:dyDescent="0.25">
      <c r="S75" s="115" t="s">
        <v>48</v>
      </c>
      <c r="T75" s="115"/>
      <c r="U75" s="112"/>
      <c r="V75" s="112">
        <v>98</v>
      </c>
      <c r="W75" s="112">
        <v>89</v>
      </c>
      <c r="X75" s="112">
        <v>92</v>
      </c>
      <c r="Y75" s="112">
        <v>111</v>
      </c>
      <c r="Z75" s="112">
        <v>95</v>
      </c>
    </row>
    <row r="76" spans="1:26" x14ac:dyDescent="0.25">
      <c r="S76" s="115" t="s">
        <v>49</v>
      </c>
      <c r="T76" s="115"/>
      <c r="U76" s="112"/>
      <c r="V76" s="112">
        <v>31</v>
      </c>
      <c r="W76" s="112">
        <v>36</v>
      </c>
      <c r="X76" s="112">
        <v>42</v>
      </c>
      <c r="Y76" s="112">
        <v>42</v>
      </c>
      <c r="Z76" s="112">
        <v>46</v>
      </c>
    </row>
    <row r="77" spans="1:26" x14ac:dyDescent="0.25">
      <c r="S77" s="115" t="s">
        <v>50</v>
      </c>
      <c r="T77" s="115"/>
      <c r="U77" s="112"/>
      <c r="V77" s="112">
        <v>13</v>
      </c>
      <c r="W77" s="112">
        <v>20</v>
      </c>
      <c r="X77" s="112">
        <v>17</v>
      </c>
      <c r="Y77" s="112">
        <v>13</v>
      </c>
      <c r="Z77" s="112">
        <v>20</v>
      </c>
    </row>
    <row r="78" spans="1:26" x14ac:dyDescent="0.25">
      <c r="S78" s="115" t="s">
        <v>51</v>
      </c>
      <c r="T78" s="115"/>
      <c r="U78" s="112"/>
      <c r="V78" s="112">
        <v>6</v>
      </c>
      <c r="W78" s="112">
        <v>6</v>
      </c>
      <c r="X78" s="112">
        <v>4</v>
      </c>
      <c r="Y78" s="112">
        <v>6</v>
      </c>
      <c r="Z78" s="112">
        <v>3</v>
      </c>
    </row>
    <row r="79" spans="1:26" x14ac:dyDescent="0.25">
      <c r="S79" s="115" t="s">
        <v>52</v>
      </c>
      <c r="T79" s="115"/>
      <c r="U79" s="112"/>
      <c r="V79" s="112">
        <v>5</v>
      </c>
      <c r="W79" s="112">
        <v>6</v>
      </c>
      <c r="X79" s="112">
        <v>8</v>
      </c>
      <c r="Y79" s="112">
        <v>7</v>
      </c>
      <c r="Z79" s="112">
        <v>5</v>
      </c>
    </row>
    <row r="80" spans="1:26" x14ac:dyDescent="0.25">
      <c r="S80" s="118" t="s">
        <v>53</v>
      </c>
      <c r="T80" s="118"/>
      <c r="U80" s="112"/>
      <c r="V80" s="112">
        <v>1792</v>
      </c>
      <c r="W80" s="112">
        <v>1878</v>
      </c>
      <c r="X80" s="112">
        <v>1934</v>
      </c>
      <c r="Y80" s="112">
        <v>2065</v>
      </c>
      <c r="Z80" s="112">
        <v>2030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Glamorgan/Spring Bay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164</v>
      </c>
      <c r="W83" s="112">
        <v>172</v>
      </c>
      <c r="X83" s="112">
        <v>178</v>
      </c>
      <c r="Y83" s="112">
        <v>183</v>
      </c>
      <c r="Z83" s="112">
        <v>183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93</v>
      </c>
      <c r="W84" s="112">
        <v>93</v>
      </c>
      <c r="X84" s="112">
        <v>103</v>
      </c>
      <c r="Y84" s="112">
        <v>106</v>
      </c>
      <c r="Z84" s="112">
        <v>102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198</v>
      </c>
      <c r="W85" s="112">
        <v>212</v>
      </c>
      <c r="X85" s="112">
        <v>215</v>
      </c>
      <c r="Y85" s="112">
        <v>235</v>
      </c>
      <c r="Z85" s="112">
        <v>232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4,162</v>
      </c>
      <c r="D86" s="94">
        <f t="shared" ref="D86:D91" si="4">AD4</f>
        <v>-2.5292740046838458E-2</v>
      </c>
      <c r="E86" s="95">
        <f t="shared" ref="E86:E91" si="5">AD4</f>
        <v>-2.5292740046838458E-2</v>
      </c>
      <c r="F86" s="94">
        <f t="shared" ref="F86:F91" si="6">AF4</f>
        <v>0.12516896458502291</v>
      </c>
      <c r="G86" s="95">
        <f t="shared" ref="G86:G91" si="7">AF4</f>
        <v>0.12516896458502291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72</v>
      </c>
      <c r="W86" s="112">
        <v>76</v>
      </c>
      <c r="X86" s="112">
        <v>65</v>
      </c>
      <c r="Y86" s="112">
        <v>72</v>
      </c>
      <c r="Z86" s="112">
        <v>78</v>
      </c>
    </row>
    <row r="87" spans="1:30" ht="15" customHeight="1" x14ac:dyDescent="0.25">
      <c r="A87" s="96" t="s">
        <v>4</v>
      </c>
      <c r="B87" s="49"/>
      <c r="C87" s="97" t="str">
        <f t="shared" si="3"/>
        <v>2,134</v>
      </c>
      <c r="D87" s="94">
        <f t="shared" si="4"/>
        <v>-3.1760435571687839E-2</v>
      </c>
      <c r="E87" s="95">
        <f t="shared" si="5"/>
        <v>-3.1760435571687839E-2</v>
      </c>
      <c r="F87" s="94">
        <f t="shared" si="6"/>
        <v>0.12138728323699421</v>
      </c>
      <c r="G87" s="95">
        <f t="shared" si="7"/>
        <v>0.12138728323699421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26</v>
      </c>
      <c r="W87" s="112">
        <v>27</v>
      </c>
      <c r="X87" s="112">
        <v>21</v>
      </c>
      <c r="Y87" s="112">
        <v>25</v>
      </c>
      <c r="Z87" s="112">
        <v>27</v>
      </c>
    </row>
    <row r="88" spans="1:30" ht="15" customHeight="1" x14ac:dyDescent="0.25">
      <c r="A88" s="96" t="s">
        <v>5</v>
      </c>
      <c r="B88" s="49"/>
      <c r="C88" s="97" t="str">
        <f t="shared" si="3"/>
        <v>2,026</v>
      </c>
      <c r="D88" s="94">
        <f t="shared" si="4"/>
        <v>-1.6504854368932009E-2</v>
      </c>
      <c r="E88" s="95">
        <f t="shared" si="5"/>
        <v>-1.6504854368932009E-2</v>
      </c>
      <c r="F88" s="94">
        <f t="shared" si="6"/>
        <v>0.12869080779944286</v>
      </c>
      <c r="G88" s="95">
        <f t="shared" si="7"/>
        <v>0.12869080779944286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44</v>
      </c>
      <c r="W88" s="112">
        <v>44</v>
      </c>
      <c r="X88" s="112">
        <v>42</v>
      </c>
      <c r="Y88" s="112">
        <v>42</v>
      </c>
      <c r="Z88" s="112">
        <v>41</v>
      </c>
    </row>
    <row r="89" spans="1:30" ht="15" customHeight="1" x14ac:dyDescent="0.25">
      <c r="A89" s="49" t="s">
        <v>6</v>
      </c>
      <c r="B89" s="49"/>
      <c r="C89" s="97" t="str">
        <f t="shared" si="3"/>
        <v>2,692</v>
      </c>
      <c r="D89" s="94">
        <f t="shared" si="4"/>
        <v>1.1269722013523609E-2</v>
      </c>
      <c r="E89" s="95">
        <f t="shared" si="5"/>
        <v>1.1269722013523609E-2</v>
      </c>
      <c r="F89" s="94">
        <f t="shared" si="6"/>
        <v>9.8775510204081707E-2</v>
      </c>
      <c r="G89" s="95">
        <f t="shared" si="7"/>
        <v>9.8775510204081707E-2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92</v>
      </c>
      <c r="W89" s="112">
        <v>110</v>
      </c>
      <c r="X89" s="112">
        <v>104</v>
      </c>
      <c r="Y89" s="112">
        <v>106</v>
      </c>
      <c r="Z89" s="112">
        <v>127</v>
      </c>
    </row>
    <row r="90" spans="1:30" ht="15" customHeight="1" x14ac:dyDescent="0.25">
      <c r="A90" s="49" t="s">
        <v>95</v>
      </c>
      <c r="B90" s="49"/>
      <c r="C90" s="97" t="str">
        <f t="shared" si="3"/>
        <v>$36,363</v>
      </c>
      <c r="D90" s="94">
        <f t="shared" si="4"/>
        <v>4.7598675473030871E-2</v>
      </c>
      <c r="E90" s="95">
        <f t="shared" si="5"/>
        <v>4.7598675473030871E-2</v>
      </c>
      <c r="F90" s="94">
        <f t="shared" si="6"/>
        <v>0.25076428301172915</v>
      </c>
      <c r="G90" s="95">
        <f t="shared" si="7"/>
        <v>0.25076428301172915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254</v>
      </c>
      <c r="W90" s="112">
        <v>261</v>
      </c>
      <c r="X90" s="112">
        <v>269</v>
      </c>
      <c r="Y90" s="112">
        <v>264</v>
      </c>
      <c r="Z90" s="112">
        <v>240</v>
      </c>
    </row>
    <row r="91" spans="1:30" ht="15" customHeight="1" x14ac:dyDescent="0.25">
      <c r="A91" s="49" t="s">
        <v>7</v>
      </c>
      <c r="B91" s="49"/>
      <c r="C91" s="97" t="str">
        <f t="shared" si="3"/>
        <v>$131.8 mil</v>
      </c>
      <c r="D91" s="94">
        <f t="shared" si="4"/>
        <v>1.3859661427846559E-2</v>
      </c>
      <c r="E91" s="95">
        <f t="shared" si="5"/>
        <v>1.3859661427846559E-2</v>
      </c>
      <c r="F91" s="94">
        <f t="shared" si="6"/>
        <v>0.27461357079317605</v>
      </c>
      <c r="G91" s="95">
        <f t="shared" si="7"/>
        <v>0.27461357079317605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1283</v>
      </c>
      <c r="W91" s="112">
        <v>1334</v>
      </c>
      <c r="X91" s="112">
        <v>1336</v>
      </c>
      <c r="Y91" s="112">
        <v>1412</v>
      </c>
      <c r="Z91" s="112">
        <v>1427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102</v>
      </c>
      <c r="W93" s="112">
        <v>129</v>
      </c>
      <c r="X93" s="112">
        <v>134</v>
      </c>
      <c r="Y93" s="112">
        <v>128</v>
      </c>
      <c r="Z93" s="112">
        <v>134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112</v>
      </c>
      <c r="W94" s="112">
        <v>119</v>
      </c>
      <c r="X94" s="112">
        <v>131</v>
      </c>
      <c r="Y94" s="112">
        <v>136</v>
      </c>
      <c r="Z94" s="112">
        <v>127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43</v>
      </c>
      <c r="W95" s="112">
        <v>50</v>
      </c>
      <c r="X95" s="112">
        <v>42</v>
      </c>
      <c r="Y95" s="112">
        <v>49</v>
      </c>
      <c r="Z95" s="112">
        <v>50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181</v>
      </c>
      <c r="W96" s="112">
        <v>195</v>
      </c>
      <c r="X96" s="112">
        <v>201</v>
      </c>
      <c r="Y96" s="112">
        <v>224</v>
      </c>
      <c r="Z96" s="112">
        <v>217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156</v>
      </c>
      <c r="W97" s="112">
        <v>149</v>
      </c>
      <c r="X97" s="112">
        <v>142</v>
      </c>
      <c r="Y97" s="112">
        <v>159</v>
      </c>
      <c r="Z97" s="112">
        <v>149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112</v>
      </c>
      <c r="W98" s="112">
        <v>108</v>
      </c>
      <c r="X98" s="112">
        <v>117</v>
      </c>
      <c r="Y98" s="112">
        <v>111</v>
      </c>
      <c r="Z98" s="112">
        <v>114</v>
      </c>
    </row>
    <row r="99" spans="1:32" ht="15" customHeight="1" x14ac:dyDescent="0.25">
      <c r="S99" s="115" t="s">
        <v>142</v>
      </c>
      <c r="T99" s="115"/>
      <c r="U99" s="112"/>
      <c r="V99" s="112">
        <v>7</v>
      </c>
      <c r="W99" s="112">
        <v>8</v>
      </c>
      <c r="X99" s="112">
        <v>3</v>
      </c>
      <c r="Y99" s="112">
        <v>4</v>
      </c>
      <c r="Z99" s="112">
        <v>8</v>
      </c>
    </row>
    <row r="100" spans="1:32" ht="15" customHeight="1" x14ac:dyDescent="0.25">
      <c r="S100" s="115" t="s">
        <v>58</v>
      </c>
      <c r="T100" s="115"/>
      <c r="U100" s="112"/>
      <c r="V100" s="112">
        <v>182</v>
      </c>
      <c r="W100" s="112">
        <v>199</v>
      </c>
      <c r="X100" s="112">
        <v>192</v>
      </c>
      <c r="Y100" s="112">
        <v>179</v>
      </c>
      <c r="Z100" s="112">
        <v>175</v>
      </c>
    </row>
    <row r="101" spans="1:32" x14ac:dyDescent="0.25">
      <c r="A101" s="18"/>
      <c r="S101" s="118" t="s">
        <v>53</v>
      </c>
      <c r="T101" s="118"/>
      <c r="U101" s="112"/>
      <c r="V101" s="112">
        <v>1162</v>
      </c>
      <c r="W101" s="112">
        <v>1219</v>
      </c>
      <c r="X101" s="112">
        <v>1212</v>
      </c>
      <c r="Y101" s="112">
        <v>1250</v>
      </c>
      <c r="Z101" s="112">
        <v>1267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2761</v>
      </c>
      <c r="W104" s="112">
        <v>3039</v>
      </c>
      <c r="X104" s="112">
        <v>3059</v>
      </c>
      <c r="Y104" s="112">
        <v>3321</v>
      </c>
      <c r="Z104" s="112">
        <v>3309</v>
      </c>
      <c r="AB104" s="109" t="str">
        <f>TEXT(Z104,"###,###")</f>
        <v>3,309</v>
      </c>
      <c r="AD104" s="130">
        <f>Z104/($Z$4)*100</f>
        <v>79.505045651129265</v>
      </c>
      <c r="AF104" s="109"/>
    </row>
    <row r="105" spans="1:32" x14ac:dyDescent="0.25">
      <c r="S105" s="115" t="s">
        <v>17</v>
      </c>
      <c r="T105" s="115"/>
      <c r="U105" s="112"/>
      <c r="V105" s="112">
        <v>408</v>
      </c>
      <c r="W105" s="112">
        <v>414</v>
      </c>
      <c r="X105" s="112">
        <v>447</v>
      </c>
      <c r="Y105" s="112">
        <v>511</v>
      </c>
      <c r="Z105" s="112">
        <v>436</v>
      </c>
      <c r="AB105" s="109" t="str">
        <f>TEXT(Z105,"###,###")</f>
        <v>436</v>
      </c>
      <c r="AD105" s="130">
        <f>Z105/($Z$4)*100</f>
        <v>10.475732820759251</v>
      </c>
      <c r="AF105" s="109"/>
    </row>
    <row r="106" spans="1:32" x14ac:dyDescent="0.25">
      <c r="S106" s="118" t="s">
        <v>53</v>
      </c>
      <c r="T106" s="118"/>
      <c r="U106" s="120"/>
      <c r="V106" s="120">
        <v>3169</v>
      </c>
      <c r="W106" s="120">
        <v>3453</v>
      </c>
      <c r="X106" s="120">
        <v>3506</v>
      </c>
      <c r="Y106" s="120">
        <v>3832</v>
      </c>
      <c r="Z106" s="120">
        <v>3745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678</v>
      </c>
      <c r="W108" s="112">
        <v>708</v>
      </c>
      <c r="X108" s="112">
        <v>765</v>
      </c>
      <c r="Y108" s="112">
        <v>761</v>
      </c>
      <c r="Z108" s="112">
        <v>665</v>
      </c>
      <c r="AB108" s="109" t="str">
        <f>TEXT(Z108,"###,###")</f>
        <v>665</v>
      </c>
      <c r="AD108" s="130">
        <f>Z108/($Z$4)*100</f>
        <v>15.977895242671792</v>
      </c>
      <c r="AF108" s="109"/>
    </row>
    <row r="109" spans="1:32" x14ac:dyDescent="0.25">
      <c r="S109" s="115" t="s">
        <v>20</v>
      </c>
      <c r="T109" s="115"/>
      <c r="U109" s="112"/>
      <c r="V109" s="112">
        <v>820</v>
      </c>
      <c r="W109" s="112">
        <v>818</v>
      </c>
      <c r="X109" s="112">
        <v>923</v>
      </c>
      <c r="Y109" s="112">
        <v>1011</v>
      </c>
      <c r="Z109" s="112">
        <v>1046</v>
      </c>
      <c r="AB109" s="109" t="str">
        <f>TEXT(Z109,"###,###")</f>
        <v>1,046</v>
      </c>
      <c r="AD109" s="130">
        <f>Z109/($Z$4)*100</f>
        <v>25.132148005766457</v>
      </c>
      <c r="AF109" s="109"/>
    </row>
    <row r="110" spans="1:32" x14ac:dyDescent="0.25">
      <c r="S110" s="115" t="s">
        <v>21</v>
      </c>
      <c r="T110" s="115"/>
      <c r="U110" s="112"/>
      <c r="V110" s="112">
        <v>843</v>
      </c>
      <c r="W110" s="112">
        <v>1016</v>
      </c>
      <c r="X110" s="112">
        <v>995</v>
      </c>
      <c r="Y110" s="112">
        <v>1075</v>
      </c>
      <c r="Z110" s="112">
        <v>1154</v>
      </c>
      <c r="AB110" s="109" t="str">
        <f>TEXT(Z110,"###,###")</f>
        <v>1,154</v>
      </c>
      <c r="AD110" s="130">
        <f>Z110/($Z$4)*100</f>
        <v>27.727054300816917</v>
      </c>
      <c r="AF110" s="109"/>
    </row>
    <row r="111" spans="1:32" x14ac:dyDescent="0.25">
      <c r="S111" s="115" t="s">
        <v>22</v>
      </c>
      <c r="T111" s="115"/>
      <c r="U111" s="112"/>
      <c r="V111" s="112">
        <v>823</v>
      </c>
      <c r="W111" s="112">
        <v>801</v>
      </c>
      <c r="X111" s="112">
        <v>823</v>
      </c>
      <c r="Y111" s="112">
        <v>980</v>
      </c>
      <c r="Z111" s="112">
        <v>880</v>
      </c>
      <c r="AB111" s="109" t="str">
        <f>TEXT(Z111,"###,###")</f>
        <v>880</v>
      </c>
      <c r="AD111" s="130">
        <f>Z111/($Z$4)*100</f>
        <v>21.143680922633347</v>
      </c>
      <c r="AF111" s="109"/>
    </row>
    <row r="112" spans="1:32" x14ac:dyDescent="0.25">
      <c r="S112" s="118" t="s">
        <v>53</v>
      </c>
      <c r="T112" s="118"/>
      <c r="U112" s="112"/>
      <c r="V112" s="112">
        <v>3698</v>
      </c>
      <c r="W112" s="112">
        <v>3852</v>
      </c>
      <c r="X112" s="112">
        <v>3988</v>
      </c>
      <c r="Y112" s="112">
        <v>4272</v>
      </c>
      <c r="Z112" s="112">
        <v>4164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45.07</v>
      </c>
      <c r="W118" s="131">
        <v>45.22</v>
      </c>
      <c r="X118" s="131">
        <v>45.64</v>
      </c>
      <c r="Y118" s="131">
        <v>45.46</v>
      </c>
      <c r="Z118" s="131">
        <v>45.03</v>
      </c>
      <c r="AB118" s="109" t="str">
        <f>TEXT(Z118,"##.0")</f>
        <v>45.0</v>
      </c>
    </row>
    <row r="120" spans="19:32" x14ac:dyDescent="0.25">
      <c r="S120" s="101" t="s">
        <v>97</v>
      </c>
      <c r="T120" s="112"/>
      <c r="U120" s="112"/>
      <c r="V120" s="112">
        <v>1834</v>
      </c>
      <c r="W120" s="112">
        <v>1932</v>
      </c>
      <c r="X120" s="112">
        <v>1912</v>
      </c>
      <c r="Y120" s="112">
        <v>2037</v>
      </c>
      <c r="Z120" s="112">
        <v>2073</v>
      </c>
      <c r="AB120" s="109" t="str">
        <f>TEXT(Z120,"###,###")</f>
        <v>2,073</v>
      </c>
    </row>
    <row r="121" spans="19:32" x14ac:dyDescent="0.25">
      <c r="S121" s="101" t="s">
        <v>98</v>
      </c>
      <c r="T121" s="112"/>
      <c r="U121" s="112"/>
      <c r="V121" s="112">
        <v>338</v>
      </c>
      <c r="W121" s="112">
        <v>341</v>
      </c>
      <c r="X121" s="112">
        <v>354</v>
      </c>
      <c r="Y121" s="112">
        <v>347</v>
      </c>
      <c r="Z121" s="112">
        <v>358</v>
      </c>
      <c r="AB121" s="109" t="str">
        <f>TEXT(Z121,"###,###")</f>
        <v>358</v>
      </c>
    </row>
    <row r="122" spans="19:32" x14ac:dyDescent="0.25">
      <c r="S122" s="101" t="s">
        <v>99</v>
      </c>
      <c r="T122" s="112"/>
      <c r="U122" s="112"/>
      <c r="V122" s="112">
        <v>275</v>
      </c>
      <c r="W122" s="112">
        <v>277</v>
      </c>
      <c r="X122" s="112">
        <v>290</v>
      </c>
      <c r="Y122" s="112">
        <v>278</v>
      </c>
      <c r="Z122" s="112">
        <v>262</v>
      </c>
      <c r="AB122" s="109" t="str">
        <f>TEXT(Z122,"###,###")</f>
        <v>262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2109</v>
      </c>
      <c r="W124" s="112">
        <v>2209</v>
      </c>
      <c r="X124" s="112">
        <v>2202</v>
      </c>
      <c r="Y124" s="112">
        <v>2315</v>
      </c>
      <c r="Z124" s="112">
        <v>2335</v>
      </c>
      <c r="AB124" s="109" t="str">
        <f>TEXT(Z124,"###,###")</f>
        <v>2,335</v>
      </c>
      <c r="AD124" s="127">
        <f>Z124/$Z$7*100</f>
        <v>86.73848439821694</v>
      </c>
    </row>
    <row r="125" spans="19:32" x14ac:dyDescent="0.25">
      <c r="S125" s="101" t="s">
        <v>101</v>
      </c>
      <c r="T125" s="112"/>
      <c r="U125" s="112"/>
      <c r="V125" s="112">
        <v>613</v>
      </c>
      <c r="W125" s="112">
        <v>618</v>
      </c>
      <c r="X125" s="112">
        <v>644</v>
      </c>
      <c r="Y125" s="112">
        <v>625</v>
      </c>
      <c r="Z125" s="112">
        <v>620</v>
      </c>
      <c r="AB125" s="109" t="str">
        <f>TEXT(Z125,"###,###")</f>
        <v>620</v>
      </c>
      <c r="AD125" s="127">
        <f>Z125/$Z$7*100</f>
        <v>23.031203566121842</v>
      </c>
    </row>
    <row r="127" spans="19:32" x14ac:dyDescent="0.25">
      <c r="S127" s="101" t="s">
        <v>102</v>
      </c>
      <c r="T127" s="112"/>
      <c r="U127" s="112"/>
      <c r="V127" s="112">
        <v>1283</v>
      </c>
      <c r="W127" s="112">
        <v>1331</v>
      </c>
      <c r="X127" s="112">
        <v>1340</v>
      </c>
      <c r="Y127" s="112">
        <v>1410</v>
      </c>
      <c r="Z127" s="112">
        <v>1421</v>
      </c>
      <c r="AB127" s="109" t="str">
        <f>TEXT(Z127,"###,###")</f>
        <v>1,421</v>
      </c>
      <c r="AD127" s="127">
        <f>Z127/$Z$7*100</f>
        <v>52.786032689450224</v>
      </c>
    </row>
    <row r="128" spans="19:32" x14ac:dyDescent="0.25">
      <c r="S128" s="101" t="s">
        <v>103</v>
      </c>
      <c r="T128" s="112"/>
      <c r="U128" s="112"/>
      <c r="V128" s="112">
        <v>1162</v>
      </c>
      <c r="W128" s="112">
        <v>1217</v>
      </c>
      <c r="X128" s="112">
        <v>1212</v>
      </c>
      <c r="Y128" s="112">
        <v>1253</v>
      </c>
      <c r="Z128" s="112">
        <v>1265</v>
      </c>
      <c r="AB128" s="109" t="str">
        <f>TEXT(Z128,"###,###")</f>
        <v>1,265</v>
      </c>
      <c r="AD128" s="127">
        <f>Z128/$Z$7*100</f>
        <v>46.991084695393759</v>
      </c>
    </row>
    <row r="130" spans="19:20" x14ac:dyDescent="0.25">
      <c r="S130" s="101" t="s">
        <v>179</v>
      </c>
      <c r="T130" s="127">
        <v>77.00594353640416</v>
      </c>
    </row>
    <row r="131" spans="19:20" x14ac:dyDescent="0.25">
      <c r="S131" s="101" t="s">
        <v>180</v>
      </c>
      <c r="T131" s="127">
        <v>13.298662704309065</v>
      </c>
    </row>
    <row r="132" spans="19:20" x14ac:dyDescent="0.25">
      <c r="S132" s="101" t="s">
        <v>181</v>
      </c>
      <c r="T132" s="127">
        <v>9.7325408618127796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0FAC7E0-0C7E-4E10-AF10-853D149DA3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39C1A58-1945-41D5-9360-CB07B6F8D72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AF7DB836-E431-49ED-B5B6-1E22030CFCE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C2057B1-C093-4E61-B6AF-735BE72F03A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4FB1-08C7-4A3F-A040-B008AB7D8658}">
  <sheetPr codeName="Sheet78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119</v>
      </c>
      <c r="T1" s="99"/>
      <c r="U1" s="99"/>
      <c r="V1" s="99"/>
      <c r="W1" s="99"/>
      <c r="X1" s="99"/>
      <c r="Y1" s="100" t="s">
        <v>159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119</v>
      </c>
      <c r="Y3" s="105" t="s">
        <v>159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12.14 Glenorchy,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37738</v>
      </c>
      <c r="W4" s="108">
        <v>38869</v>
      </c>
      <c r="X4" s="108">
        <v>42893</v>
      </c>
      <c r="Y4" s="108">
        <v>47439</v>
      </c>
      <c r="Z4" s="108">
        <v>48428</v>
      </c>
      <c r="AB4" s="109" t="str">
        <f>TEXT(Z4,"###,###")</f>
        <v>48,428</v>
      </c>
      <c r="AD4" s="110">
        <f>Z4/Y4-1</f>
        <v>2.0847825628702132E-2</v>
      </c>
      <c r="AF4" s="110">
        <f>Z4/V4-1</f>
        <v>0.28326885367534049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19989</v>
      </c>
      <c r="W5" s="108">
        <v>20742</v>
      </c>
      <c r="X5" s="108">
        <v>22910</v>
      </c>
      <c r="Y5" s="108">
        <v>25310</v>
      </c>
      <c r="Z5" s="108">
        <v>25511</v>
      </c>
      <c r="AB5" s="109" t="str">
        <f>TEXT(Z5,"###,###")</f>
        <v>25,511</v>
      </c>
      <c r="AD5" s="110">
        <f t="shared" ref="AD5:AD9" si="0">Z5/Y5-1</f>
        <v>7.9415250888976718E-3</v>
      </c>
      <c r="AF5" s="110">
        <f t="shared" ref="AF5:AF9" si="1">Z5/V5-1</f>
        <v>0.27625193856621144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17754</v>
      </c>
      <c r="W6" s="108">
        <v>18127</v>
      </c>
      <c r="X6" s="108">
        <v>19950</v>
      </c>
      <c r="Y6" s="108">
        <v>22106</v>
      </c>
      <c r="Z6" s="108">
        <v>22890</v>
      </c>
      <c r="AB6" s="109" t="str">
        <f>TEXT(Z6,"###,###")</f>
        <v>22,890</v>
      </c>
      <c r="AD6" s="110">
        <f t="shared" si="0"/>
        <v>3.5465484483850451E-2</v>
      </c>
      <c r="AF6" s="110">
        <f t="shared" si="1"/>
        <v>0.28928692125718158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26406</v>
      </c>
      <c r="W7" s="108">
        <v>27387</v>
      </c>
      <c r="X7" s="108">
        <v>28128</v>
      </c>
      <c r="Y7" s="108">
        <v>29242</v>
      </c>
      <c r="Z7" s="108">
        <v>29725</v>
      </c>
      <c r="AB7" s="109" t="str">
        <f>TEXT(Z7,"###,###")</f>
        <v>29,725</v>
      </c>
      <c r="AD7" s="110">
        <f t="shared" si="0"/>
        <v>1.6517338075371146E-2</v>
      </c>
      <c r="AF7" s="110">
        <f t="shared" si="1"/>
        <v>0.12569113080360528</v>
      </c>
    </row>
    <row r="8" spans="1:32" ht="17.25" customHeight="1" x14ac:dyDescent="0.25">
      <c r="A8" s="62" t="s">
        <v>12</v>
      </c>
      <c r="B8" s="63"/>
      <c r="C8" s="29"/>
      <c r="D8" s="64" t="str">
        <f>AB4</f>
        <v>48,428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29,725</v>
      </c>
      <c r="P8" s="65"/>
      <c r="S8" s="107" t="s">
        <v>82</v>
      </c>
      <c r="T8" s="108"/>
      <c r="U8" s="108"/>
      <c r="V8" s="108">
        <v>39503</v>
      </c>
      <c r="W8" s="108">
        <v>38451.65</v>
      </c>
      <c r="X8" s="108">
        <v>39459.85</v>
      </c>
      <c r="Y8" s="108">
        <v>39780.47</v>
      </c>
      <c r="Z8" s="108">
        <v>42654.74</v>
      </c>
      <c r="AB8" s="109" t="str">
        <f>TEXT(Z8,"$###,###")</f>
        <v>$42,655</v>
      </c>
      <c r="AD8" s="110">
        <f t="shared" si="0"/>
        <v>7.2253294141572333E-2</v>
      </c>
      <c r="AF8" s="110">
        <f t="shared" si="1"/>
        <v>7.9784826468875636E-2</v>
      </c>
    </row>
    <row r="9" spans="1:32" x14ac:dyDescent="0.25">
      <c r="A9" s="30" t="s">
        <v>14</v>
      </c>
      <c r="B9" s="69"/>
      <c r="C9" s="70"/>
      <c r="D9" s="71">
        <f>AD104</f>
        <v>79.086478896506151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51.905803195962996</v>
      </c>
      <c r="P9" s="72" t="s">
        <v>83</v>
      </c>
      <c r="S9" s="107" t="s">
        <v>7</v>
      </c>
      <c r="T9" s="108"/>
      <c r="U9" s="108"/>
      <c r="V9" s="108">
        <v>1299443180</v>
      </c>
      <c r="W9" s="108">
        <v>1363730657</v>
      </c>
      <c r="X9" s="108">
        <v>1478600522</v>
      </c>
      <c r="Y9" s="108">
        <v>1625526891</v>
      </c>
      <c r="Z9" s="108">
        <v>1776126154</v>
      </c>
      <c r="AB9" s="109" t="str">
        <f>TEXT(Z9/1000000,"$#,###.0")&amp;" mil"</f>
        <v>$1,776.1 mil</v>
      </c>
      <c r="AD9" s="110">
        <f t="shared" si="0"/>
        <v>9.2646429803048935E-2</v>
      </c>
      <c r="AF9" s="110">
        <f t="shared" si="1"/>
        <v>0.36683633523706671</v>
      </c>
    </row>
    <row r="10" spans="1:32" x14ac:dyDescent="0.25">
      <c r="A10" s="30" t="s">
        <v>17</v>
      </c>
      <c r="B10" s="69"/>
      <c r="C10" s="70"/>
      <c r="D10" s="71">
        <f>AD105</f>
        <v>16.242669530023953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48.020185029436504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86.179983179142141</v>
      </c>
      <c r="P11" s="72" t="s">
        <v>83</v>
      </c>
      <c r="S11" s="107" t="s">
        <v>29</v>
      </c>
      <c r="T11" s="112"/>
      <c r="U11" s="112"/>
      <c r="V11" s="112">
        <v>34566</v>
      </c>
      <c r="W11" s="112">
        <v>35290</v>
      </c>
      <c r="X11" s="112">
        <v>38963</v>
      </c>
      <c r="Y11" s="112">
        <v>43286</v>
      </c>
      <c r="Z11" s="112">
        <v>44317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4.8881412952060552</v>
      </c>
      <c r="P12" s="72" t="s">
        <v>83</v>
      </c>
      <c r="S12" s="107" t="s">
        <v>30</v>
      </c>
      <c r="T12" s="112"/>
      <c r="U12" s="112"/>
      <c r="V12" s="112">
        <v>3174</v>
      </c>
      <c r="W12" s="112">
        <v>3583</v>
      </c>
      <c r="X12" s="112">
        <v>3930</v>
      </c>
      <c r="Y12" s="112">
        <v>4150</v>
      </c>
      <c r="Z12" s="112">
        <v>4108</v>
      </c>
    </row>
    <row r="13" spans="1:32" ht="15" customHeight="1" x14ac:dyDescent="0.25">
      <c r="A13" s="30" t="s">
        <v>19</v>
      </c>
      <c r="B13" s="70"/>
      <c r="C13" s="70"/>
      <c r="D13" s="71">
        <f>AD108</f>
        <v>10.51870818534732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8.9217830109335576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13.552077310646734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39.1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23.709424299991742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25.777149777957209</v>
      </c>
      <c r="P15" s="72" t="s">
        <v>83</v>
      </c>
      <c r="S15" s="115" t="s">
        <v>59</v>
      </c>
      <c r="T15" s="115"/>
      <c r="U15" s="116"/>
      <c r="V15" s="116">
        <v>1528</v>
      </c>
      <c r="W15" s="116">
        <v>1548</v>
      </c>
      <c r="X15" s="116">
        <v>2209</v>
      </c>
      <c r="Y15" s="112">
        <v>1875</v>
      </c>
      <c r="Z15" s="112">
        <v>1560</v>
      </c>
      <c r="AB15" s="117">
        <f t="shared" ref="AB15:AB34" si="2">IF(Z15="np",0,Z15/$Z$34)</f>
        <v>3.2210774090974788E-2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47.553068472784339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74.222850222042794</v>
      </c>
      <c r="P16" s="37" t="s">
        <v>83</v>
      </c>
      <c r="S16" s="115" t="s">
        <v>60</v>
      </c>
      <c r="T16" s="115"/>
      <c r="U16" s="116"/>
      <c r="V16" s="116">
        <v>52</v>
      </c>
      <c r="W16" s="116">
        <v>49</v>
      </c>
      <c r="X16" s="116">
        <v>47</v>
      </c>
      <c r="Y16" s="112">
        <v>63</v>
      </c>
      <c r="Z16" s="112">
        <v>64</v>
      </c>
      <c r="AB16" s="117">
        <f t="shared" si="2"/>
        <v>1.3214676550143503E-3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2267</v>
      </c>
      <c r="W17" s="116">
        <v>2291</v>
      </c>
      <c r="X17" s="116">
        <v>2459</v>
      </c>
      <c r="Y17" s="112">
        <v>2612</v>
      </c>
      <c r="Z17" s="112">
        <v>2528</v>
      </c>
      <c r="AB17" s="117">
        <f t="shared" si="2"/>
        <v>5.2197972373066837E-2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511</v>
      </c>
      <c r="W18" s="116">
        <v>432</v>
      </c>
      <c r="X18" s="116">
        <v>573</v>
      </c>
      <c r="Y18" s="112">
        <v>601</v>
      </c>
      <c r="Z18" s="112">
        <v>597</v>
      </c>
      <c r="AB18" s="117">
        <f t="shared" si="2"/>
        <v>1.2326815469430737E-2</v>
      </c>
    </row>
    <row r="19" spans="1:28" x14ac:dyDescent="0.25">
      <c r="A19" s="61" t="str">
        <f>$S$1&amp;" ("&amp;$V$2&amp;" to "&amp;$Z$2&amp;")"</f>
        <v>Glenorchy (2018-19 to 2022-23)</v>
      </c>
      <c r="B19" s="61"/>
      <c r="C19" s="61"/>
      <c r="D19" s="61"/>
      <c r="E19" s="61"/>
      <c r="F19" s="61"/>
      <c r="G19" s="61" t="str">
        <f>$S$1&amp;" ("&amp;$V$2&amp;" to "&amp;$Z$2&amp;")"</f>
        <v>Glenorchy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2281</v>
      </c>
      <c r="W19" s="116">
        <v>2311</v>
      </c>
      <c r="X19" s="116">
        <v>2542</v>
      </c>
      <c r="Y19" s="112">
        <v>2836</v>
      </c>
      <c r="Z19" s="112">
        <v>2844</v>
      </c>
      <c r="AB19" s="117">
        <f t="shared" si="2"/>
        <v>5.8722718919700191E-2</v>
      </c>
    </row>
    <row r="20" spans="1:28" x14ac:dyDescent="0.25">
      <c r="S20" s="115" t="s">
        <v>64</v>
      </c>
      <c r="T20" s="115"/>
      <c r="U20" s="116"/>
      <c r="V20" s="116">
        <v>1209</v>
      </c>
      <c r="W20" s="116">
        <v>1189</v>
      </c>
      <c r="X20" s="116">
        <v>1302</v>
      </c>
      <c r="Y20" s="112">
        <v>1290</v>
      </c>
      <c r="Z20" s="112">
        <v>1336</v>
      </c>
      <c r="AB20" s="117">
        <f t="shared" si="2"/>
        <v>2.7585637298424562E-2</v>
      </c>
    </row>
    <row r="21" spans="1:28" x14ac:dyDescent="0.25">
      <c r="S21" s="115" t="s">
        <v>65</v>
      </c>
      <c r="T21" s="115"/>
      <c r="U21" s="116"/>
      <c r="V21" s="116">
        <v>3812</v>
      </c>
      <c r="W21" s="116">
        <v>3978</v>
      </c>
      <c r="X21" s="116">
        <v>4224</v>
      </c>
      <c r="Y21" s="112">
        <v>4827</v>
      </c>
      <c r="Z21" s="112">
        <v>4993</v>
      </c>
      <c r="AB21" s="117">
        <f t="shared" si="2"/>
        <v>0.10309512502322893</v>
      </c>
    </row>
    <row r="22" spans="1:28" x14ac:dyDescent="0.25">
      <c r="S22" s="115" t="s">
        <v>66</v>
      </c>
      <c r="T22" s="115"/>
      <c r="U22" s="116"/>
      <c r="V22" s="116">
        <v>3558</v>
      </c>
      <c r="W22" s="116">
        <v>3792</v>
      </c>
      <c r="X22" s="116">
        <v>3912</v>
      </c>
      <c r="Y22" s="112">
        <v>4439</v>
      </c>
      <c r="Z22" s="112">
        <v>4704</v>
      </c>
      <c r="AB22" s="117">
        <f t="shared" si="2"/>
        <v>9.7127872643554741E-2</v>
      </c>
    </row>
    <row r="23" spans="1:28" x14ac:dyDescent="0.25">
      <c r="S23" s="115" t="s">
        <v>67</v>
      </c>
      <c r="T23" s="115"/>
      <c r="U23" s="116"/>
      <c r="V23" s="116">
        <v>1634</v>
      </c>
      <c r="W23" s="116">
        <v>1830</v>
      </c>
      <c r="X23" s="116">
        <v>2079</v>
      </c>
      <c r="Y23" s="112">
        <v>2357</v>
      </c>
      <c r="Z23" s="112">
        <v>2402</v>
      </c>
      <c r="AB23" s="117">
        <f t="shared" si="2"/>
        <v>4.9596332927257333E-2</v>
      </c>
    </row>
    <row r="24" spans="1:28" x14ac:dyDescent="0.25">
      <c r="S24" s="115" t="s">
        <v>68</v>
      </c>
      <c r="T24" s="115"/>
      <c r="U24" s="116"/>
      <c r="V24" s="116">
        <v>453</v>
      </c>
      <c r="W24" s="116">
        <v>391</v>
      </c>
      <c r="X24" s="116">
        <v>312</v>
      </c>
      <c r="Y24" s="112">
        <v>439</v>
      </c>
      <c r="Z24" s="112">
        <v>574</v>
      </c>
      <c r="AB24" s="117">
        <f t="shared" si="2"/>
        <v>1.1851913030909954E-2</v>
      </c>
    </row>
    <row r="25" spans="1:28" x14ac:dyDescent="0.25">
      <c r="S25" s="115" t="s">
        <v>69</v>
      </c>
      <c r="T25" s="115"/>
      <c r="U25" s="116"/>
      <c r="V25" s="116">
        <v>971</v>
      </c>
      <c r="W25" s="116">
        <v>1063</v>
      </c>
      <c r="X25" s="116">
        <v>1269</v>
      </c>
      <c r="Y25" s="112">
        <v>1443</v>
      </c>
      <c r="Z25" s="112">
        <v>1561</v>
      </c>
      <c r="AB25" s="117">
        <f t="shared" si="2"/>
        <v>3.2231422023084391E-2</v>
      </c>
    </row>
    <row r="26" spans="1:28" x14ac:dyDescent="0.25">
      <c r="S26" s="115" t="s">
        <v>70</v>
      </c>
      <c r="T26" s="115"/>
      <c r="U26" s="116"/>
      <c r="V26" s="116">
        <v>547</v>
      </c>
      <c r="W26" s="116">
        <v>501</v>
      </c>
      <c r="X26" s="116">
        <v>551</v>
      </c>
      <c r="Y26" s="112">
        <v>569</v>
      </c>
      <c r="Z26" s="112">
        <v>615</v>
      </c>
      <c r="AB26" s="117">
        <f t="shared" si="2"/>
        <v>1.2698478247403522E-2</v>
      </c>
    </row>
    <row r="27" spans="1:28" x14ac:dyDescent="0.25">
      <c r="S27" s="115" t="s">
        <v>71</v>
      </c>
      <c r="T27" s="115"/>
      <c r="U27" s="116"/>
      <c r="V27" s="116">
        <v>1671</v>
      </c>
      <c r="W27" s="116">
        <v>1698</v>
      </c>
      <c r="X27" s="116">
        <v>1907</v>
      </c>
      <c r="Y27" s="112">
        <v>2260</v>
      </c>
      <c r="Z27" s="112">
        <v>2395</v>
      </c>
      <c r="AB27" s="117">
        <f t="shared" si="2"/>
        <v>4.9451797402490137E-2</v>
      </c>
    </row>
    <row r="28" spans="1:28" x14ac:dyDescent="0.25">
      <c r="S28" s="115" t="s">
        <v>72</v>
      </c>
      <c r="T28" s="115"/>
      <c r="U28" s="116"/>
      <c r="V28" s="116">
        <v>3412</v>
      </c>
      <c r="W28" s="116">
        <v>3489</v>
      </c>
      <c r="X28" s="116">
        <v>3874</v>
      </c>
      <c r="Y28" s="112">
        <v>4393</v>
      </c>
      <c r="Z28" s="112">
        <v>4110</v>
      </c>
      <c r="AB28" s="117">
        <f t="shared" si="2"/>
        <v>8.4863000970452809E-2</v>
      </c>
    </row>
    <row r="29" spans="1:28" x14ac:dyDescent="0.25">
      <c r="S29" s="115" t="s">
        <v>73</v>
      </c>
      <c r="T29" s="115"/>
      <c r="U29" s="116"/>
      <c r="V29" s="116">
        <v>2737</v>
      </c>
      <c r="W29" s="116">
        <v>2494</v>
      </c>
      <c r="X29" s="116">
        <v>2732</v>
      </c>
      <c r="Y29" s="112">
        <v>3264</v>
      </c>
      <c r="Z29" s="112">
        <v>3029</v>
      </c>
      <c r="AB29" s="117">
        <f t="shared" si="2"/>
        <v>6.2542586359976046E-2</v>
      </c>
    </row>
    <row r="30" spans="1:28" x14ac:dyDescent="0.25">
      <c r="S30" s="115" t="s">
        <v>74</v>
      </c>
      <c r="T30" s="115"/>
      <c r="U30" s="116"/>
      <c r="V30" s="116">
        <v>2577</v>
      </c>
      <c r="W30" s="116">
        <v>2727</v>
      </c>
      <c r="X30" s="116">
        <v>2826</v>
      </c>
      <c r="Y30" s="112">
        <v>3135</v>
      </c>
      <c r="Z30" s="112">
        <v>3297</v>
      </c>
      <c r="AB30" s="117">
        <f t="shared" si="2"/>
        <v>6.8076232165348638E-2</v>
      </c>
    </row>
    <row r="31" spans="1:28" x14ac:dyDescent="0.25">
      <c r="S31" s="115" t="s">
        <v>75</v>
      </c>
      <c r="T31" s="115"/>
      <c r="U31" s="116"/>
      <c r="V31" s="116">
        <v>5184</v>
      </c>
      <c r="W31" s="116">
        <v>5601</v>
      </c>
      <c r="X31" s="116">
        <v>6682</v>
      </c>
      <c r="Y31" s="112">
        <v>7396</v>
      </c>
      <c r="Z31" s="112">
        <v>8088</v>
      </c>
      <c r="AB31" s="117">
        <f t="shared" si="2"/>
        <v>0.16700047490243852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743</v>
      </c>
      <c r="W32" s="116">
        <v>896</v>
      </c>
      <c r="X32" s="116">
        <v>962</v>
      </c>
      <c r="Y32" s="112">
        <v>1140</v>
      </c>
      <c r="Z32" s="112">
        <v>1269</v>
      </c>
      <c r="AB32" s="117">
        <f t="shared" si="2"/>
        <v>2.6202225847081415E-2</v>
      </c>
    </row>
    <row r="33" spans="19:32" x14ac:dyDescent="0.25">
      <c r="S33" s="115" t="s">
        <v>77</v>
      </c>
      <c r="T33" s="115"/>
      <c r="U33" s="116"/>
      <c r="V33" s="116">
        <v>1457</v>
      </c>
      <c r="W33" s="116">
        <v>1530</v>
      </c>
      <c r="X33" s="116">
        <v>1722</v>
      </c>
      <c r="Y33" s="112">
        <v>1809</v>
      </c>
      <c r="Z33" s="112">
        <v>1922</v>
      </c>
      <c r="AB33" s="117">
        <f t="shared" si="2"/>
        <v>3.9685325514649705E-2</v>
      </c>
    </row>
    <row r="34" spans="19:32" x14ac:dyDescent="0.25">
      <c r="S34" s="118" t="s">
        <v>53</v>
      </c>
      <c r="T34" s="118"/>
      <c r="U34" s="119"/>
      <c r="V34" s="119">
        <v>37737</v>
      </c>
      <c r="W34" s="119">
        <v>38870</v>
      </c>
      <c r="X34" s="119">
        <v>42893</v>
      </c>
      <c r="Y34" s="120">
        <v>47442</v>
      </c>
      <c r="Z34" s="120">
        <v>48431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21506</v>
      </c>
      <c r="W37" s="112">
        <v>22218</v>
      </c>
      <c r="X37" s="112">
        <v>22055</v>
      </c>
      <c r="Y37" s="112">
        <v>21847</v>
      </c>
      <c r="Z37" s="112">
        <v>22062</v>
      </c>
      <c r="AB37" s="132">
        <f>Z37/Z40*100</f>
        <v>74.222850222042794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4909</v>
      </c>
      <c r="W38" s="112">
        <v>5171</v>
      </c>
      <c r="X38" s="112">
        <v>6079</v>
      </c>
      <c r="Y38" s="112">
        <v>7391</v>
      </c>
      <c r="Z38" s="112">
        <v>7662</v>
      </c>
      <c r="AB38" s="132">
        <f>Z38/Z40*100</f>
        <v>25.777149777957209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26415</v>
      </c>
      <c r="W40" s="112">
        <v>27389</v>
      </c>
      <c r="X40" s="112">
        <v>28134</v>
      </c>
      <c r="Y40" s="112">
        <v>29238</v>
      </c>
      <c r="Z40" s="112">
        <v>29724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20</v>
      </c>
      <c r="W44" s="112">
        <v>12</v>
      </c>
      <c r="X44" s="112">
        <v>28</v>
      </c>
      <c r="Y44" s="112">
        <v>12</v>
      </c>
      <c r="Z44" s="112">
        <v>7</v>
      </c>
    </row>
    <row r="45" spans="19:32" x14ac:dyDescent="0.25">
      <c r="S45" s="115" t="s">
        <v>37</v>
      </c>
      <c r="T45" s="115"/>
      <c r="U45" s="112"/>
      <c r="V45" s="112">
        <v>282</v>
      </c>
      <c r="W45" s="112">
        <v>302</v>
      </c>
      <c r="X45" s="112">
        <v>371</v>
      </c>
      <c r="Y45" s="112">
        <v>431</v>
      </c>
      <c r="Z45" s="112">
        <v>430</v>
      </c>
    </row>
    <row r="46" spans="19:32" x14ac:dyDescent="0.25">
      <c r="S46" s="115" t="s">
        <v>38</v>
      </c>
      <c r="T46" s="115"/>
      <c r="U46" s="112"/>
      <c r="V46" s="112">
        <v>947</v>
      </c>
      <c r="W46" s="112">
        <v>786</v>
      </c>
      <c r="X46" s="112">
        <v>889</v>
      </c>
      <c r="Y46" s="112">
        <v>988</v>
      </c>
      <c r="Z46" s="112">
        <v>1118</v>
      </c>
    </row>
    <row r="47" spans="19:32" x14ac:dyDescent="0.25">
      <c r="S47" s="115" t="s">
        <v>39</v>
      </c>
      <c r="T47" s="115"/>
      <c r="U47" s="112"/>
      <c r="V47" s="112">
        <v>1952</v>
      </c>
      <c r="W47" s="112">
        <v>1813</v>
      </c>
      <c r="X47" s="112">
        <v>1889</v>
      </c>
      <c r="Y47" s="112">
        <v>2119</v>
      </c>
      <c r="Z47" s="112">
        <v>2181</v>
      </c>
    </row>
    <row r="48" spans="19:32" x14ac:dyDescent="0.25">
      <c r="S48" s="115" t="s">
        <v>40</v>
      </c>
      <c r="T48" s="115"/>
      <c r="U48" s="112"/>
      <c r="V48" s="112">
        <v>3301</v>
      </c>
      <c r="W48" s="112">
        <v>3784</v>
      </c>
      <c r="X48" s="112">
        <v>4672</v>
      </c>
      <c r="Y48" s="112">
        <v>5180</v>
      </c>
      <c r="Z48" s="112">
        <v>4927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3256</v>
      </c>
      <c r="W49" s="112">
        <v>3737</v>
      </c>
      <c r="X49" s="112">
        <v>4305</v>
      </c>
      <c r="Y49" s="112">
        <v>4857</v>
      </c>
      <c r="Z49" s="112">
        <v>5061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Glenorchy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2259</v>
      </c>
      <c r="W50" s="112">
        <v>2463</v>
      </c>
      <c r="X50" s="112">
        <v>2728</v>
      </c>
      <c r="Y50" s="112">
        <v>3192</v>
      </c>
      <c r="Z50" s="112">
        <v>3371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1719</v>
      </c>
      <c r="W51" s="112">
        <v>1707</v>
      </c>
      <c r="X51" s="112">
        <v>1832</v>
      </c>
      <c r="Y51" s="112">
        <v>1985</v>
      </c>
      <c r="Z51" s="112">
        <v>2006</v>
      </c>
    </row>
    <row r="52" spans="1:26" ht="15" customHeight="1" x14ac:dyDescent="0.25">
      <c r="S52" s="115" t="s">
        <v>44</v>
      </c>
      <c r="T52" s="115"/>
      <c r="U52" s="112"/>
      <c r="V52" s="112">
        <v>1658</v>
      </c>
      <c r="W52" s="112">
        <v>1571</v>
      </c>
      <c r="X52" s="112">
        <v>1555</v>
      </c>
      <c r="Y52" s="112">
        <v>1637</v>
      </c>
      <c r="Z52" s="112">
        <v>1581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1404</v>
      </c>
      <c r="W53" s="112">
        <v>1397</v>
      </c>
      <c r="X53" s="112">
        <v>1450</v>
      </c>
      <c r="Y53" s="112">
        <v>1548</v>
      </c>
      <c r="Z53" s="112">
        <v>1530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1462</v>
      </c>
      <c r="W54" s="112">
        <v>1414</v>
      </c>
      <c r="X54" s="112">
        <v>1349</v>
      </c>
      <c r="Y54" s="112">
        <v>1313</v>
      </c>
      <c r="Z54" s="112">
        <v>1279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1051</v>
      </c>
      <c r="W55" s="112">
        <v>1047</v>
      </c>
      <c r="X55" s="112">
        <v>1121</v>
      </c>
      <c r="Y55" s="112">
        <v>1164</v>
      </c>
      <c r="Z55" s="112">
        <v>1076</v>
      </c>
    </row>
    <row r="56" spans="1:26" ht="15" customHeight="1" x14ac:dyDescent="0.25">
      <c r="S56" s="115" t="s">
        <v>48</v>
      </c>
      <c r="T56" s="115"/>
      <c r="U56" s="112"/>
      <c r="V56" s="112">
        <v>449</v>
      </c>
      <c r="W56" s="112">
        <v>475</v>
      </c>
      <c r="X56" s="112">
        <v>491</v>
      </c>
      <c r="Y56" s="112">
        <v>612</v>
      </c>
      <c r="Z56" s="112">
        <v>635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132</v>
      </c>
      <c r="W57" s="112">
        <v>127</v>
      </c>
      <c r="X57" s="112">
        <v>141</v>
      </c>
      <c r="Y57" s="112">
        <v>174</v>
      </c>
      <c r="Z57" s="112">
        <v>209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59</v>
      </c>
      <c r="W58" s="112">
        <v>64</v>
      </c>
      <c r="X58" s="112">
        <v>56</v>
      </c>
      <c r="Y58" s="112">
        <v>59</v>
      </c>
      <c r="Z58" s="112">
        <v>48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17</v>
      </c>
      <c r="W59" s="112">
        <v>30</v>
      </c>
      <c r="X59" s="112">
        <v>24</v>
      </c>
      <c r="Y59" s="112">
        <v>26</v>
      </c>
      <c r="Z59" s="112">
        <v>23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17</v>
      </c>
      <c r="W60" s="112">
        <v>13</v>
      </c>
      <c r="X60" s="112">
        <v>9</v>
      </c>
      <c r="Y60" s="112">
        <v>15</v>
      </c>
      <c r="Z60" s="112">
        <v>10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19988</v>
      </c>
      <c r="W61" s="112">
        <v>20739</v>
      </c>
      <c r="X61" s="112">
        <v>22910</v>
      </c>
      <c r="Y61" s="112">
        <v>25314</v>
      </c>
      <c r="Z61" s="112">
        <v>25512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23</v>
      </c>
      <c r="W63" s="112">
        <v>14</v>
      </c>
      <c r="X63" s="112">
        <v>33</v>
      </c>
      <c r="Y63" s="112">
        <v>36</v>
      </c>
      <c r="Z63" s="112">
        <v>22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408</v>
      </c>
      <c r="W64" s="112">
        <v>349</v>
      </c>
      <c r="X64" s="112">
        <v>399</v>
      </c>
      <c r="Y64" s="112">
        <v>512</v>
      </c>
      <c r="Z64" s="112">
        <v>562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Glenorchy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1017</v>
      </c>
      <c r="W65" s="112">
        <v>939</v>
      </c>
      <c r="X65" s="112">
        <v>943</v>
      </c>
      <c r="Y65" s="112">
        <v>1161</v>
      </c>
      <c r="Z65" s="112">
        <v>1205</v>
      </c>
    </row>
    <row r="66" spans="1:26" x14ac:dyDescent="0.25">
      <c r="S66" s="115" t="s">
        <v>39</v>
      </c>
      <c r="T66" s="115"/>
      <c r="U66" s="112"/>
      <c r="V66" s="112">
        <v>1720</v>
      </c>
      <c r="W66" s="112">
        <v>1757</v>
      </c>
      <c r="X66" s="112">
        <v>1905</v>
      </c>
      <c r="Y66" s="112">
        <v>1976</v>
      </c>
      <c r="Z66" s="112">
        <v>2044</v>
      </c>
    </row>
    <row r="67" spans="1:26" x14ac:dyDescent="0.25">
      <c r="S67" s="115" t="s">
        <v>40</v>
      </c>
      <c r="T67" s="115"/>
      <c r="U67" s="112"/>
      <c r="V67" s="112">
        <v>2661</v>
      </c>
      <c r="W67" s="112">
        <v>2955</v>
      </c>
      <c r="X67" s="112">
        <v>3543</v>
      </c>
      <c r="Y67" s="112">
        <v>3862</v>
      </c>
      <c r="Z67" s="112">
        <v>3977</v>
      </c>
    </row>
    <row r="68" spans="1:26" x14ac:dyDescent="0.25">
      <c r="S68" s="115" t="s">
        <v>41</v>
      </c>
      <c r="T68" s="115"/>
      <c r="U68" s="112"/>
      <c r="V68" s="112">
        <v>2353</v>
      </c>
      <c r="W68" s="112">
        <v>2652</v>
      </c>
      <c r="X68" s="112">
        <v>3112</v>
      </c>
      <c r="Y68" s="112">
        <v>3836</v>
      </c>
      <c r="Z68" s="112">
        <v>4087</v>
      </c>
    </row>
    <row r="69" spans="1:26" x14ac:dyDescent="0.25">
      <c r="S69" s="115" t="s">
        <v>42</v>
      </c>
      <c r="T69" s="115"/>
      <c r="U69" s="112"/>
      <c r="V69" s="112">
        <v>1867</v>
      </c>
      <c r="W69" s="112">
        <v>1924</v>
      </c>
      <c r="X69" s="112">
        <v>2152</v>
      </c>
      <c r="Y69" s="112">
        <v>2413</v>
      </c>
      <c r="Z69" s="112">
        <v>2677</v>
      </c>
    </row>
    <row r="70" spans="1:26" x14ac:dyDescent="0.25">
      <c r="S70" s="115" t="s">
        <v>43</v>
      </c>
      <c r="T70" s="115"/>
      <c r="U70" s="112"/>
      <c r="V70" s="112">
        <v>1495</v>
      </c>
      <c r="W70" s="112">
        <v>1525</v>
      </c>
      <c r="X70" s="112">
        <v>1711</v>
      </c>
      <c r="Y70" s="112">
        <v>1894</v>
      </c>
      <c r="Z70" s="112">
        <v>1970</v>
      </c>
    </row>
    <row r="71" spans="1:26" x14ac:dyDescent="0.25">
      <c r="S71" s="115" t="s">
        <v>44</v>
      </c>
      <c r="T71" s="115"/>
      <c r="U71" s="112"/>
      <c r="V71" s="112">
        <v>1586</v>
      </c>
      <c r="W71" s="112">
        <v>1509</v>
      </c>
      <c r="X71" s="112">
        <v>1525</v>
      </c>
      <c r="Y71" s="112">
        <v>1541</v>
      </c>
      <c r="Z71" s="112">
        <v>1555</v>
      </c>
    </row>
    <row r="72" spans="1:26" x14ac:dyDescent="0.25">
      <c r="S72" s="115" t="s">
        <v>45</v>
      </c>
      <c r="T72" s="115"/>
      <c r="U72" s="112"/>
      <c r="V72" s="112">
        <v>1504</v>
      </c>
      <c r="W72" s="112">
        <v>1397</v>
      </c>
      <c r="X72" s="112">
        <v>1445</v>
      </c>
      <c r="Y72" s="112">
        <v>1562</v>
      </c>
      <c r="Z72" s="112">
        <v>1532</v>
      </c>
    </row>
    <row r="73" spans="1:26" x14ac:dyDescent="0.25">
      <c r="S73" s="115" t="s">
        <v>46</v>
      </c>
      <c r="T73" s="115"/>
      <c r="U73" s="112"/>
      <c r="V73" s="112">
        <v>1432</v>
      </c>
      <c r="W73" s="112">
        <v>1394</v>
      </c>
      <c r="X73" s="112">
        <v>1412</v>
      </c>
      <c r="Y73" s="112">
        <v>1377</v>
      </c>
      <c r="Z73" s="112">
        <v>1336</v>
      </c>
    </row>
    <row r="74" spans="1:26" x14ac:dyDescent="0.25">
      <c r="S74" s="115" t="s">
        <v>47</v>
      </c>
      <c r="T74" s="115"/>
      <c r="U74" s="112"/>
      <c r="V74" s="112">
        <v>1045</v>
      </c>
      <c r="W74" s="112">
        <v>1062</v>
      </c>
      <c r="X74" s="112">
        <v>1066</v>
      </c>
      <c r="Y74" s="112">
        <v>1132</v>
      </c>
      <c r="Z74" s="112">
        <v>1135</v>
      </c>
    </row>
    <row r="75" spans="1:26" x14ac:dyDescent="0.25">
      <c r="S75" s="115" t="s">
        <v>48</v>
      </c>
      <c r="T75" s="115"/>
      <c r="U75" s="112"/>
      <c r="V75" s="112">
        <v>384</v>
      </c>
      <c r="W75" s="112">
        <v>418</v>
      </c>
      <c r="X75" s="112">
        <v>476</v>
      </c>
      <c r="Y75" s="112">
        <v>549</v>
      </c>
      <c r="Z75" s="112">
        <v>539</v>
      </c>
    </row>
    <row r="76" spans="1:26" x14ac:dyDescent="0.25">
      <c r="S76" s="115" t="s">
        <v>49</v>
      </c>
      <c r="T76" s="115"/>
      <c r="U76" s="112"/>
      <c r="V76" s="112">
        <v>126</v>
      </c>
      <c r="W76" s="112">
        <v>131</v>
      </c>
      <c r="X76" s="112">
        <v>140</v>
      </c>
      <c r="Y76" s="112">
        <v>147</v>
      </c>
      <c r="Z76" s="112">
        <v>150</v>
      </c>
    </row>
    <row r="77" spans="1:26" x14ac:dyDescent="0.25">
      <c r="S77" s="115" t="s">
        <v>50</v>
      </c>
      <c r="T77" s="115"/>
      <c r="U77" s="112"/>
      <c r="V77" s="112">
        <v>51</v>
      </c>
      <c r="W77" s="112">
        <v>35</v>
      </c>
      <c r="X77" s="112">
        <v>41</v>
      </c>
      <c r="Y77" s="112">
        <v>51</v>
      </c>
      <c r="Z77" s="112">
        <v>57</v>
      </c>
    </row>
    <row r="78" spans="1:26" x14ac:dyDescent="0.25">
      <c r="S78" s="115" t="s">
        <v>51</v>
      </c>
      <c r="T78" s="115"/>
      <c r="U78" s="112"/>
      <c r="V78" s="112">
        <v>28</v>
      </c>
      <c r="W78" s="112">
        <v>33</v>
      </c>
      <c r="X78" s="112">
        <v>24</v>
      </c>
      <c r="Y78" s="112">
        <v>19</v>
      </c>
      <c r="Z78" s="112">
        <v>20</v>
      </c>
    </row>
    <row r="79" spans="1:26" x14ac:dyDescent="0.25">
      <c r="S79" s="115" t="s">
        <v>52</v>
      </c>
      <c r="T79" s="115"/>
      <c r="U79" s="112"/>
      <c r="V79" s="112">
        <v>25</v>
      </c>
      <c r="W79" s="112">
        <v>27</v>
      </c>
      <c r="X79" s="112">
        <v>23</v>
      </c>
      <c r="Y79" s="112">
        <v>27</v>
      </c>
      <c r="Z79" s="112">
        <v>20</v>
      </c>
    </row>
    <row r="80" spans="1:26" x14ac:dyDescent="0.25">
      <c r="S80" s="118" t="s">
        <v>53</v>
      </c>
      <c r="T80" s="118"/>
      <c r="U80" s="112"/>
      <c r="V80" s="112">
        <v>17720</v>
      </c>
      <c r="W80" s="112">
        <v>18126</v>
      </c>
      <c r="X80" s="112">
        <v>19950</v>
      </c>
      <c r="Y80" s="112">
        <v>22103</v>
      </c>
      <c r="Z80" s="112">
        <v>22894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Glenorchy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1135</v>
      </c>
      <c r="W83" s="112">
        <v>1201</v>
      </c>
      <c r="X83" s="112">
        <v>1222</v>
      </c>
      <c r="Y83" s="112">
        <v>1235</v>
      </c>
      <c r="Z83" s="112">
        <v>1269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1321</v>
      </c>
      <c r="W84" s="112">
        <v>1416</v>
      </c>
      <c r="X84" s="112">
        <v>1465</v>
      </c>
      <c r="Y84" s="112">
        <v>1638</v>
      </c>
      <c r="Z84" s="112">
        <v>1733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2652</v>
      </c>
      <c r="W85" s="112">
        <v>2710</v>
      </c>
      <c r="X85" s="112">
        <v>2805</v>
      </c>
      <c r="Y85" s="112">
        <v>2976</v>
      </c>
      <c r="Z85" s="112">
        <v>2928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48,428</v>
      </c>
      <c r="D86" s="94">
        <f t="shared" ref="D86:D91" si="4">AD4</f>
        <v>2.0847825628702132E-2</v>
      </c>
      <c r="E86" s="95">
        <f t="shared" ref="E86:E91" si="5">AD4</f>
        <v>2.0847825628702132E-2</v>
      </c>
      <c r="F86" s="94">
        <f t="shared" ref="F86:F91" si="6">AF4</f>
        <v>0.28326885367534049</v>
      </c>
      <c r="G86" s="95">
        <f t="shared" ref="G86:G91" si="7">AF4</f>
        <v>0.28326885367534049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1247</v>
      </c>
      <c r="W86" s="112">
        <v>1317</v>
      </c>
      <c r="X86" s="112">
        <v>1437</v>
      </c>
      <c r="Y86" s="112">
        <v>1551</v>
      </c>
      <c r="Z86" s="112">
        <v>1598</v>
      </c>
    </row>
    <row r="87" spans="1:30" ht="15" customHeight="1" x14ac:dyDescent="0.25">
      <c r="A87" s="96" t="s">
        <v>4</v>
      </c>
      <c r="B87" s="49"/>
      <c r="C87" s="97" t="str">
        <f t="shared" si="3"/>
        <v>25,511</v>
      </c>
      <c r="D87" s="94">
        <f t="shared" si="4"/>
        <v>7.9415250888976718E-3</v>
      </c>
      <c r="E87" s="95">
        <f t="shared" si="5"/>
        <v>7.9415250888976718E-3</v>
      </c>
      <c r="F87" s="94">
        <f t="shared" si="6"/>
        <v>0.27625193856621144</v>
      </c>
      <c r="G87" s="95">
        <f t="shared" si="7"/>
        <v>0.27625193856621144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835</v>
      </c>
      <c r="W87" s="112">
        <v>850</v>
      </c>
      <c r="X87" s="112">
        <v>871</v>
      </c>
      <c r="Y87" s="112">
        <v>959</v>
      </c>
      <c r="Z87" s="112">
        <v>940</v>
      </c>
    </row>
    <row r="88" spans="1:30" ht="15" customHeight="1" x14ac:dyDescent="0.25">
      <c r="A88" s="96" t="s">
        <v>5</v>
      </c>
      <c r="B88" s="49"/>
      <c r="C88" s="97" t="str">
        <f t="shared" si="3"/>
        <v>22,890</v>
      </c>
      <c r="D88" s="94">
        <f t="shared" si="4"/>
        <v>3.5465484483850451E-2</v>
      </c>
      <c r="E88" s="95">
        <f t="shared" si="5"/>
        <v>3.5465484483850451E-2</v>
      </c>
      <c r="F88" s="94">
        <f t="shared" si="6"/>
        <v>0.28928692125718158</v>
      </c>
      <c r="G88" s="95">
        <f t="shared" si="7"/>
        <v>0.28928692125718158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941</v>
      </c>
      <c r="W88" s="112">
        <v>981</v>
      </c>
      <c r="X88" s="112">
        <v>1027</v>
      </c>
      <c r="Y88" s="112">
        <v>1023</v>
      </c>
      <c r="Z88" s="112">
        <v>1055</v>
      </c>
    </row>
    <row r="89" spans="1:30" ht="15" customHeight="1" x14ac:dyDescent="0.25">
      <c r="A89" s="49" t="s">
        <v>6</v>
      </c>
      <c r="B89" s="49"/>
      <c r="C89" s="97" t="str">
        <f t="shared" si="3"/>
        <v>29,725</v>
      </c>
      <c r="D89" s="94">
        <f t="shared" si="4"/>
        <v>1.6517338075371146E-2</v>
      </c>
      <c r="E89" s="95">
        <f t="shared" si="5"/>
        <v>1.6517338075371146E-2</v>
      </c>
      <c r="F89" s="94">
        <f t="shared" si="6"/>
        <v>0.12569113080360528</v>
      </c>
      <c r="G89" s="95">
        <f t="shared" si="7"/>
        <v>0.12569113080360528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1213</v>
      </c>
      <c r="W89" s="112">
        <v>1256</v>
      </c>
      <c r="X89" s="112">
        <v>1321</v>
      </c>
      <c r="Y89" s="112">
        <v>1362</v>
      </c>
      <c r="Z89" s="112">
        <v>1372</v>
      </c>
    </row>
    <row r="90" spans="1:30" ht="15" customHeight="1" x14ac:dyDescent="0.25">
      <c r="A90" s="49" t="s">
        <v>95</v>
      </c>
      <c r="B90" s="49"/>
      <c r="C90" s="97" t="str">
        <f t="shared" si="3"/>
        <v>$42,655</v>
      </c>
      <c r="D90" s="94">
        <f t="shared" si="4"/>
        <v>7.2253294141572333E-2</v>
      </c>
      <c r="E90" s="95">
        <f t="shared" si="5"/>
        <v>7.2253294141572333E-2</v>
      </c>
      <c r="F90" s="94">
        <f t="shared" si="6"/>
        <v>7.9784826468875636E-2</v>
      </c>
      <c r="G90" s="95">
        <f t="shared" si="7"/>
        <v>7.9784826468875636E-2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2264</v>
      </c>
      <c r="W90" s="112">
        <v>2327</v>
      </c>
      <c r="X90" s="112">
        <v>2388</v>
      </c>
      <c r="Y90" s="112">
        <v>2409</v>
      </c>
      <c r="Z90" s="112">
        <v>2270</v>
      </c>
    </row>
    <row r="91" spans="1:30" ht="15" customHeight="1" x14ac:dyDescent="0.25">
      <c r="A91" s="49" t="s">
        <v>7</v>
      </c>
      <c r="B91" s="49"/>
      <c r="C91" s="97" t="str">
        <f t="shared" si="3"/>
        <v>$1,776.1 mil</v>
      </c>
      <c r="D91" s="94">
        <f t="shared" si="4"/>
        <v>9.2646429803048935E-2</v>
      </c>
      <c r="E91" s="95">
        <f t="shared" si="5"/>
        <v>9.2646429803048935E-2</v>
      </c>
      <c r="F91" s="94">
        <f t="shared" si="6"/>
        <v>0.36683633523706671</v>
      </c>
      <c r="G91" s="95">
        <f t="shared" si="7"/>
        <v>0.36683633523706671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13789</v>
      </c>
      <c r="W91" s="112">
        <v>14345</v>
      </c>
      <c r="X91" s="112">
        <v>14714</v>
      </c>
      <c r="Y91" s="112">
        <v>15294</v>
      </c>
      <c r="Z91" s="112">
        <v>15429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947</v>
      </c>
      <c r="W93" s="112">
        <v>974</v>
      </c>
      <c r="X93" s="112">
        <v>1007</v>
      </c>
      <c r="Y93" s="112">
        <v>1025</v>
      </c>
      <c r="Z93" s="112">
        <v>1098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1782</v>
      </c>
      <c r="W94" s="112">
        <v>1908</v>
      </c>
      <c r="X94" s="112">
        <v>1992</v>
      </c>
      <c r="Y94" s="112">
        <v>2191</v>
      </c>
      <c r="Z94" s="112">
        <v>2329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461</v>
      </c>
      <c r="W95" s="112">
        <v>506</v>
      </c>
      <c r="X95" s="112">
        <v>508</v>
      </c>
      <c r="Y95" s="112">
        <v>560</v>
      </c>
      <c r="Z95" s="112">
        <v>586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2546</v>
      </c>
      <c r="W96" s="112">
        <v>2702</v>
      </c>
      <c r="X96" s="112">
        <v>2923</v>
      </c>
      <c r="Y96" s="112">
        <v>3084</v>
      </c>
      <c r="Z96" s="112">
        <v>3182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2413</v>
      </c>
      <c r="W97" s="112">
        <v>2387</v>
      </c>
      <c r="X97" s="112">
        <v>2378</v>
      </c>
      <c r="Y97" s="112">
        <v>2438</v>
      </c>
      <c r="Z97" s="112">
        <v>2413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1463</v>
      </c>
      <c r="W98" s="112">
        <v>1484</v>
      </c>
      <c r="X98" s="112">
        <v>1468</v>
      </c>
      <c r="Y98" s="112">
        <v>1542</v>
      </c>
      <c r="Z98" s="112">
        <v>1538</v>
      </c>
    </row>
    <row r="99" spans="1:32" ht="15" customHeight="1" x14ac:dyDescent="0.25">
      <c r="S99" s="115" t="s">
        <v>142</v>
      </c>
      <c r="T99" s="115"/>
      <c r="U99" s="112"/>
      <c r="V99" s="112">
        <v>120</v>
      </c>
      <c r="W99" s="112">
        <v>139</v>
      </c>
      <c r="X99" s="112">
        <v>143</v>
      </c>
      <c r="Y99" s="112">
        <v>145</v>
      </c>
      <c r="Z99" s="112">
        <v>165</v>
      </c>
    </row>
    <row r="100" spans="1:32" ht="15" customHeight="1" x14ac:dyDescent="0.25">
      <c r="S100" s="115" t="s">
        <v>58</v>
      </c>
      <c r="T100" s="115"/>
      <c r="U100" s="112"/>
      <c r="V100" s="112">
        <v>1384</v>
      </c>
      <c r="W100" s="112">
        <v>1462</v>
      </c>
      <c r="X100" s="112">
        <v>1439</v>
      </c>
      <c r="Y100" s="112">
        <v>1457</v>
      </c>
      <c r="Z100" s="112">
        <v>1418</v>
      </c>
    </row>
    <row r="101" spans="1:32" x14ac:dyDescent="0.25">
      <c r="A101" s="18"/>
      <c r="S101" s="118" t="s">
        <v>53</v>
      </c>
      <c r="T101" s="118"/>
      <c r="U101" s="112"/>
      <c r="V101" s="112">
        <v>12619</v>
      </c>
      <c r="W101" s="112">
        <v>13044</v>
      </c>
      <c r="X101" s="112">
        <v>13383</v>
      </c>
      <c r="Y101" s="112">
        <v>13919</v>
      </c>
      <c r="Z101" s="112">
        <v>14270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29141</v>
      </c>
      <c r="W104" s="112">
        <v>33064</v>
      </c>
      <c r="X104" s="112">
        <v>33449</v>
      </c>
      <c r="Y104" s="112">
        <v>37016</v>
      </c>
      <c r="Z104" s="112">
        <v>38300</v>
      </c>
      <c r="AB104" s="109" t="str">
        <f>TEXT(Z104,"###,###")</f>
        <v>38,300</v>
      </c>
      <c r="AD104" s="130">
        <f>Z104/($Z$4)*100</f>
        <v>79.086478896506151</v>
      </c>
      <c r="AF104" s="109"/>
    </row>
    <row r="105" spans="1:32" x14ac:dyDescent="0.25">
      <c r="S105" s="115" t="s">
        <v>17</v>
      </c>
      <c r="T105" s="115"/>
      <c r="U105" s="112"/>
      <c r="V105" s="112">
        <v>6837</v>
      </c>
      <c r="W105" s="112">
        <v>6810</v>
      </c>
      <c r="X105" s="112">
        <v>7132</v>
      </c>
      <c r="Y105" s="112">
        <v>8011</v>
      </c>
      <c r="Z105" s="112">
        <v>7866</v>
      </c>
      <c r="AB105" s="109" t="str">
        <f>TEXT(Z105,"###,###")</f>
        <v>7,866</v>
      </c>
      <c r="AD105" s="130">
        <f>Z105/($Z$4)*100</f>
        <v>16.242669530023953</v>
      </c>
      <c r="AF105" s="109"/>
    </row>
    <row r="106" spans="1:32" x14ac:dyDescent="0.25">
      <c r="S106" s="118" t="s">
        <v>53</v>
      </c>
      <c r="T106" s="118"/>
      <c r="U106" s="120"/>
      <c r="V106" s="120">
        <v>35978</v>
      </c>
      <c r="W106" s="120">
        <v>39874</v>
      </c>
      <c r="X106" s="120">
        <v>40581</v>
      </c>
      <c r="Y106" s="120">
        <v>45027</v>
      </c>
      <c r="Z106" s="120">
        <v>46166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4474</v>
      </c>
      <c r="W108" s="112">
        <v>4931</v>
      </c>
      <c r="X108" s="112">
        <v>5178</v>
      </c>
      <c r="Y108" s="112">
        <v>5408</v>
      </c>
      <c r="Z108" s="112">
        <v>5094</v>
      </c>
      <c r="AB108" s="109" t="str">
        <f>TEXT(Z108,"###,###")</f>
        <v>5,094</v>
      </c>
      <c r="AD108" s="130">
        <f>Z108/($Z$4)*100</f>
        <v>10.51870818534732</v>
      </c>
      <c r="AF108" s="109"/>
    </row>
    <row r="109" spans="1:32" x14ac:dyDescent="0.25">
      <c r="S109" s="115" t="s">
        <v>20</v>
      </c>
      <c r="T109" s="115"/>
      <c r="U109" s="112"/>
      <c r="V109" s="112">
        <v>5016</v>
      </c>
      <c r="W109" s="112">
        <v>5407</v>
      </c>
      <c r="X109" s="112">
        <v>6350</v>
      </c>
      <c r="Y109" s="112">
        <v>6616</v>
      </c>
      <c r="Z109" s="112">
        <v>6563</v>
      </c>
      <c r="AB109" s="109" t="str">
        <f>TEXT(Z109,"###,###")</f>
        <v>6,563</v>
      </c>
      <c r="AD109" s="130">
        <f>Z109/($Z$4)*100</f>
        <v>13.552077310646734</v>
      </c>
      <c r="AF109" s="109"/>
    </row>
    <row r="110" spans="1:32" x14ac:dyDescent="0.25">
      <c r="S110" s="115" t="s">
        <v>21</v>
      </c>
      <c r="T110" s="115"/>
      <c r="U110" s="112"/>
      <c r="V110" s="112">
        <v>9860</v>
      </c>
      <c r="W110" s="112">
        <v>9607</v>
      </c>
      <c r="X110" s="112">
        <v>11219</v>
      </c>
      <c r="Y110" s="112">
        <v>12026</v>
      </c>
      <c r="Z110" s="112">
        <v>11482</v>
      </c>
      <c r="AB110" s="109" t="str">
        <f>TEXT(Z110,"###,###")</f>
        <v>11,482</v>
      </c>
      <c r="AD110" s="130">
        <f>Z110/($Z$4)*100</f>
        <v>23.709424299991742</v>
      </c>
      <c r="AF110" s="109"/>
    </row>
    <row r="111" spans="1:32" x14ac:dyDescent="0.25">
      <c r="S111" s="115" t="s">
        <v>22</v>
      </c>
      <c r="T111" s="115"/>
      <c r="U111" s="112"/>
      <c r="V111" s="112">
        <v>16314</v>
      </c>
      <c r="W111" s="112">
        <v>16555</v>
      </c>
      <c r="X111" s="112">
        <v>17834</v>
      </c>
      <c r="Y111" s="112">
        <v>20976</v>
      </c>
      <c r="Z111" s="112">
        <v>23029</v>
      </c>
      <c r="AB111" s="109" t="str">
        <f>TEXT(Z111,"###,###")</f>
        <v>23,029</v>
      </c>
      <c r="AD111" s="130">
        <f>Z111/($Z$4)*100</f>
        <v>47.553068472784339</v>
      </c>
      <c r="AF111" s="109"/>
    </row>
    <row r="112" spans="1:32" x14ac:dyDescent="0.25">
      <c r="S112" s="118" t="s">
        <v>53</v>
      </c>
      <c r="T112" s="118"/>
      <c r="U112" s="112"/>
      <c r="V112" s="112">
        <v>37743</v>
      </c>
      <c r="W112" s="112">
        <v>38870</v>
      </c>
      <c r="X112" s="112">
        <v>42893</v>
      </c>
      <c r="Y112" s="112">
        <v>47440</v>
      </c>
      <c r="Z112" s="112">
        <v>48429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39.74</v>
      </c>
      <c r="W118" s="131">
        <v>39.56</v>
      </c>
      <c r="X118" s="131">
        <v>39.31</v>
      </c>
      <c r="Y118" s="131">
        <v>39.18</v>
      </c>
      <c r="Z118" s="131">
        <v>39.049999999999997</v>
      </c>
      <c r="AB118" s="109" t="str">
        <f>TEXT(Z118,"##.0")</f>
        <v>39.1</v>
      </c>
    </row>
    <row r="120" spans="19:32" x14ac:dyDescent="0.25">
      <c r="S120" s="101" t="s">
        <v>97</v>
      </c>
      <c r="T120" s="112"/>
      <c r="U120" s="112"/>
      <c r="V120" s="112">
        <v>23237</v>
      </c>
      <c r="W120" s="112">
        <v>23810</v>
      </c>
      <c r="X120" s="112">
        <v>24203</v>
      </c>
      <c r="Y120" s="112">
        <v>25090</v>
      </c>
      <c r="Z120" s="112">
        <v>25617</v>
      </c>
      <c r="AB120" s="109" t="str">
        <f>TEXT(Z120,"###,###")</f>
        <v>25,617</v>
      </c>
    </row>
    <row r="121" spans="19:32" x14ac:dyDescent="0.25">
      <c r="S121" s="101" t="s">
        <v>98</v>
      </c>
      <c r="T121" s="112"/>
      <c r="U121" s="112"/>
      <c r="V121" s="112">
        <v>1489</v>
      </c>
      <c r="W121" s="112">
        <v>1597</v>
      </c>
      <c r="X121" s="112">
        <v>1565</v>
      </c>
      <c r="Y121" s="112">
        <v>1483</v>
      </c>
      <c r="Z121" s="112">
        <v>1453</v>
      </c>
      <c r="AB121" s="109" t="str">
        <f>TEXT(Z121,"###,###")</f>
        <v>1,453</v>
      </c>
    </row>
    <row r="122" spans="19:32" x14ac:dyDescent="0.25">
      <c r="S122" s="101" t="s">
        <v>99</v>
      </c>
      <c r="T122" s="112"/>
      <c r="U122" s="112"/>
      <c r="V122" s="112">
        <v>1686</v>
      </c>
      <c r="W122" s="112">
        <v>1979</v>
      </c>
      <c r="X122" s="112">
        <v>2364</v>
      </c>
      <c r="Y122" s="112">
        <v>2668</v>
      </c>
      <c r="Z122" s="112">
        <v>2652</v>
      </c>
      <c r="AB122" s="109" t="str">
        <f>TEXT(Z122,"###,###")</f>
        <v>2,652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24923</v>
      </c>
      <c r="W124" s="112">
        <v>25789</v>
      </c>
      <c r="X124" s="112">
        <v>26567</v>
      </c>
      <c r="Y124" s="112">
        <v>27758</v>
      </c>
      <c r="Z124" s="112">
        <v>28269</v>
      </c>
      <c r="AB124" s="109" t="str">
        <f>TEXT(Z124,"###,###")</f>
        <v>28,269</v>
      </c>
      <c r="AD124" s="127">
        <f>Z124/$Z$7*100</f>
        <v>95.101766190075693</v>
      </c>
    </row>
    <row r="125" spans="19:32" x14ac:dyDescent="0.25">
      <c r="S125" s="101" t="s">
        <v>101</v>
      </c>
      <c r="T125" s="112"/>
      <c r="U125" s="112"/>
      <c r="V125" s="112">
        <v>3175</v>
      </c>
      <c r="W125" s="112">
        <v>3576</v>
      </c>
      <c r="X125" s="112">
        <v>3929</v>
      </c>
      <c r="Y125" s="112">
        <v>4151</v>
      </c>
      <c r="Z125" s="112">
        <v>4105</v>
      </c>
      <c r="AB125" s="109" t="str">
        <f>TEXT(Z125,"###,###")</f>
        <v>4,105</v>
      </c>
      <c r="AD125" s="127">
        <f>Z125/$Z$7*100</f>
        <v>13.809924306139612</v>
      </c>
    </row>
    <row r="127" spans="19:32" x14ac:dyDescent="0.25">
      <c r="S127" s="101" t="s">
        <v>102</v>
      </c>
      <c r="T127" s="112"/>
      <c r="U127" s="112"/>
      <c r="V127" s="112">
        <v>13788</v>
      </c>
      <c r="W127" s="112">
        <v>14346</v>
      </c>
      <c r="X127" s="112">
        <v>14713</v>
      </c>
      <c r="Y127" s="112">
        <v>15297</v>
      </c>
      <c r="Z127" s="112">
        <v>15429</v>
      </c>
      <c r="AB127" s="109" t="str">
        <f>TEXT(Z127,"###,###")</f>
        <v>15,429</v>
      </c>
      <c r="AD127" s="127">
        <f>Z127/$Z$7*100</f>
        <v>51.905803195962996</v>
      </c>
    </row>
    <row r="128" spans="19:32" x14ac:dyDescent="0.25">
      <c r="S128" s="101" t="s">
        <v>103</v>
      </c>
      <c r="T128" s="112"/>
      <c r="U128" s="112"/>
      <c r="V128" s="112">
        <v>12620</v>
      </c>
      <c r="W128" s="112">
        <v>13044</v>
      </c>
      <c r="X128" s="112">
        <v>13384</v>
      </c>
      <c r="Y128" s="112">
        <v>13922</v>
      </c>
      <c r="Z128" s="112">
        <v>14274</v>
      </c>
      <c r="AB128" s="109" t="str">
        <f>TEXT(Z128,"###,###")</f>
        <v>14,274</v>
      </c>
      <c r="AD128" s="127">
        <f>Z128/$Z$7*100</f>
        <v>48.020185029436504</v>
      </c>
    </row>
    <row r="130" spans="19:20" x14ac:dyDescent="0.25">
      <c r="S130" s="101" t="s">
        <v>179</v>
      </c>
      <c r="T130" s="127">
        <v>86.179983179142141</v>
      </c>
    </row>
    <row r="131" spans="19:20" x14ac:dyDescent="0.25">
      <c r="S131" s="101" t="s">
        <v>180</v>
      </c>
      <c r="T131" s="127">
        <v>4.8881412952060552</v>
      </c>
    </row>
    <row r="132" spans="19:20" x14ac:dyDescent="0.25">
      <c r="S132" s="101" t="s">
        <v>181</v>
      </c>
      <c r="T132" s="127">
        <v>8.9217830109335576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2EE006B-05AD-4B2B-99D3-D3866761306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A92B508-48DF-44A0-AFE9-CD940C81E7A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9577D651-CD80-41D2-9620-7EE91631A11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851661B8-0E74-49BE-87FE-354B1169758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E28DC-BACD-477D-8E27-F50FD22BF647}">
  <sheetPr codeName="Sheet7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120</v>
      </c>
      <c r="T1" s="99"/>
      <c r="U1" s="99"/>
      <c r="V1" s="99"/>
      <c r="W1" s="99"/>
      <c r="X1" s="99"/>
      <c r="Y1" s="100" t="s">
        <v>160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120</v>
      </c>
      <c r="Y3" s="105" t="s">
        <v>160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12.15 Hobart,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48906</v>
      </c>
      <c r="W4" s="108">
        <v>49272</v>
      </c>
      <c r="X4" s="108">
        <v>53291</v>
      </c>
      <c r="Y4" s="108">
        <v>57367</v>
      </c>
      <c r="Z4" s="108">
        <v>57679</v>
      </c>
      <c r="AB4" s="109" t="str">
        <f>TEXT(Z4,"###,###")</f>
        <v>57,679</v>
      </c>
      <c r="AD4" s="110">
        <f>Z4/Y4-1</f>
        <v>5.4386668293617824E-3</v>
      </c>
      <c r="AF4" s="110">
        <f>Z4/V4-1</f>
        <v>0.17938494254283732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24039</v>
      </c>
      <c r="W5" s="108">
        <v>24170</v>
      </c>
      <c r="X5" s="108">
        <v>26043</v>
      </c>
      <c r="Y5" s="108">
        <v>28121</v>
      </c>
      <c r="Z5" s="108">
        <v>28031</v>
      </c>
      <c r="AB5" s="109" t="str">
        <f>TEXT(Z5,"###,###")</f>
        <v>28,031</v>
      </c>
      <c r="AD5" s="110">
        <f t="shared" ref="AD5:AD9" si="0">Z5/Y5-1</f>
        <v>-3.2004551758472166E-3</v>
      </c>
      <c r="AF5" s="110">
        <f t="shared" ref="AF5:AF9" si="1">Z5/V5-1</f>
        <v>0.16606348017804407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24867</v>
      </c>
      <c r="W6" s="108">
        <v>25105</v>
      </c>
      <c r="X6" s="108">
        <v>27225</v>
      </c>
      <c r="Y6" s="108">
        <v>29216</v>
      </c>
      <c r="Z6" s="108">
        <v>29621</v>
      </c>
      <c r="AB6" s="109" t="str">
        <f>TEXT(Z6,"###,###")</f>
        <v>29,621</v>
      </c>
      <c r="AD6" s="110">
        <f t="shared" si="0"/>
        <v>1.3862267250821514E-2</v>
      </c>
      <c r="AF6" s="110">
        <f t="shared" si="1"/>
        <v>0.19117706196967865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32620</v>
      </c>
      <c r="W7" s="108">
        <v>33267</v>
      </c>
      <c r="X7" s="108">
        <v>33951</v>
      </c>
      <c r="Y7" s="108">
        <v>34751</v>
      </c>
      <c r="Z7" s="108">
        <v>34890</v>
      </c>
      <c r="AB7" s="109" t="str">
        <f>TEXT(Z7,"###,###")</f>
        <v>34,890</v>
      </c>
      <c r="AD7" s="110">
        <f t="shared" si="0"/>
        <v>3.9998848953985977E-3</v>
      </c>
      <c r="AF7" s="110">
        <f t="shared" si="1"/>
        <v>6.9589209074187641E-2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57,679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34,890</v>
      </c>
      <c r="P8" s="65"/>
      <c r="S8" s="107" t="s">
        <v>82</v>
      </c>
      <c r="T8" s="108"/>
      <c r="U8" s="108"/>
      <c r="V8" s="108">
        <v>35844.5</v>
      </c>
      <c r="W8" s="108">
        <v>35339.410000000003</v>
      </c>
      <c r="X8" s="108">
        <v>37585</v>
      </c>
      <c r="Y8" s="108">
        <v>38733.9</v>
      </c>
      <c r="Z8" s="108">
        <v>40770</v>
      </c>
      <c r="AB8" s="109" t="str">
        <f>TEXT(Z8,"$###,###")</f>
        <v>$40,770</v>
      </c>
      <c r="AD8" s="110">
        <f t="shared" si="0"/>
        <v>5.2566356602355979E-2</v>
      </c>
      <c r="AF8" s="110">
        <f t="shared" si="1"/>
        <v>0.13741299223032821</v>
      </c>
    </row>
    <row r="9" spans="1:32" x14ac:dyDescent="0.25">
      <c r="A9" s="30" t="s">
        <v>14</v>
      </c>
      <c r="B9" s="69"/>
      <c r="C9" s="70"/>
      <c r="D9" s="71">
        <f>AD104</f>
        <v>69.099672324416161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49.326454571510467</v>
      </c>
      <c r="P9" s="72" t="s">
        <v>83</v>
      </c>
      <c r="S9" s="107" t="s">
        <v>7</v>
      </c>
      <c r="T9" s="108"/>
      <c r="U9" s="108"/>
      <c r="V9" s="108">
        <v>2022041578</v>
      </c>
      <c r="W9" s="108">
        <v>2108919096</v>
      </c>
      <c r="X9" s="108">
        <v>2312829992</v>
      </c>
      <c r="Y9" s="108">
        <v>2464862056</v>
      </c>
      <c r="Z9" s="108">
        <v>2610572484</v>
      </c>
      <c r="AB9" s="109" t="str">
        <f>TEXT(Z9/1000000,"$#,###.0")&amp;" mil"</f>
        <v>$2,610.6 mil</v>
      </c>
      <c r="AD9" s="110">
        <f t="shared" si="0"/>
        <v>5.9115043637151921E-2</v>
      </c>
      <c r="AF9" s="110">
        <f t="shared" si="1"/>
        <v>0.29105776676566442</v>
      </c>
    </row>
    <row r="10" spans="1:32" x14ac:dyDescent="0.25">
      <c r="A10" s="30" t="s">
        <v>17</v>
      </c>
      <c r="B10" s="69"/>
      <c r="C10" s="70"/>
      <c r="D10" s="71">
        <f>AD105</f>
        <v>25.066315296728447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50.607623961020352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82.510748065348238</v>
      </c>
      <c r="P11" s="72" t="s">
        <v>83</v>
      </c>
      <c r="S11" s="107" t="s">
        <v>29</v>
      </c>
      <c r="T11" s="112"/>
      <c r="U11" s="112"/>
      <c r="V11" s="112">
        <v>43207</v>
      </c>
      <c r="W11" s="112">
        <v>43319</v>
      </c>
      <c r="X11" s="112">
        <v>47104</v>
      </c>
      <c r="Y11" s="112">
        <v>51126</v>
      </c>
      <c r="Z11" s="112">
        <v>51579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6.8644310690742341</v>
      </c>
      <c r="P12" s="72" t="s">
        <v>83</v>
      </c>
      <c r="S12" s="107" t="s">
        <v>30</v>
      </c>
      <c r="T12" s="112"/>
      <c r="U12" s="112"/>
      <c r="V12" s="112">
        <v>5694</v>
      </c>
      <c r="W12" s="112">
        <v>5954</v>
      </c>
      <c r="X12" s="112">
        <v>6187</v>
      </c>
      <c r="Y12" s="112">
        <v>6243</v>
      </c>
      <c r="Z12" s="112">
        <v>6098</v>
      </c>
    </row>
    <row r="13" spans="1:32" ht="15" customHeight="1" x14ac:dyDescent="0.25">
      <c r="A13" s="30" t="s">
        <v>19</v>
      </c>
      <c r="B13" s="70"/>
      <c r="C13" s="70"/>
      <c r="D13" s="71">
        <f>AD108</f>
        <v>13.117425752873663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10.62768701633706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14.802614469737685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40.4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22.066956778030132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26.389565715923752</v>
      </c>
      <c r="P15" s="72" t="s">
        <v>83</v>
      </c>
      <c r="S15" s="115" t="s">
        <v>59</v>
      </c>
      <c r="T15" s="115"/>
      <c r="U15" s="116"/>
      <c r="V15" s="116">
        <v>1841</v>
      </c>
      <c r="W15" s="116">
        <v>2020</v>
      </c>
      <c r="X15" s="116">
        <v>3042</v>
      </c>
      <c r="Y15" s="112">
        <v>2157</v>
      </c>
      <c r="Z15" s="112">
        <v>1686</v>
      </c>
      <c r="AB15" s="117">
        <f t="shared" ref="AB15:AB34" si="2">IF(Z15="np",0,Z15/$Z$34)</f>
        <v>2.9228715566111334E-2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44.187659286742139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73.610434284076248</v>
      </c>
      <c r="P16" s="37" t="s">
        <v>83</v>
      </c>
      <c r="S16" s="115" t="s">
        <v>60</v>
      </c>
      <c r="T16" s="115"/>
      <c r="U16" s="116"/>
      <c r="V16" s="116">
        <v>72</v>
      </c>
      <c r="W16" s="116">
        <v>86</v>
      </c>
      <c r="X16" s="116">
        <v>78</v>
      </c>
      <c r="Y16" s="112">
        <v>86</v>
      </c>
      <c r="Z16" s="112">
        <v>92</v>
      </c>
      <c r="AB16" s="117">
        <f t="shared" si="2"/>
        <v>1.5949239810689457E-3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1556</v>
      </c>
      <c r="W17" s="116">
        <v>1522</v>
      </c>
      <c r="X17" s="116">
        <v>1713</v>
      </c>
      <c r="Y17" s="112">
        <v>1825</v>
      </c>
      <c r="Z17" s="112">
        <v>1883</v>
      </c>
      <c r="AB17" s="117">
        <f t="shared" si="2"/>
        <v>3.2643933221226357E-2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619</v>
      </c>
      <c r="W18" s="116">
        <v>423</v>
      </c>
      <c r="X18" s="116">
        <v>675</v>
      </c>
      <c r="Y18" s="112">
        <v>738</v>
      </c>
      <c r="Z18" s="112">
        <v>750</v>
      </c>
      <c r="AB18" s="117">
        <f t="shared" si="2"/>
        <v>1.3002097671757711E-2</v>
      </c>
    </row>
    <row r="19" spans="1:28" x14ac:dyDescent="0.25">
      <c r="A19" s="61" t="str">
        <f>$S$1&amp;" ("&amp;$V$2&amp;" to "&amp;$Z$2&amp;")"</f>
        <v>Hobart (2018-19 to 2022-23)</v>
      </c>
      <c r="B19" s="61"/>
      <c r="C19" s="61"/>
      <c r="D19" s="61"/>
      <c r="E19" s="61"/>
      <c r="F19" s="61"/>
      <c r="G19" s="61" t="str">
        <f>$S$1&amp;" ("&amp;$V$2&amp;" to "&amp;$Z$2&amp;")"</f>
        <v>Hobart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1503</v>
      </c>
      <c r="W19" s="116">
        <v>1558</v>
      </c>
      <c r="X19" s="116">
        <v>1805</v>
      </c>
      <c r="Y19" s="112">
        <v>1922</v>
      </c>
      <c r="Z19" s="112">
        <v>1896</v>
      </c>
      <c r="AB19" s="117">
        <f t="shared" si="2"/>
        <v>3.2869302914203494E-2</v>
      </c>
    </row>
    <row r="20" spans="1:28" x14ac:dyDescent="0.25">
      <c r="S20" s="115" t="s">
        <v>64</v>
      </c>
      <c r="T20" s="115"/>
      <c r="U20" s="116"/>
      <c r="V20" s="116">
        <v>798</v>
      </c>
      <c r="W20" s="116">
        <v>747</v>
      </c>
      <c r="X20" s="116">
        <v>779</v>
      </c>
      <c r="Y20" s="112">
        <v>782</v>
      </c>
      <c r="Z20" s="112">
        <v>823</v>
      </c>
      <c r="AB20" s="117">
        <f t="shared" si="2"/>
        <v>1.4267635178475461E-2</v>
      </c>
    </row>
    <row r="21" spans="1:28" x14ac:dyDescent="0.25">
      <c r="S21" s="115" t="s">
        <v>65</v>
      </c>
      <c r="T21" s="115"/>
      <c r="U21" s="116"/>
      <c r="V21" s="116">
        <v>3756</v>
      </c>
      <c r="W21" s="116">
        <v>3909</v>
      </c>
      <c r="X21" s="116">
        <v>4116</v>
      </c>
      <c r="Y21" s="112">
        <v>4499</v>
      </c>
      <c r="Z21" s="112">
        <v>4547</v>
      </c>
      <c r="AB21" s="117">
        <f t="shared" si="2"/>
        <v>7.8827384151309743E-2</v>
      </c>
    </row>
    <row r="22" spans="1:28" x14ac:dyDescent="0.25">
      <c r="S22" s="115" t="s">
        <v>66</v>
      </c>
      <c r="T22" s="115"/>
      <c r="U22" s="116"/>
      <c r="V22" s="116">
        <v>5642</v>
      </c>
      <c r="W22" s="116">
        <v>5655</v>
      </c>
      <c r="X22" s="116">
        <v>5807</v>
      </c>
      <c r="Y22" s="112">
        <v>6665</v>
      </c>
      <c r="Z22" s="112">
        <v>6836</v>
      </c>
      <c r="AB22" s="117">
        <f t="shared" si="2"/>
        <v>0.11850978624551428</v>
      </c>
    </row>
    <row r="23" spans="1:28" x14ac:dyDescent="0.25">
      <c r="S23" s="115" t="s">
        <v>67</v>
      </c>
      <c r="T23" s="115"/>
      <c r="U23" s="116"/>
      <c r="V23" s="116">
        <v>1107</v>
      </c>
      <c r="W23" s="116">
        <v>1198</v>
      </c>
      <c r="X23" s="116">
        <v>1328</v>
      </c>
      <c r="Y23" s="112">
        <v>1523</v>
      </c>
      <c r="Z23" s="112">
        <v>1473</v>
      </c>
      <c r="AB23" s="117">
        <f t="shared" si="2"/>
        <v>2.5536119827332143E-2</v>
      </c>
    </row>
    <row r="24" spans="1:28" x14ac:dyDescent="0.25">
      <c r="S24" s="115" t="s">
        <v>68</v>
      </c>
      <c r="T24" s="115"/>
      <c r="U24" s="116"/>
      <c r="V24" s="116">
        <v>892</v>
      </c>
      <c r="W24" s="116">
        <v>812</v>
      </c>
      <c r="X24" s="116">
        <v>692</v>
      </c>
      <c r="Y24" s="112">
        <v>916</v>
      </c>
      <c r="Z24" s="112">
        <v>999</v>
      </c>
      <c r="AB24" s="117">
        <f t="shared" si="2"/>
        <v>1.731879409878127E-2</v>
      </c>
    </row>
    <row r="25" spans="1:28" x14ac:dyDescent="0.25">
      <c r="S25" s="115" t="s">
        <v>69</v>
      </c>
      <c r="T25" s="115"/>
      <c r="U25" s="116"/>
      <c r="V25" s="116">
        <v>1315</v>
      </c>
      <c r="W25" s="116">
        <v>1341</v>
      </c>
      <c r="X25" s="116">
        <v>1562</v>
      </c>
      <c r="Y25" s="112">
        <v>1712</v>
      </c>
      <c r="Z25" s="112">
        <v>1712</v>
      </c>
      <c r="AB25" s="117">
        <f t="shared" si="2"/>
        <v>2.9679454952065601E-2</v>
      </c>
    </row>
    <row r="26" spans="1:28" x14ac:dyDescent="0.25">
      <c r="S26" s="115" t="s">
        <v>70</v>
      </c>
      <c r="T26" s="115"/>
      <c r="U26" s="116"/>
      <c r="V26" s="116">
        <v>654</v>
      </c>
      <c r="W26" s="116">
        <v>674</v>
      </c>
      <c r="X26" s="116">
        <v>697</v>
      </c>
      <c r="Y26" s="112">
        <v>771</v>
      </c>
      <c r="Z26" s="112">
        <v>854</v>
      </c>
      <c r="AB26" s="117">
        <f t="shared" si="2"/>
        <v>1.480505521557478E-2</v>
      </c>
    </row>
    <row r="27" spans="1:28" x14ac:dyDescent="0.25">
      <c r="S27" s="115" t="s">
        <v>71</v>
      </c>
      <c r="T27" s="115"/>
      <c r="U27" s="116"/>
      <c r="V27" s="116">
        <v>4166</v>
      </c>
      <c r="W27" s="116">
        <v>4209</v>
      </c>
      <c r="X27" s="116">
        <v>4589</v>
      </c>
      <c r="Y27" s="112">
        <v>5161</v>
      </c>
      <c r="Z27" s="112">
        <v>5266</v>
      </c>
      <c r="AB27" s="117">
        <f t="shared" si="2"/>
        <v>9.1292061785968132E-2</v>
      </c>
    </row>
    <row r="28" spans="1:28" x14ac:dyDescent="0.25">
      <c r="S28" s="115" t="s">
        <v>72</v>
      </c>
      <c r="T28" s="115"/>
      <c r="U28" s="116"/>
      <c r="V28" s="116">
        <v>3407</v>
      </c>
      <c r="W28" s="116">
        <v>3233</v>
      </c>
      <c r="X28" s="116">
        <v>3461</v>
      </c>
      <c r="Y28" s="112">
        <v>3606</v>
      </c>
      <c r="Z28" s="112">
        <v>3722</v>
      </c>
      <c r="AB28" s="117">
        <f t="shared" si="2"/>
        <v>6.452507671237627E-2</v>
      </c>
    </row>
    <row r="29" spans="1:28" x14ac:dyDescent="0.25">
      <c r="S29" s="115" t="s">
        <v>73</v>
      </c>
      <c r="T29" s="115"/>
      <c r="U29" s="116"/>
      <c r="V29" s="116">
        <v>3977</v>
      </c>
      <c r="W29" s="116">
        <v>3748</v>
      </c>
      <c r="X29" s="116">
        <v>3895</v>
      </c>
      <c r="Y29" s="112">
        <v>4547</v>
      </c>
      <c r="Z29" s="112">
        <v>4363</v>
      </c>
      <c r="AB29" s="117">
        <f t="shared" si="2"/>
        <v>7.563753618917185E-2</v>
      </c>
    </row>
    <row r="30" spans="1:28" x14ac:dyDescent="0.25">
      <c r="S30" s="115" t="s">
        <v>74</v>
      </c>
      <c r="T30" s="115"/>
      <c r="U30" s="116"/>
      <c r="V30" s="116">
        <v>6137</v>
      </c>
      <c r="W30" s="116">
        <v>6291</v>
      </c>
      <c r="X30" s="116">
        <v>6239</v>
      </c>
      <c r="Y30" s="112">
        <v>6588</v>
      </c>
      <c r="Z30" s="112">
        <v>6927</v>
      </c>
      <c r="AB30" s="117">
        <f t="shared" si="2"/>
        <v>0.12008737409635421</v>
      </c>
    </row>
    <row r="31" spans="1:28" x14ac:dyDescent="0.25">
      <c r="S31" s="115" t="s">
        <v>75</v>
      </c>
      <c r="T31" s="115"/>
      <c r="U31" s="116"/>
      <c r="V31" s="116">
        <v>6724</v>
      </c>
      <c r="W31" s="116">
        <v>7022</v>
      </c>
      <c r="X31" s="116">
        <v>7993</v>
      </c>
      <c r="Y31" s="112">
        <v>8739</v>
      </c>
      <c r="Z31" s="112">
        <v>8918</v>
      </c>
      <c r="AB31" s="117">
        <f t="shared" si="2"/>
        <v>0.15460360938231368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1423</v>
      </c>
      <c r="W32" s="116">
        <v>1546</v>
      </c>
      <c r="X32" s="116">
        <v>1779</v>
      </c>
      <c r="Y32" s="112">
        <v>2012</v>
      </c>
      <c r="Z32" s="112">
        <v>2127</v>
      </c>
      <c r="AB32" s="117">
        <f t="shared" si="2"/>
        <v>3.6873948997104868E-2</v>
      </c>
    </row>
    <row r="33" spans="19:32" x14ac:dyDescent="0.25">
      <c r="S33" s="115" t="s">
        <v>77</v>
      </c>
      <c r="T33" s="115"/>
      <c r="U33" s="116"/>
      <c r="V33" s="116">
        <v>1566</v>
      </c>
      <c r="W33" s="116">
        <v>1626</v>
      </c>
      <c r="X33" s="116">
        <v>1767</v>
      </c>
      <c r="Y33" s="112">
        <v>1950</v>
      </c>
      <c r="Z33" s="112">
        <v>1821</v>
      </c>
      <c r="AB33" s="117">
        <f t="shared" si="2"/>
        <v>3.1569093147027723E-2</v>
      </c>
    </row>
    <row r="34" spans="19:32" x14ac:dyDescent="0.25">
      <c r="S34" s="118" t="s">
        <v>53</v>
      </c>
      <c r="T34" s="118"/>
      <c r="U34" s="119"/>
      <c r="V34" s="119">
        <v>48904</v>
      </c>
      <c r="W34" s="119">
        <v>49276</v>
      </c>
      <c r="X34" s="119">
        <v>53291</v>
      </c>
      <c r="Y34" s="120">
        <v>57365</v>
      </c>
      <c r="Z34" s="120">
        <v>57683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25816</v>
      </c>
      <c r="W37" s="112">
        <v>26348</v>
      </c>
      <c r="X37" s="112">
        <v>26038</v>
      </c>
      <c r="Y37" s="112">
        <v>25801</v>
      </c>
      <c r="Z37" s="112">
        <v>25679</v>
      </c>
      <c r="AB37" s="132">
        <f>Z37/Z40*100</f>
        <v>73.610434284076248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6799</v>
      </c>
      <c r="W38" s="112">
        <v>6922</v>
      </c>
      <c r="X38" s="112">
        <v>7910</v>
      </c>
      <c r="Y38" s="112">
        <v>8949</v>
      </c>
      <c r="Z38" s="112">
        <v>9206</v>
      </c>
      <c r="AB38" s="132">
        <f>Z38/Z40*100</f>
        <v>26.389565715923752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32615</v>
      </c>
      <c r="W40" s="112">
        <v>33270</v>
      </c>
      <c r="X40" s="112">
        <v>33948</v>
      </c>
      <c r="Y40" s="112">
        <v>34750</v>
      </c>
      <c r="Z40" s="112">
        <v>34885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18</v>
      </c>
      <c r="W44" s="112">
        <v>20</v>
      </c>
      <c r="X44" s="112">
        <v>18</v>
      </c>
      <c r="Y44" s="112">
        <v>25</v>
      </c>
      <c r="Z44" s="112">
        <v>25</v>
      </c>
    </row>
    <row r="45" spans="19:32" x14ac:dyDescent="0.25">
      <c r="S45" s="115" t="s">
        <v>37</v>
      </c>
      <c r="T45" s="115"/>
      <c r="U45" s="112"/>
      <c r="V45" s="112">
        <v>254</v>
      </c>
      <c r="W45" s="112">
        <v>271</v>
      </c>
      <c r="X45" s="112">
        <v>343</v>
      </c>
      <c r="Y45" s="112">
        <v>430</v>
      </c>
      <c r="Z45" s="112">
        <v>462</v>
      </c>
    </row>
    <row r="46" spans="19:32" x14ac:dyDescent="0.25">
      <c r="S46" s="115" t="s">
        <v>38</v>
      </c>
      <c r="T46" s="115"/>
      <c r="U46" s="112"/>
      <c r="V46" s="112">
        <v>1072</v>
      </c>
      <c r="W46" s="112">
        <v>1011</v>
      </c>
      <c r="X46" s="112">
        <v>1042</v>
      </c>
      <c r="Y46" s="112">
        <v>1226</v>
      </c>
      <c r="Z46" s="112">
        <v>1313</v>
      </c>
    </row>
    <row r="47" spans="19:32" x14ac:dyDescent="0.25">
      <c r="S47" s="115" t="s">
        <v>39</v>
      </c>
      <c r="T47" s="115"/>
      <c r="U47" s="112"/>
      <c r="V47" s="112">
        <v>2317</v>
      </c>
      <c r="W47" s="112">
        <v>2185</v>
      </c>
      <c r="X47" s="112">
        <v>2428</v>
      </c>
      <c r="Y47" s="112">
        <v>2643</v>
      </c>
      <c r="Z47" s="112">
        <v>2720</v>
      </c>
    </row>
    <row r="48" spans="19:32" x14ac:dyDescent="0.25">
      <c r="S48" s="115" t="s">
        <v>40</v>
      </c>
      <c r="T48" s="115"/>
      <c r="U48" s="112"/>
      <c r="V48" s="112">
        <v>4233</v>
      </c>
      <c r="W48" s="112">
        <v>4240</v>
      </c>
      <c r="X48" s="112">
        <v>4772</v>
      </c>
      <c r="Y48" s="112">
        <v>5205</v>
      </c>
      <c r="Z48" s="112">
        <v>4832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3473</v>
      </c>
      <c r="W49" s="112">
        <v>3833</v>
      </c>
      <c r="X49" s="112">
        <v>4404</v>
      </c>
      <c r="Y49" s="112">
        <v>4740</v>
      </c>
      <c r="Z49" s="112">
        <v>4828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Hobart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2469</v>
      </c>
      <c r="W50" s="112">
        <v>2517</v>
      </c>
      <c r="X50" s="112">
        <v>2768</v>
      </c>
      <c r="Y50" s="112">
        <v>3109</v>
      </c>
      <c r="Z50" s="112">
        <v>3188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1981</v>
      </c>
      <c r="W51" s="112">
        <v>1982</v>
      </c>
      <c r="X51" s="112">
        <v>2084</v>
      </c>
      <c r="Y51" s="112">
        <v>2174</v>
      </c>
      <c r="Z51" s="112">
        <v>2217</v>
      </c>
    </row>
    <row r="52" spans="1:26" ht="15" customHeight="1" x14ac:dyDescent="0.25">
      <c r="S52" s="115" t="s">
        <v>44</v>
      </c>
      <c r="T52" s="115"/>
      <c r="U52" s="112"/>
      <c r="V52" s="112">
        <v>1899</v>
      </c>
      <c r="W52" s="112">
        <v>1887</v>
      </c>
      <c r="X52" s="112">
        <v>1904</v>
      </c>
      <c r="Y52" s="112">
        <v>1985</v>
      </c>
      <c r="Z52" s="112">
        <v>1927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1753</v>
      </c>
      <c r="W53" s="112">
        <v>1732</v>
      </c>
      <c r="X53" s="112">
        <v>1809</v>
      </c>
      <c r="Y53" s="112">
        <v>1904</v>
      </c>
      <c r="Z53" s="112">
        <v>1886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1670</v>
      </c>
      <c r="W54" s="112">
        <v>1618</v>
      </c>
      <c r="X54" s="112">
        <v>1578</v>
      </c>
      <c r="Y54" s="112">
        <v>1598</v>
      </c>
      <c r="Z54" s="112">
        <v>1578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1389</v>
      </c>
      <c r="W55" s="112">
        <v>1349</v>
      </c>
      <c r="X55" s="112">
        <v>1296</v>
      </c>
      <c r="Y55" s="112">
        <v>1352</v>
      </c>
      <c r="Z55" s="112">
        <v>1363</v>
      </c>
    </row>
    <row r="56" spans="1:26" ht="15" customHeight="1" x14ac:dyDescent="0.25">
      <c r="S56" s="115" t="s">
        <v>48</v>
      </c>
      <c r="T56" s="115"/>
      <c r="U56" s="112"/>
      <c r="V56" s="112">
        <v>863</v>
      </c>
      <c r="W56" s="112">
        <v>828</v>
      </c>
      <c r="X56" s="112">
        <v>885</v>
      </c>
      <c r="Y56" s="112">
        <v>926</v>
      </c>
      <c r="Z56" s="112">
        <v>878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402</v>
      </c>
      <c r="W57" s="112">
        <v>428</v>
      </c>
      <c r="X57" s="112">
        <v>434</v>
      </c>
      <c r="Y57" s="112">
        <v>475</v>
      </c>
      <c r="Z57" s="112">
        <v>484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143</v>
      </c>
      <c r="W58" s="112">
        <v>148</v>
      </c>
      <c r="X58" s="112">
        <v>173</v>
      </c>
      <c r="Y58" s="112">
        <v>217</v>
      </c>
      <c r="Z58" s="112">
        <v>219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72</v>
      </c>
      <c r="W59" s="112">
        <v>75</v>
      </c>
      <c r="X59" s="112">
        <v>74</v>
      </c>
      <c r="Y59" s="112">
        <v>83</v>
      </c>
      <c r="Z59" s="112">
        <v>82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37</v>
      </c>
      <c r="W60" s="112">
        <v>40</v>
      </c>
      <c r="X60" s="112">
        <v>31</v>
      </c>
      <c r="Y60" s="112">
        <v>26</v>
      </c>
      <c r="Z60" s="112">
        <v>34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24044</v>
      </c>
      <c r="W61" s="112">
        <v>24170</v>
      </c>
      <c r="X61" s="112">
        <v>26043</v>
      </c>
      <c r="Y61" s="112">
        <v>28118</v>
      </c>
      <c r="Z61" s="112">
        <v>28034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27</v>
      </c>
      <c r="W63" s="112">
        <v>11</v>
      </c>
      <c r="X63" s="112">
        <v>20</v>
      </c>
      <c r="Y63" s="112">
        <v>37</v>
      </c>
      <c r="Z63" s="112">
        <v>45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413</v>
      </c>
      <c r="W64" s="112">
        <v>402</v>
      </c>
      <c r="X64" s="112">
        <v>407</v>
      </c>
      <c r="Y64" s="112">
        <v>489</v>
      </c>
      <c r="Z64" s="112">
        <v>535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Hobart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1193</v>
      </c>
      <c r="W65" s="112">
        <v>1081</v>
      </c>
      <c r="X65" s="112">
        <v>1239</v>
      </c>
      <c r="Y65" s="112">
        <v>1562</v>
      </c>
      <c r="Z65" s="112">
        <v>1676</v>
      </c>
    </row>
    <row r="66" spans="1:26" x14ac:dyDescent="0.25">
      <c r="S66" s="115" t="s">
        <v>39</v>
      </c>
      <c r="T66" s="115"/>
      <c r="U66" s="112"/>
      <c r="V66" s="112">
        <v>2685</v>
      </c>
      <c r="W66" s="112">
        <v>2520</v>
      </c>
      <c r="X66" s="112">
        <v>2626</v>
      </c>
      <c r="Y66" s="112">
        <v>2971</v>
      </c>
      <c r="Z66" s="112">
        <v>3025</v>
      </c>
    </row>
    <row r="67" spans="1:26" x14ac:dyDescent="0.25">
      <c r="S67" s="115" t="s">
        <v>40</v>
      </c>
      <c r="T67" s="115"/>
      <c r="U67" s="112"/>
      <c r="V67" s="112">
        <v>4089</v>
      </c>
      <c r="W67" s="112">
        <v>4256</v>
      </c>
      <c r="X67" s="112">
        <v>5073</v>
      </c>
      <c r="Y67" s="112">
        <v>5319</v>
      </c>
      <c r="Z67" s="112">
        <v>5051</v>
      </c>
    </row>
    <row r="68" spans="1:26" x14ac:dyDescent="0.25">
      <c r="S68" s="115" t="s">
        <v>41</v>
      </c>
      <c r="T68" s="115"/>
      <c r="U68" s="112"/>
      <c r="V68" s="112">
        <v>3383</v>
      </c>
      <c r="W68" s="112">
        <v>3612</v>
      </c>
      <c r="X68" s="112">
        <v>4149</v>
      </c>
      <c r="Y68" s="112">
        <v>4534</v>
      </c>
      <c r="Z68" s="112">
        <v>4635</v>
      </c>
    </row>
    <row r="69" spans="1:26" x14ac:dyDescent="0.25">
      <c r="S69" s="115" t="s">
        <v>42</v>
      </c>
      <c r="T69" s="115"/>
      <c r="U69" s="112"/>
      <c r="V69" s="112">
        <v>2392</v>
      </c>
      <c r="W69" s="112">
        <v>2607</v>
      </c>
      <c r="X69" s="112">
        <v>2810</v>
      </c>
      <c r="Y69" s="112">
        <v>3033</v>
      </c>
      <c r="Z69" s="112">
        <v>3211</v>
      </c>
    </row>
    <row r="70" spans="1:26" x14ac:dyDescent="0.25">
      <c r="S70" s="115" t="s">
        <v>43</v>
      </c>
      <c r="T70" s="115"/>
      <c r="U70" s="112"/>
      <c r="V70" s="112">
        <v>2011</v>
      </c>
      <c r="W70" s="112">
        <v>2013</v>
      </c>
      <c r="X70" s="112">
        <v>2192</v>
      </c>
      <c r="Y70" s="112">
        <v>2247</v>
      </c>
      <c r="Z70" s="112">
        <v>2360</v>
      </c>
    </row>
    <row r="71" spans="1:26" x14ac:dyDescent="0.25">
      <c r="S71" s="115" t="s">
        <v>44</v>
      </c>
      <c r="T71" s="115"/>
      <c r="U71" s="112"/>
      <c r="V71" s="112">
        <v>2205</v>
      </c>
      <c r="W71" s="112">
        <v>2195</v>
      </c>
      <c r="X71" s="112">
        <v>2172</v>
      </c>
      <c r="Y71" s="112">
        <v>2195</v>
      </c>
      <c r="Z71" s="112">
        <v>2183</v>
      </c>
    </row>
    <row r="72" spans="1:26" x14ac:dyDescent="0.25">
      <c r="S72" s="115" t="s">
        <v>45</v>
      </c>
      <c r="T72" s="115"/>
      <c r="U72" s="112"/>
      <c r="V72" s="112">
        <v>1906</v>
      </c>
      <c r="W72" s="112">
        <v>1871</v>
      </c>
      <c r="X72" s="112">
        <v>2014</v>
      </c>
      <c r="Y72" s="112">
        <v>2114</v>
      </c>
      <c r="Z72" s="112">
        <v>2187</v>
      </c>
    </row>
    <row r="73" spans="1:26" x14ac:dyDescent="0.25">
      <c r="S73" s="115" t="s">
        <v>46</v>
      </c>
      <c r="T73" s="115"/>
      <c r="U73" s="112"/>
      <c r="V73" s="112">
        <v>1924</v>
      </c>
      <c r="W73" s="112">
        <v>1885</v>
      </c>
      <c r="X73" s="112">
        <v>1883</v>
      </c>
      <c r="Y73" s="112">
        <v>1875</v>
      </c>
      <c r="Z73" s="112">
        <v>1791</v>
      </c>
    </row>
    <row r="74" spans="1:26" x14ac:dyDescent="0.25">
      <c r="S74" s="115" t="s">
        <v>47</v>
      </c>
      <c r="T74" s="115"/>
      <c r="U74" s="112"/>
      <c r="V74" s="112">
        <v>1419</v>
      </c>
      <c r="W74" s="112">
        <v>1395</v>
      </c>
      <c r="X74" s="112">
        <v>1382</v>
      </c>
      <c r="Y74" s="112">
        <v>1497</v>
      </c>
      <c r="Z74" s="112">
        <v>1481</v>
      </c>
    </row>
    <row r="75" spans="1:26" x14ac:dyDescent="0.25">
      <c r="S75" s="115" t="s">
        <v>48</v>
      </c>
      <c r="T75" s="115"/>
      <c r="U75" s="112"/>
      <c r="V75" s="112">
        <v>726</v>
      </c>
      <c r="W75" s="112">
        <v>743</v>
      </c>
      <c r="X75" s="112">
        <v>734</v>
      </c>
      <c r="Y75" s="112">
        <v>766</v>
      </c>
      <c r="Z75" s="112">
        <v>806</v>
      </c>
    </row>
    <row r="76" spans="1:26" x14ac:dyDescent="0.25">
      <c r="S76" s="115" t="s">
        <v>49</v>
      </c>
      <c r="T76" s="115"/>
      <c r="U76" s="112"/>
      <c r="V76" s="112">
        <v>302</v>
      </c>
      <c r="W76" s="112">
        <v>303</v>
      </c>
      <c r="X76" s="112">
        <v>335</v>
      </c>
      <c r="Y76" s="112">
        <v>347</v>
      </c>
      <c r="Z76" s="112">
        <v>383</v>
      </c>
    </row>
    <row r="77" spans="1:26" x14ac:dyDescent="0.25">
      <c r="S77" s="115" t="s">
        <v>50</v>
      </c>
      <c r="T77" s="115"/>
      <c r="U77" s="112"/>
      <c r="V77" s="112">
        <v>98</v>
      </c>
      <c r="W77" s="112">
        <v>93</v>
      </c>
      <c r="X77" s="112">
        <v>89</v>
      </c>
      <c r="Y77" s="112">
        <v>122</v>
      </c>
      <c r="Z77" s="112">
        <v>150</v>
      </c>
    </row>
    <row r="78" spans="1:26" x14ac:dyDescent="0.25">
      <c r="S78" s="115" t="s">
        <v>51</v>
      </c>
      <c r="T78" s="115"/>
      <c r="U78" s="112"/>
      <c r="V78" s="112">
        <v>63</v>
      </c>
      <c r="W78" s="112">
        <v>67</v>
      </c>
      <c r="X78" s="112">
        <v>47</v>
      </c>
      <c r="Y78" s="112">
        <v>49</v>
      </c>
      <c r="Z78" s="112">
        <v>44</v>
      </c>
    </row>
    <row r="79" spans="1:26" x14ac:dyDescent="0.25">
      <c r="S79" s="115" t="s">
        <v>52</v>
      </c>
      <c r="T79" s="115"/>
      <c r="U79" s="112"/>
      <c r="V79" s="112">
        <v>67</v>
      </c>
      <c r="W79" s="112">
        <v>64</v>
      </c>
      <c r="X79" s="112">
        <v>53</v>
      </c>
      <c r="Y79" s="112">
        <v>59</v>
      </c>
      <c r="Z79" s="112">
        <v>63</v>
      </c>
    </row>
    <row r="80" spans="1:26" x14ac:dyDescent="0.25">
      <c r="S80" s="118" t="s">
        <v>53</v>
      </c>
      <c r="T80" s="118"/>
      <c r="U80" s="112"/>
      <c r="V80" s="112">
        <v>24896</v>
      </c>
      <c r="W80" s="112">
        <v>25105</v>
      </c>
      <c r="X80" s="112">
        <v>27225</v>
      </c>
      <c r="Y80" s="112">
        <v>29217</v>
      </c>
      <c r="Z80" s="112">
        <v>29621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Hobart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1939</v>
      </c>
      <c r="W83" s="112">
        <v>1977</v>
      </c>
      <c r="X83" s="112">
        <v>2027</v>
      </c>
      <c r="Y83" s="112">
        <v>2105</v>
      </c>
      <c r="Z83" s="112">
        <v>2079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4276</v>
      </c>
      <c r="W84" s="112">
        <v>4366</v>
      </c>
      <c r="X84" s="112">
        <v>4460</v>
      </c>
      <c r="Y84" s="112">
        <v>4629</v>
      </c>
      <c r="Z84" s="112">
        <v>4653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1646</v>
      </c>
      <c r="W85" s="112">
        <v>1714</v>
      </c>
      <c r="X85" s="112">
        <v>1771</v>
      </c>
      <c r="Y85" s="112">
        <v>1929</v>
      </c>
      <c r="Z85" s="112">
        <v>1938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57,679</v>
      </c>
      <c r="D86" s="94">
        <f t="shared" ref="D86:D91" si="4">AD4</f>
        <v>5.4386668293617824E-3</v>
      </c>
      <c r="E86" s="95">
        <f t="shared" ref="E86:E91" si="5">AD4</f>
        <v>5.4386668293617824E-3</v>
      </c>
      <c r="F86" s="94">
        <f t="shared" ref="F86:F91" si="6">AF4</f>
        <v>0.17938494254283732</v>
      </c>
      <c r="G86" s="95">
        <f t="shared" ref="G86:G91" si="7">AF4</f>
        <v>0.17938494254283732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1449</v>
      </c>
      <c r="W86" s="112">
        <v>1512</v>
      </c>
      <c r="X86" s="112">
        <v>1520</v>
      </c>
      <c r="Y86" s="112">
        <v>1648</v>
      </c>
      <c r="Z86" s="112">
        <v>1647</v>
      </c>
    </row>
    <row r="87" spans="1:30" ht="15" customHeight="1" x14ac:dyDescent="0.25">
      <c r="A87" s="96" t="s">
        <v>4</v>
      </c>
      <c r="B87" s="49"/>
      <c r="C87" s="97" t="str">
        <f t="shared" si="3"/>
        <v>28,031</v>
      </c>
      <c r="D87" s="94">
        <f t="shared" si="4"/>
        <v>-3.2004551758472166E-3</v>
      </c>
      <c r="E87" s="95">
        <f t="shared" si="5"/>
        <v>-3.2004551758472166E-3</v>
      </c>
      <c r="F87" s="94">
        <f t="shared" si="6"/>
        <v>0.16606348017804407</v>
      </c>
      <c r="G87" s="95">
        <f t="shared" si="7"/>
        <v>0.16606348017804407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1010</v>
      </c>
      <c r="W87" s="112">
        <v>1015</v>
      </c>
      <c r="X87" s="112">
        <v>1032</v>
      </c>
      <c r="Y87" s="112">
        <v>1093</v>
      </c>
      <c r="Z87" s="112">
        <v>1101</v>
      </c>
    </row>
    <row r="88" spans="1:30" ht="15" customHeight="1" x14ac:dyDescent="0.25">
      <c r="A88" s="96" t="s">
        <v>5</v>
      </c>
      <c r="B88" s="49"/>
      <c r="C88" s="97" t="str">
        <f t="shared" si="3"/>
        <v>29,621</v>
      </c>
      <c r="D88" s="94">
        <f t="shared" si="4"/>
        <v>1.3862267250821514E-2</v>
      </c>
      <c r="E88" s="95">
        <f t="shared" si="5"/>
        <v>1.3862267250821514E-2</v>
      </c>
      <c r="F88" s="94">
        <f t="shared" si="6"/>
        <v>0.19117706196967865</v>
      </c>
      <c r="G88" s="95">
        <f t="shared" si="7"/>
        <v>0.19117706196967865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832</v>
      </c>
      <c r="W88" s="112">
        <v>863</v>
      </c>
      <c r="X88" s="112">
        <v>870</v>
      </c>
      <c r="Y88" s="112">
        <v>944</v>
      </c>
      <c r="Z88" s="112">
        <v>979</v>
      </c>
    </row>
    <row r="89" spans="1:30" ht="15" customHeight="1" x14ac:dyDescent="0.25">
      <c r="A89" s="49" t="s">
        <v>6</v>
      </c>
      <c r="B89" s="49"/>
      <c r="C89" s="97" t="str">
        <f t="shared" si="3"/>
        <v>34,890</v>
      </c>
      <c r="D89" s="94">
        <f t="shared" si="4"/>
        <v>3.9998848953985977E-3</v>
      </c>
      <c r="E89" s="95">
        <f t="shared" si="5"/>
        <v>3.9998848953985977E-3</v>
      </c>
      <c r="F89" s="94">
        <f t="shared" si="6"/>
        <v>6.9589209074187641E-2</v>
      </c>
      <c r="G89" s="95">
        <f t="shared" si="7"/>
        <v>6.9589209074187641E-2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392</v>
      </c>
      <c r="W89" s="112">
        <v>410</v>
      </c>
      <c r="X89" s="112">
        <v>419</v>
      </c>
      <c r="Y89" s="112">
        <v>436</v>
      </c>
      <c r="Z89" s="112">
        <v>459</v>
      </c>
    </row>
    <row r="90" spans="1:30" ht="15" customHeight="1" x14ac:dyDescent="0.25">
      <c r="A90" s="49" t="s">
        <v>95</v>
      </c>
      <c r="B90" s="49"/>
      <c r="C90" s="97" t="str">
        <f t="shared" si="3"/>
        <v>$40,770</v>
      </c>
      <c r="D90" s="94">
        <f t="shared" si="4"/>
        <v>5.2566356602355979E-2</v>
      </c>
      <c r="E90" s="95">
        <f t="shared" si="5"/>
        <v>5.2566356602355979E-2</v>
      </c>
      <c r="F90" s="94">
        <f t="shared" si="6"/>
        <v>0.13741299223032821</v>
      </c>
      <c r="G90" s="95">
        <f t="shared" si="7"/>
        <v>0.13741299223032821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1467</v>
      </c>
      <c r="W90" s="112">
        <v>1488</v>
      </c>
      <c r="X90" s="112">
        <v>1638</v>
      </c>
      <c r="Y90" s="112">
        <v>1491</v>
      </c>
      <c r="Z90" s="112">
        <v>1335</v>
      </c>
    </row>
    <row r="91" spans="1:30" ht="15" customHeight="1" x14ac:dyDescent="0.25">
      <c r="A91" s="49" t="s">
        <v>7</v>
      </c>
      <c r="B91" s="49"/>
      <c r="C91" s="97" t="str">
        <f t="shared" si="3"/>
        <v>$2,610.6 mil</v>
      </c>
      <c r="D91" s="94">
        <f t="shared" si="4"/>
        <v>5.9115043637151921E-2</v>
      </c>
      <c r="E91" s="95">
        <f t="shared" si="5"/>
        <v>5.9115043637151921E-2</v>
      </c>
      <c r="F91" s="94">
        <f t="shared" si="6"/>
        <v>0.29105776676566442</v>
      </c>
      <c r="G91" s="95">
        <f t="shared" si="7"/>
        <v>0.29105776676566442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16130</v>
      </c>
      <c r="W91" s="112">
        <v>16452</v>
      </c>
      <c r="X91" s="112">
        <v>16803</v>
      </c>
      <c r="Y91" s="112">
        <v>17252</v>
      </c>
      <c r="Z91" s="112">
        <v>17212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1510</v>
      </c>
      <c r="W93" s="112">
        <v>1584</v>
      </c>
      <c r="X93" s="112">
        <v>1586</v>
      </c>
      <c r="Y93" s="112">
        <v>1571</v>
      </c>
      <c r="Z93" s="112">
        <v>1577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5201</v>
      </c>
      <c r="W94" s="112">
        <v>5381</v>
      </c>
      <c r="X94" s="112">
        <v>5551</v>
      </c>
      <c r="Y94" s="112">
        <v>5920</v>
      </c>
      <c r="Z94" s="112">
        <v>5932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456</v>
      </c>
      <c r="W95" s="112">
        <v>462</v>
      </c>
      <c r="X95" s="112">
        <v>527</v>
      </c>
      <c r="Y95" s="112">
        <v>544</v>
      </c>
      <c r="Z95" s="112">
        <v>616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2153</v>
      </c>
      <c r="W96" s="112">
        <v>2243</v>
      </c>
      <c r="X96" s="112">
        <v>2360</v>
      </c>
      <c r="Y96" s="112">
        <v>2401</v>
      </c>
      <c r="Z96" s="112">
        <v>2449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2358</v>
      </c>
      <c r="W97" s="112">
        <v>2355</v>
      </c>
      <c r="X97" s="112">
        <v>2358</v>
      </c>
      <c r="Y97" s="112">
        <v>2395</v>
      </c>
      <c r="Z97" s="112">
        <v>2435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1191</v>
      </c>
      <c r="W98" s="112">
        <v>1237</v>
      </c>
      <c r="X98" s="112">
        <v>1221</v>
      </c>
      <c r="Y98" s="112">
        <v>1270</v>
      </c>
      <c r="Z98" s="112">
        <v>1230</v>
      </c>
    </row>
    <row r="99" spans="1:32" ht="15" customHeight="1" x14ac:dyDescent="0.25">
      <c r="S99" s="115" t="s">
        <v>142</v>
      </c>
      <c r="T99" s="115"/>
      <c r="U99" s="112"/>
      <c r="V99" s="112">
        <v>65</v>
      </c>
      <c r="W99" s="112">
        <v>65</v>
      </c>
      <c r="X99" s="112">
        <v>82</v>
      </c>
      <c r="Y99" s="112">
        <v>67</v>
      </c>
      <c r="Z99" s="112">
        <v>78</v>
      </c>
    </row>
    <row r="100" spans="1:32" ht="15" customHeight="1" x14ac:dyDescent="0.25">
      <c r="S100" s="115" t="s">
        <v>58</v>
      </c>
      <c r="T100" s="115"/>
      <c r="U100" s="112"/>
      <c r="V100" s="112">
        <v>893</v>
      </c>
      <c r="W100" s="112">
        <v>897</v>
      </c>
      <c r="X100" s="112">
        <v>999</v>
      </c>
      <c r="Y100" s="112">
        <v>910</v>
      </c>
      <c r="Z100" s="112">
        <v>803</v>
      </c>
    </row>
    <row r="101" spans="1:32" x14ac:dyDescent="0.25">
      <c r="A101" s="18"/>
      <c r="S101" s="118" t="s">
        <v>53</v>
      </c>
      <c r="T101" s="118"/>
      <c r="U101" s="112"/>
      <c r="V101" s="112">
        <v>16486</v>
      </c>
      <c r="W101" s="112">
        <v>16812</v>
      </c>
      <c r="X101" s="112">
        <v>17128</v>
      </c>
      <c r="Y101" s="112">
        <v>17478</v>
      </c>
      <c r="Z101" s="112">
        <v>17657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32591</v>
      </c>
      <c r="W104" s="112">
        <v>36214</v>
      </c>
      <c r="X104" s="112">
        <v>36609</v>
      </c>
      <c r="Y104" s="112">
        <v>39520</v>
      </c>
      <c r="Z104" s="112">
        <v>39856</v>
      </c>
      <c r="AB104" s="109" t="str">
        <f>TEXT(Z104,"###,###")</f>
        <v>39,856</v>
      </c>
      <c r="AD104" s="130">
        <f>Z104/($Z$4)*100</f>
        <v>69.099672324416161</v>
      </c>
      <c r="AF104" s="109"/>
    </row>
    <row r="105" spans="1:32" x14ac:dyDescent="0.25">
      <c r="S105" s="115" t="s">
        <v>17</v>
      </c>
      <c r="T105" s="115"/>
      <c r="U105" s="112"/>
      <c r="V105" s="112">
        <v>12850</v>
      </c>
      <c r="W105" s="112">
        <v>12513</v>
      </c>
      <c r="X105" s="112">
        <v>13098</v>
      </c>
      <c r="Y105" s="112">
        <v>14293</v>
      </c>
      <c r="Z105" s="112">
        <v>14458</v>
      </c>
      <c r="AB105" s="109" t="str">
        <f>TEXT(Z105,"###,###")</f>
        <v>14,458</v>
      </c>
      <c r="AD105" s="130">
        <f>Z105/($Z$4)*100</f>
        <v>25.066315296728447</v>
      </c>
      <c r="AF105" s="109"/>
    </row>
    <row r="106" spans="1:32" x14ac:dyDescent="0.25">
      <c r="S106" s="118" t="s">
        <v>53</v>
      </c>
      <c r="T106" s="118"/>
      <c r="U106" s="120"/>
      <c r="V106" s="120">
        <v>45441</v>
      </c>
      <c r="W106" s="120">
        <v>48727</v>
      </c>
      <c r="X106" s="120">
        <v>49707</v>
      </c>
      <c r="Y106" s="120">
        <v>53813</v>
      </c>
      <c r="Z106" s="120">
        <v>54314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7435</v>
      </c>
      <c r="W108" s="112">
        <v>7785</v>
      </c>
      <c r="X108" s="112">
        <v>7628</v>
      </c>
      <c r="Y108" s="112">
        <v>8057</v>
      </c>
      <c r="Z108" s="112">
        <v>7566</v>
      </c>
      <c r="AB108" s="109" t="str">
        <f>TEXT(Z108,"###,###")</f>
        <v>7,566</v>
      </c>
      <c r="AD108" s="130">
        <f>Z108/($Z$4)*100</f>
        <v>13.117425752873663</v>
      </c>
      <c r="AF108" s="109"/>
    </row>
    <row r="109" spans="1:32" x14ac:dyDescent="0.25">
      <c r="S109" s="115" t="s">
        <v>20</v>
      </c>
      <c r="T109" s="115"/>
      <c r="U109" s="112"/>
      <c r="V109" s="112">
        <v>7299</v>
      </c>
      <c r="W109" s="112">
        <v>7350</v>
      </c>
      <c r="X109" s="112">
        <v>8423</v>
      </c>
      <c r="Y109" s="112">
        <v>8593</v>
      </c>
      <c r="Z109" s="112">
        <v>8538</v>
      </c>
      <c r="AB109" s="109" t="str">
        <f>TEXT(Z109,"###,###")</f>
        <v>8,538</v>
      </c>
      <c r="AD109" s="130">
        <f>Z109/($Z$4)*100</f>
        <v>14.802614469737685</v>
      </c>
      <c r="AF109" s="109"/>
    </row>
    <row r="110" spans="1:32" x14ac:dyDescent="0.25">
      <c r="S110" s="115" t="s">
        <v>21</v>
      </c>
      <c r="T110" s="115"/>
      <c r="U110" s="112"/>
      <c r="V110" s="112">
        <v>10815</v>
      </c>
      <c r="W110" s="112">
        <v>10937</v>
      </c>
      <c r="X110" s="112">
        <v>12660</v>
      </c>
      <c r="Y110" s="112">
        <v>13126</v>
      </c>
      <c r="Z110" s="112">
        <v>12728</v>
      </c>
      <c r="AB110" s="109" t="str">
        <f>TEXT(Z110,"###,###")</f>
        <v>12,728</v>
      </c>
      <c r="AD110" s="130">
        <f>Z110/($Z$4)*100</f>
        <v>22.066956778030132</v>
      </c>
      <c r="AF110" s="109"/>
    </row>
    <row r="111" spans="1:32" x14ac:dyDescent="0.25">
      <c r="S111" s="115" t="s">
        <v>22</v>
      </c>
      <c r="T111" s="115"/>
      <c r="U111" s="112"/>
      <c r="V111" s="112">
        <v>19854</v>
      </c>
      <c r="W111" s="112">
        <v>19463</v>
      </c>
      <c r="X111" s="112">
        <v>20996</v>
      </c>
      <c r="Y111" s="112">
        <v>24036</v>
      </c>
      <c r="Z111" s="112">
        <v>25487</v>
      </c>
      <c r="AB111" s="109" t="str">
        <f>TEXT(Z111,"###,###")</f>
        <v>25,487</v>
      </c>
      <c r="AD111" s="130">
        <f>Z111/($Z$4)*100</f>
        <v>44.187659286742139</v>
      </c>
      <c r="AF111" s="109"/>
    </row>
    <row r="112" spans="1:32" x14ac:dyDescent="0.25">
      <c r="S112" s="118" t="s">
        <v>53</v>
      </c>
      <c r="T112" s="118"/>
      <c r="U112" s="112"/>
      <c r="V112" s="112">
        <v>48908</v>
      </c>
      <c r="W112" s="112">
        <v>49276</v>
      </c>
      <c r="X112" s="112">
        <v>53291</v>
      </c>
      <c r="Y112" s="112">
        <v>57364</v>
      </c>
      <c r="Z112" s="112">
        <v>57679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40.65</v>
      </c>
      <c r="W118" s="131">
        <v>40.590000000000003</v>
      </c>
      <c r="X118" s="131">
        <v>40.43</v>
      </c>
      <c r="Y118" s="131">
        <v>40.33</v>
      </c>
      <c r="Z118" s="131">
        <v>40.36</v>
      </c>
      <c r="AB118" s="109" t="str">
        <f>TEXT(Z118,"##.0")</f>
        <v>40.4</v>
      </c>
    </row>
    <row r="120" spans="19:32" x14ac:dyDescent="0.25">
      <c r="S120" s="101" t="s">
        <v>97</v>
      </c>
      <c r="T120" s="112"/>
      <c r="U120" s="112"/>
      <c r="V120" s="112">
        <v>26923</v>
      </c>
      <c r="W120" s="112">
        <v>27317</v>
      </c>
      <c r="X120" s="112">
        <v>27764</v>
      </c>
      <c r="Y120" s="112">
        <v>28511</v>
      </c>
      <c r="Z120" s="112">
        <v>28788</v>
      </c>
      <c r="AB120" s="109" t="str">
        <f>TEXT(Z120,"###,###")</f>
        <v>28,788</v>
      </c>
    </row>
    <row r="121" spans="19:32" x14ac:dyDescent="0.25">
      <c r="S121" s="101" t="s">
        <v>98</v>
      </c>
      <c r="T121" s="112"/>
      <c r="U121" s="112"/>
      <c r="V121" s="112">
        <v>2527</v>
      </c>
      <c r="W121" s="112">
        <v>2586</v>
      </c>
      <c r="X121" s="112">
        <v>2570</v>
      </c>
      <c r="Y121" s="112">
        <v>2408</v>
      </c>
      <c r="Z121" s="112">
        <v>2395</v>
      </c>
      <c r="AB121" s="109" t="str">
        <f>TEXT(Z121,"###,###")</f>
        <v>2,395</v>
      </c>
    </row>
    <row r="122" spans="19:32" x14ac:dyDescent="0.25">
      <c r="S122" s="101" t="s">
        <v>99</v>
      </c>
      <c r="T122" s="112"/>
      <c r="U122" s="112"/>
      <c r="V122" s="112">
        <v>3174</v>
      </c>
      <c r="W122" s="112">
        <v>3363</v>
      </c>
      <c r="X122" s="112">
        <v>3620</v>
      </c>
      <c r="Y122" s="112">
        <v>3838</v>
      </c>
      <c r="Z122" s="112">
        <v>3708</v>
      </c>
      <c r="AB122" s="109" t="str">
        <f>TEXT(Z122,"###,###")</f>
        <v>3,708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30097</v>
      </c>
      <c r="W124" s="112">
        <v>30680</v>
      </c>
      <c r="X124" s="112">
        <v>31384</v>
      </c>
      <c r="Y124" s="112">
        <v>32349</v>
      </c>
      <c r="Z124" s="112">
        <v>32496</v>
      </c>
      <c r="AB124" s="109" t="str">
        <f>TEXT(Z124,"###,###")</f>
        <v>32,496</v>
      </c>
      <c r="AD124" s="127">
        <f>Z124/$Z$7*100</f>
        <v>93.138435081685301</v>
      </c>
    </row>
    <row r="125" spans="19:32" x14ac:dyDescent="0.25">
      <c r="S125" s="101" t="s">
        <v>101</v>
      </c>
      <c r="T125" s="112"/>
      <c r="U125" s="112"/>
      <c r="V125" s="112">
        <v>5701</v>
      </c>
      <c r="W125" s="112">
        <v>5949</v>
      </c>
      <c r="X125" s="112">
        <v>6190</v>
      </c>
      <c r="Y125" s="112">
        <v>6246</v>
      </c>
      <c r="Z125" s="112">
        <v>6103</v>
      </c>
      <c r="AB125" s="109" t="str">
        <f>TEXT(Z125,"###,###")</f>
        <v>6,103</v>
      </c>
      <c r="AD125" s="127">
        <f>Z125/$Z$7*100</f>
        <v>17.492118085411292</v>
      </c>
    </row>
    <row r="127" spans="19:32" x14ac:dyDescent="0.25">
      <c r="S127" s="101" t="s">
        <v>102</v>
      </c>
      <c r="T127" s="112"/>
      <c r="U127" s="112"/>
      <c r="V127" s="112">
        <v>16129</v>
      </c>
      <c r="W127" s="112">
        <v>16457</v>
      </c>
      <c r="X127" s="112">
        <v>16802</v>
      </c>
      <c r="Y127" s="112">
        <v>17247</v>
      </c>
      <c r="Z127" s="112">
        <v>17210</v>
      </c>
      <c r="AB127" s="109" t="str">
        <f>TEXT(Z127,"###,###")</f>
        <v>17,210</v>
      </c>
      <c r="AD127" s="127">
        <f>Z127/$Z$7*100</f>
        <v>49.326454571510467</v>
      </c>
    </row>
    <row r="128" spans="19:32" x14ac:dyDescent="0.25">
      <c r="S128" s="101" t="s">
        <v>103</v>
      </c>
      <c r="T128" s="112"/>
      <c r="U128" s="112"/>
      <c r="V128" s="112">
        <v>16488</v>
      </c>
      <c r="W128" s="112">
        <v>16814</v>
      </c>
      <c r="X128" s="112">
        <v>17129</v>
      </c>
      <c r="Y128" s="112">
        <v>17477</v>
      </c>
      <c r="Z128" s="112">
        <v>17657</v>
      </c>
      <c r="AB128" s="109" t="str">
        <f>TEXT(Z128,"###,###")</f>
        <v>17,657</v>
      </c>
      <c r="AD128" s="127">
        <f>Z128/$Z$7*100</f>
        <v>50.607623961020352</v>
      </c>
    </row>
    <row r="130" spans="19:20" x14ac:dyDescent="0.25">
      <c r="S130" s="101" t="s">
        <v>179</v>
      </c>
      <c r="T130" s="127">
        <v>82.510748065348238</v>
      </c>
    </row>
    <row r="131" spans="19:20" x14ac:dyDescent="0.25">
      <c r="S131" s="101" t="s">
        <v>180</v>
      </c>
      <c r="T131" s="127">
        <v>6.8644310690742341</v>
      </c>
    </row>
    <row r="132" spans="19:20" x14ac:dyDescent="0.25">
      <c r="S132" s="101" t="s">
        <v>181</v>
      </c>
      <c r="T132" s="127">
        <v>10.62768701633706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8B08644-D1F4-44CB-A9EA-2F3F5375FA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EBD93133-CF65-4F6A-9664-48D135E67FD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0590A212-A495-4C18-BE72-AC5F37BF3E8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90396FBA-C940-4848-AFCF-FA078B611D5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522C1-0908-4E88-A317-3EC87F5EEFE2}">
  <sheetPr codeName="Sheet8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121</v>
      </c>
      <c r="T1" s="99"/>
      <c r="U1" s="99"/>
      <c r="V1" s="99"/>
      <c r="W1" s="99"/>
      <c r="X1" s="99"/>
      <c r="Y1" s="100" t="s">
        <v>161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121</v>
      </c>
      <c r="Y3" s="105" t="s">
        <v>161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12.16 Huon Valley,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12864</v>
      </c>
      <c r="W4" s="108">
        <v>13175</v>
      </c>
      <c r="X4" s="108">
        <v>13187</v>
      </c>
      <c r="Y4" s="108">
        <v>14100</v>
      </c>
      <c r="Z4" s="108">
        <v>14825</v>
      </c>
      <c r="AB4" s="109" t="str">
        <f>TEXT(Z4,"###,###")</f>
        <v>14,825</v>
      </c>
      <c r="AD4" s="110">
        <f>Z4/Y4-1</f>
        <v>5.1418439716311992E-2</v>
      </c>
      <c r="AF4" s="110">
        <f>Z4/V4-1</f>
        <v>0.15244092039800994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6736</v>
      </c>
      <c r="W5" s="108">
        <v>6852</v>
      </c>
      <c r="X5" s="108">
        <v>6794</v>
      </c>
      <c r="Y5" s="108">
        <v>7174</v>
      </c>
      <c r="Z5" s="108">
        <v>7526</v>
      </c>
      <c r="AB5" s="109" t="str">
        <f>TEXT(Z5,"###,###")</f>
        <v>7,526</v>
      </c>
      <c r="AD5" s="110">
        <f t="shared" ref="AD5:AD9" si="0">Z5/Y5-1</f>
        <v>4.9066071926400889E-2</v>
      </c>
      <c r="AF5" s="110">
        <f t="shared" ref="AF5:AF9" si="1">Z5/V5-1</f>
        <v>0.11728028503562937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6125</v>
      </c>
      <c r="W6" s="108">
        <v>6323</v>
      </c>
      <c r="X6" s="108">
        <v>6382</v>
      </c>
      <c r="Y6" s="108">
        <v>6907</v>
      </c>
      <c r="Z6" s="108">
        <v>7285</v>
      </c>
      <c r="AB6" s="109" t="str">
        <f>TEXT(Z6,"###,###")</f>
        <v>7,285</v>
      </c>
      <c r="AD6" s="110">
        <f t="shared" si="0"/>
        <v>5.4727088460981621E-2</v>
      </c>
      <c r="AF6" s="110">
        <f t="shared" si="1"/>
        <v>0.18938775510204087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9093</v>
      </c>
      <c r="W7" s="108">
        <v>9517</v>
      </c>
      <c r="X7" s="108">
        <v>9498</v>
      </c>
      <c r="Y7" s="108">
        <v>9826</v>
      </c>
      <c r="Z7" s="108">
        <v>10198</v>
      </c>
      <c r="AB7" s="109" t="str">
        <f>TEXT(Z7,"###,###")</f>
        <v>10,198</v>
      </c>
      <c r="AD7" s="110">
        <f t="shared" si="0"/>
        <v>3.7858742112762078E-2</v>
      </c>
      <c r="AF7" s="110">
        <f t="shared" si="1"/>
        <v>0.12152204992851634</v>
      </c>
    </row>
    <row r="8" spans="1:32" ht="17.25" customHeight="1" x14ac:dyDescent="0.25">
      <c r="A8" s="62" t="s">
        <v>12</v>
      </c>
      <c r="B8" s="63"/>
      <c r="C8" s="29"/>
      <c r="D8" s="64" t="str">
        <f>AB4</f>
        <v>14,825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10,198</v>
      </c>
      <c r="P8" s="65"/>
      <c r="S8" s="107" t="s">
        <v>82</v>
      </c>
      <c r="T8" s="108"/>
      <c r="U8" s="108"/>
      <c r="V8" s="108">
        <v>38341.040000000001</v>
      </c>
      <c r="W8" s="108">
        <v>37049.49</v>
      </c>
      <c r="X8" s="108">
        <v>40793.5</v>
      </c>
      <c r="Y8" s="108">
        <v>41863</v>
      </c>
      <c r="Z8" s="108">
        <v>43025.39</v>
      </c>
      <c r="AB8" s="109" t="str">
        <f>TEXT(Z8,"$###,###")</f>
        <v>$43,025</v>
      </c>
      <c r="AD8" s="110">
        <f t="shared" si="0"/>
        <v>2.7766524138260529E-2</v>
      </c>
      <c r="AF8" s="110">
        <f t="shared" si="1"/>
        <v>0.12217587212031811</v>
      </c>
    </row>
    <row r="9" spans="1:32" x14ac:dyDescent="0.25">
      <c r="A9" s="30" t="s">
        <v>14</v>
      </c>
      <c r="B9" s="69"/>
      <c r="C9" s="70"/>
      <c r="D9" s="71">
        <f>AD104</f>
        <v>73.416526138279934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52.461266915081382</v>
      </c>
      <c r="P9" s="72" t="s">
        <v>83</v>
      </c>
      <c r="S9" s="107" t="s">
        <v>7</v>
      </c>
      <c r="T9" s="108"/>
      <c r="U9" s="108"/>
      <c r="V9" s="108">
        <v>424495109</v>
      </c>
      <c r="W9" s="108">
        <v>449308187</v>
      </c>
      <c r="X9" s="108">
        <v>479173738</v>
      </c>
      <c r="Y9" s="108">
        <v>509707513</v>
      </c>
      <c r="Z9" s="108">
        <v>549671338</v>
      </c>
      <c r="AB9" s="109" t="str">
        <f>TEXT(Z9/1000000,"$#,###.0")&amp;" mil"</f>
        <v>$549.7 mil</v>
      </c>
      <c r="AD9" s="110">
        <f t="shared" si="0"/>
        <v>7.8405406984848547E-2</v>
      </c>
      <c r="AF9" s="110">
        <f t="shared" si="1"/>
        <v>0.2948826178348265</v>
      </c>
    </row>
    <row r="10" spans="1:32" x14ac:dyDescent="0.25">
      <c r="A10" s="30" t="s">
        <v>17</v>
      </c>
      <c r="B10" s="69"/>
      <c r="C10" s="70"/>
      <c r="D10" s="71">
        <f>AD105</f>
        <v>16.937605396290049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47.411257109237106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77.466169837222992</v>
      </c>
      <c r="P11" s="72" t="s">
        <v>83</v>
      </c>
      <c r="S11" s="107" t="s">
        <v>29</v>
      </c>
      <c r="T11" s="112"/>
      <c r="U11" s="112"/>
      <c r="V11" s="112">
        <v>10904</v>
      </c>
      <c r="W11" s="112">
        <v>11132</v>
      </c>
      <c r="X11" s="112">
        <v>11081</v>
      </c>
      <c r="Y11" s="112">
        <v>11897</v>
      </c>
      <c r="Z11" s="112">
        <v>12526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12.571092371053147</v>
      </c>
      <c r="P12" s="72" t="s">
        <v>83</v>
      </c>
      <c r="S12" s="107" t="s">
        <v>30</v>
      </c>
      <c r="T12" s="112"/>
      <c r="U12" s="112"/>
      <c r="V12" s="112">
        <v>1962</v>
      </c>
      <c r="W12" s="112">
        <v>2036</v>
      </c>
      <c r="X12" s="112">
        <v>2106</v>
      </c>
      <c r="Y12" s="112">
        <v>2200</v>
      </c>
      <c r="Z12" s="112">
        <v>2295</v>
      </c>
    </row>
    <row r="13" spans="1:32" ht="15" customHeight="1" x14ac:dyDescent="0.25">
      <c r="A13" s="30" t="s">
        <v>19</v>
      </c>
      <c r="B13" s="70"/>
      <c r="C13" s="70"/>
      <c r="D13" s="71">
        <f>AD108</f>
        <v>15.736930860033727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9.9333202588742893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16.182124789207421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43.3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23.58178752107926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17.071974897038636</v>
      </c>
      <c r="P15" s="72" t="s">
        <v>83</v>
      </c>
      <c r="S15" s="115" t="s">
        <v>59</v>
      </c>
      <c r="T15" s="115"/>
      <c r="U15" s="116"/>
      <c r="V15" s="116">
        <v>2083</v>
      </c>
      <c r="W15" s="116">
        <v>2245</v>
      </c>
      <c r="X15" s="116">
        <v>2062</v>
      </c>
      <c r="Y15" s="112">
        <v>1925</v>
      </c>
      <c r="Z15" s="112">
        <v>1911</v>
      </c>
      <c r="AB15" s="117">
        <f t="shared" ref="AB15:AB34" si="2">IF(Z15="np",0,Z15/$Z$34)</f>
        <v>0.12887779875910441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34.873524451939289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82.928025102961371</v>
      </c>
      <c r="P16" s="37" t="s">
        <v>83</v>
      </c>
      <c r="S16" s="115" t="s">
        <v>60</v>
      </c>
      <c r="T16" s="115"/>
      <c r="U16" s="116"/>
      <c r="V16" s="116">
        <v>38</v>
      </c>
      <c r="W16" s="116">
        <v>48</v>
      </c>
      <c r="X16" s="116">
        <v>46</v>
      </c>
      <c r="Y16" s="112">
        <v>42</v>
      </c>
      <c r="Z16" s="112">
        <v>42</v>
      </c>
      <c r="AB16" s="117">
        <f t="shared" si="2"/>
        <v>2.8324790936066898E-3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872</v>
      </c>
      <c r="W17" s="116">
        <v>913</v>
      </c>
      <c r="X17" s="116">
        <v>909</v>
      </c>
      <c r="Y17" s="112">
        <v>998</v>
      </c>
      <c r="Z17" s="112">
        <v>1223</v>
      </c>
      <c r="AB17" s="117">
        <f t="shared" si="2"/>
        <v>8.2479093606690049E-2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92</v>
      </c>
      <c r="W18" s="116">
        <v>84</v>
      </c>
      <c r="X18" s="116">
        <v>101</v>
      </c>
      <c r="Y18" s="112">
        <v>107</v>
      </c>
      <c r="Z18" s="112">
        <v>116</v>
      </c>
      <c r="AB18" s="117">
        <f t="shared" si="2"/>
        <v>7.8230374966280006E-3</v>
      </c>
    </row>
    <row r="19" spans="1:28" x14ac:dyDescent="0.25">
      <c r="A19" s="61" t="str">
        <f>$S$1&amp;" ("&amp;$V$2&amp;" to "&amp;$Z$2&amp;")"</f>
        <v>Huon Valley (2018-19 to 2022-23)</v>
      </c>
      <c r="B19" s="61"/>
      <c r="C19" s="61"/>
      <c r="D19" s="61"/>
      <c r="E19" s="61"/>
      <c r="F19" s="61"/>
      <c r="G19" s="61" t="str">
        <f>$S$1&amp;" ("&amp;$V$2&amp;" to "&amp;$Z$2&amp;")"</f>
        <v>Huon Valley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935</v>
      </c>
      <c r="W19" s="116">
        <v>992</v>
      </c>
      <c r="X19" s="116">
        <v>1040</v>
      </c>
      <c r="Y19" s="112">
        <v>1120</v>
      </c>
      <c r="Z19" s="112">
        <v>1148</v>
      </c>
      <c r="AB19" s="117">
        <f t="shared" si="2"/>
        <v>7.7421095225249523E-2</v>
      </c>
    </row>
    <row r="20" spans="1:28" x14ac:dyDescent="0.25">
      <c r="S20" s="115" t="s">
        <v>64</v>
      </c>
      <c r="T20" s="115"/>
      <c r="U20" s="116"/>
      <c r="V20" s="116">
        <v>338</v>
      </c>
      <c r="W20" s="116">
        <v>305</v>
      </c>
      <c r="X20" s="116">
        <v>315</v>
      </c>
      <c r="Y20" s="112">
        <v>298</v>
      </c>
      <c r="Z20" s="112">
        <v>331</v>
      </c>
      <c r="AB20" s="117">
        <f t="shared" si="2"/>
        <v>2.2322632856757486E-2</v>
      </c>
    </row>
    <row r="21" spans="1:28" x14ac:dyDescent="0.25">
      <c r="S21" s="115" t="s">
        <v>65</v>
      </c>
      <c r="T21" s="115"/>
      <c r="U21" s="116"/>
      <c r="V21" s="116">
        <v>899</v>
      </c>
      <c r="W21" s="116">
        <v>855</v>
      </c>
      <c r="X21" s="116">
        <v>868</v>
      </c>
      <c r="Y21" s="112">
        <v>985</v>
      </c>
      <c r="Z21" s="112">
        <v>1044</v>
      </c>
      <c r="AB21" s="117">
        <f t="shared" si="2"/>
        <v>7.0407337469652012E-2</v>
      </c>
    </row>
    <row r="22" spans="1:28" x14ac:dyDescent="0.25">
      <c r="S22" s="115" t="s">
        <v>66</v>
      </c>
      <c r="T22" s="115"/>
      <c r="U22" s="116"/>
      <c r="V22" s="116">
        <v>611</v>
      </c>
      <c r="W22" s="116">
        <v>695</v>
      </c>
      <c r="X22" s="116">
        <v>639</v>
      </c>
      <c r="Y22" s="112">
        <v>601</v>
      </c>
      <c r="Z22" s="112">
        <v>753</v>
      </c>
      <c r="AB22" s="117">
        <f t="shared" si="2"/>
        <v>5.0782303749662798E-2</v>
      </c>
    </row>
    <row r="23" spans="1:28" x14ac:dyDescent="0.25">
      <c r="S23" s="115" t="s">
        <v>67</v>
      </c>
      <c r="T23" s="115"/>
      <c r="U23" s="116"/>
      <c r="V23" s="116">
        <v>315</v>
      </c>
      <c r="W23" s="116">
        <v>299</v>
      </c>
      <c r="X23" s="116">
        <v>309</v>
      </c>
      <c r="Y23" s="112">
        <v>333</v>
      </c>
      <c r="Z23" s="112">
        <v>347</v>
      </c>
      <c r="AB23" s="117">
        <f t="shared" si="2"/>
        <v>2.3401672511464796E-2</v>
      </c>
    </row>
    <row r="24" spans="1:28" x14ac:dyDescent="0.25">
      <c r="S24" s="115" t="s">
        <v>68</v>
      </c>
      <c r="T24" s="115"/>
      <c r="U24" s="116"/>
      <c r="V24" s="116">
        <v>149</v>
      </c>
      <c r="W24" s="116">
        <v>153</v>
      </c>
      <c r="X24" s="116">
        <v>110</v>
      </c>
      <c r="Y24" s="112">
        <v>158</v>
      </c>
      <c r="Z24" s="112">
        <v>167</v>
      </c>
      <c r="AB24" s="117">
        <f t="shared" si="2"/>
        <v>1.1262476396007554E-2</v>
      </c>
    </row>
    <row r="25" spans="1:28" x14ac:dyDescent="0.25">
      <c r="S25" s="115" t="s">
        <v>69</v>
      </c>
      <c r="T25" s="115"/>
      <c r="U25" s="116"/>
      <c r="V25" s="116">
        <v>287</v>
      </c>
      <c r="W25" s="116">
        <v>343</v>
      </c>
      <c r="X25" s="116">
        <v>335</v>
      </c>
      <c r="Y25" s="112">
        <v>362</v>
      </c>
      <c r="Z25" s="112">
        <v>392</v>
      </c>
      <c r="AB25" s="117">
        <f t="shared" si="2"/>
        <v>2.6436471540329107E-2</v>
      </c>
    </row>
    <row r="26" spans="1:28" x14ac:dyDescent="0.25">
      <c r="S26" s="115" t="s">
        <v>70</v>
      </c>
      <c r="T26" s="115"/>
      <c r="U26" s="116"/>
      <c r="V26" s="116">
        <v>173</v>
      </c>
      <c r="W26" s="116">
        <v>170</v>
      </c>
      <c r="X26" s="116">
        <v>177</v>
      </c>
      <c r="Y26" s="112">
        <v>195</v>
      </c>
      <c r="Z26" s="112">
        <v>235</v>
      </c>
      <c r="AB26" s="117">
        <f t="shared" si="2"/>
        <v>1.5848394928513622E-2</v>
      </c>
    </row>
    <row r="27" spans="1:28" x14ac:dyDescent="0.25">
      <c r="S27" s="115" t="s">
        <v>71</v>
      </c>
      <c r="T27" s="115"/>
      <c r="U27" s="116"/>
      <c r="V27" s="116">
        <v>618</v>
      </c>
      <c r="W27" s="116">
        <v>658</v>
      </c>
      <c r="X27" s="116">
        <v>743</v>
      </c>
      <c r="Y27" s="112">
        <v>865</v>
      </c>
      <c r="Z27" s="112">
        <v>925</v>
      </c>
      <c r="AB27" s="117">
        <f t="shared" si="2"/>
        <v>6.2381980037766391E-2</v>
      </c>
    </row>
    <row r="28" spans="1:28" x14ac:dyDescent="0.25">
      <c r="S28" s="115" t="s">
        <v>72</v>
      </c>
      <c r="T28" s="115"/>
      <c r="U28" s="116"/>
      <c r="V28" s="116">
        <v>909</v>
      </c>
      <c r="W28" s="116">
        <v>800</v>
      </c>
      <c r="X28" s="116">
        <v>701</v>
      </c>
      <c r="Y28" s="112">
        <v>845</v>
      </c>
      <c r="Z28" s="112">
        <v>958</v>
      </c>
      <c r="AB28" s="117">
        <f t="shared" si="2"/>
        <v>6.4607499325600212E-2</v>
      </c>
    </row>
    <row r="29" spans="1:28" x14ac:dyDescent="0.25">
      <c r="S29" s="115" t="s">
        <v>73</v>
      </c>
      <c r="T29" s="115"/>
      <c r="U29" s="116"/>
      <c r="V29" s="116">
        <v>823</v>
      </c>
      <c r="W29" s="116">
        <v>758</v>
      </c>
      <c r="X29" s="116">
        <v>798</v>
      </c>
      <c r="Y29" s="112">
        <v>975</v>
      </c>
      <c r="Z29" s="112">
        <v>917</v>
      </c>
      <c r="AB29" s="117">
        <f t="shared" si="2"/>
        <v>6.1842460210412731E-2</v>
      </c>
    </row>
    <row r="30" spans="1:28" x14ac:dyDescent="0.25">
      <c r="S30" s="115" t="s">
        <v>74</v>
      </c>
      <c r="T30" s="115"/>
      <c r="U30" s="116"/>
      <c r="V30" s="116">
        <v>986</v>
      </c>
      <c r="W30" s="116">
        <v>1059</v>
      </c>
      <c r="X30" s="116">
        <v>1109</v>
      </c>
      <c r="Y30" s="112">
        <v>1206</v>
      </c>
      <c r="Z30" s="112">
        <v>1241</v>
      </c>
      <c r="AB30" s="117">
        <f t="shared" si="2"/>
        <v>8.3693013218235773E-2</v>
      </c>
    </row>
    <row r="31" spans="1:28" x14ac:dyDescent="0.25">
      <c r="S31" s="115" t="s">
        <v>75</v>
      </c>
      <c r="T31" s="115"/>
      <c r="U31" s="116"/>
      <c r="V31" s="116">
        <v>1331</v>
      </c>
      <c r="W31" s="116">
        <v>1430</v>
      </c>
      <c r="X31" s="116">
        <v>1560</v>
      </c>
      <c r="Y31" s="112">
        <v>1647</v>
      </c>
      <c r="Z31" s="112">
        <v>1617</v>
      </c>
      <c r="AB31" s="117">
        <f t="shared" si="2"/>
        <v>0.10905044510385757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200</v>
      </c>
      <c r="W32" s="116">
        <v>213</v>
      </c>
      <c r="X32" s="116">
        <v>238</v>
      </c>
      <c r="Y32" s="112">
        <v>268</v>
      </c>
      <c r="Z32" s="112">
        <v>322</v>
      </c>
      <c r="AB32" s="117">
        <f t="shared" si="2"/>
        <v>2.1715673050984624E-2</v>
      </c>
    </row>
    <row r="33" spans="19:32" x14ac:dyDescent="0.25">
      <c r="S33" s="115" t="s">
        <v>77</v>
      </c>
      <c r="T33" s="115"/>
      <c r="U33" s="116"/>
      <c r="V33" s="116">
        <v>401</v>
      </c>
      <c r="W33" s="116">
        <v>439</v>
      </c>
      <c r="X33" s="116">
        <v>455</v>
      </c>
      <c r="Y33" s="112">
        <v>528</v>
      </c>
      <c r="Z33" s="112">
        <v>567</v>
      </c>
      <c r="AB33" s="117">
        <f t="shared" si="2"/>
        <v>3.8238467763690318E-2</v>
      </c>
    </row>
    <row r="34" spans="19:32" x14ac:dyDescent="0.25">
      <c r="S34" s="118" t="s">
        <v>53</v>
      </c>
      <c r="T34" s="118"/>
      <c r="U34" s="119"/>
      <c r="V34" s="119">
        <v>12866</v>
      </c>
      <c r="W34" s="119">
        <v>13171</v>
      </c>
      <c r="X34" s="119">
        <v>13187</v>
      </c>
      <c r="Y34" s="120">
        <v>14096</v>
      </c>
      <c r="Z34" s="120">
        <v>14828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7716</v>
      </c>
      <c r="W37" s="112">
        <v>8027</v>
      </c>
      <c r="X37" s="112">
        <v>8090</v>
      </c>
      <c r="Y37" s="112">
        <v>8224</v>
      </c>
      <c r="Z37" s="112">
        <v>8457</v>
      </c>
      <c r="AB37" s="132">
        <f>Z37/Z40*100</f>
        <v>82.928025102961371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1379</v>
      </c>
      <c r="W38" s="112">
        <v>1486</v>
      </c>
      <c r="X38" s="112">
        <v>1407</v>
      </c>
      <c r="Y38" s="112">
        <v>1603</v>
      </c>
      <c r="Z38" s="112">
        <v>1741</v>
      </c>
      <c r="AB38" s="132">
        <f>Z38/Z40*100</f>
        <v>17.071974897038636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9095</v>
      </c>
      <c r="W40" s="112">
        <v>9513</v>
      </c>
      <c r="X40" s="112">
        <v>9497</v>
      </c>
      <c r="Y40" s="112">
        <v>9827</v>
      </c>
      <c r="Z40" s="112">
        <v>10198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11</v>
      </c>
      <c r="W44" s="112">
        <v>9</v>
      </c>
      <c r="X44" s="112">
        <v>3</v>
      </c>
      <c r="Y44" s="112">
        <v>4</v>
      </c>
      <c r="Z44" s="112">
        <v>0</v>
      </c>
    </row>
    <row r="45" spans="19:32" x14ac:dyDescent="0.25">
      <c r="S45" s="115" t="s">
        <v>37</v>
      </c>
      <c r="T45" s="115"/>
      <c r="U45" s="112"/>
      <c r="V45" s="112">
        <v>124</v>
      </c>
      <c r="W45" s="112">
        <v>113</v>
      </c>
      <c r="X45" s="112">
        <v>152</v>
      </c>
      <c r="Y45" s="112">
        <v>142</v>
      </c>
      <c r="Z45" s="112">
        <v>166</v>
      </c>
    </row>
    <row r="46" spans="19:32" x14ac:dyDescent="0.25">
      <c r="S46" s="115" t="s">
        <v>38</v>
      </c>
      <c r="T46" s="115"/>
      <c r="U46" s="112"/>
      <c r="V46" s="112">
        <v>322</v>
      </c>
      <c r="W46" s="112">
        <v>335</v>
      </c>
      <c r="X46" s="112">
        <v>333</v>
      </c>
      <c r="Y46" s="112">
        <v>405</v>
      </c>
      <c r="Z46" s="112">
        <v>399</v>
      </c>
    </row>
    <row r="47" spans="19:32" x14ac:dyDescent="0.25">
      <c r="S47" s="115" t="s">
        <v>39</v>
      </c>
      <c r="T47" s="115"/>
      <c r="U47" s="112"/>
      <c r="V47" s="112">
        <v>645</v>
      </c>
      <c r="W47" s="112">
        <v>544</v>
      </c>
      <c r="X47" s="112">
        <v>487</v>
      </c>
      <c r="Y47" s="112">
        <v>512</v>
      </c>
      <c r="Z47" s="112">
        <v>596</v>
      </c>
    </row>
    <row r="48" spans="19:32" x14ac:dyDescent="0.25">
      <c r="S48" s="115" t="s">
        <v>40</v>
      </c>
      <c r="T48" s="115"/>
      <c r="U48" s="112"/>
      <c r="V48" s="112">
        <v>768</v>
      </c>
      <c r="W48" s="112">
        <v>884</v>
      </c>
      <c r="X48" s="112">
        <v>734</v>
      </c>
      <c r="Y48" s="112">
        <v>709</v>
      </c>
      <c r="Z48" s="112">
        <v>745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703</v>
      </c>
      <c r="W49" s="112">
        <v>699</v>
      </c>
      <c r="X49" s="112">
        <v>703</v>
      </c>
      <c r="Y49" s="112">
        <v>738</v>
      </c>
      <c r="Z49" s="112">
        <v>835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Huon Valley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622</v>
      </c>
      <c r="W50" s="112">
        <v>705</v>
      </c>
      <c r="X50" s="112">
        <v>715</v>
      </c>
      <c r="Y50" s="112">
        <v>727</v>
      </c>
      <c r="Z50" s="112">
        <v>754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581</v>
      </c>
      <c r="W51" s="112">
        <v>550</v>
      </c>
      <c r="X51" s="112">
        <v>597</v>
      </c>
      <c r="Y51" s="112">
        <v>630</v>
      </c>
      <c r="Z51" s="112">
        <v>703</v>
      </c>
    </row>
    <row r="52" spans="1:26" ht="15" customHeight="1" x14ac:dyDescent="0.25">
      <c r="S52" s="115" t="s">
        <v>44</v>
      </c>
      <c r="T52" s="115"/>
      <c r="U52" s="112"/>
      <c r="V52" s="112">
        <v>719</v>
      </c>
      <c r="W52" s="112">
        <v>687</v>
      </c>
      <c r="X52" s="112">
        <v>705</v>
      </c>
      <c r="Y52" s="112">
        <v>700</v>
      </c>
      <c r="Z52" s="112">
        <v>700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639</v>
      </c>
      <c r="W53" s="112">
        <v>663</v>
      </c>
      <c r="X53" s="112">
        <v>681</v>
      </c>
      <c r="Y53" s="112">
        <v>755</v>
      </c>
      <c r="Z53" s="112">
        <v>786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589</v>
      </c>
      <c r="W54" s="112">
        <v>632</v>
      </c>
      <c r="X54" s="112">
        <v>590</v>
      </c>
      <c r="Y54" s="112">
        <v>631</v>
      </c>
      <c r="Z54" s="112">
        <v>651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553</v>
      </c>
      <c r="W55" s="112">
        <v>547</v>
      </c>
      <c r="X55" s="112">
        <v>549</v>
      </c>
      <c r="Y55" s="112">
        <v>571</v>
      </c>
      <c r="Z55" s="112">
        <v>579</v>
      </c>
    </row>
    <row r="56" spans="1:26" ht="15" customHeight="1" x14ac:dyDescent="0.25">
      <c r="S56" s="115" t="s">
        <v>48</v>
      </c>
      <c r="T56" s="115"/>
      <c r="U56" s="112"/>
      <c r="V56" s="112">
        <v>248</v>
      </c>
      <c r="W56" s="112">
        <v>274</v>
      </c>
      <c r="X56" s="112">
        <v>322</v>
      </c>
      <c r="Y56" s="112">
        <v>394</v>
      </c>
      <c r="Z56" s="112">
        <v>369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146</v>
      </c>
      <c r="W57" s="112">
        <v>145</v>
      </c>
      <c r="X57" s="112">
        <v>136</v>
      </c>
      <c r="Y57" s="112">
        <v>147</v>
      </c>
      <c r="Z57" s="112">
        <v>145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41</v>
      </c>
      <c r="W58" s="112">
        <v>42</v>
      </c>
      <c r="X58" s="112">
        <v>59</v>
      </c>
      <c r="Y58" s="112">
        <v>68</v>
      </c>
      <c r="Z58" s="112">
        <v>74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21</v>
      </c>
      <c r="W59" s="112">
        <v>19</v>
      </c>
      <c r="X59" s="112">
        <v>20</v>
      </c>
      <c r="Y59" s="112">
        <v>22</v>
      </c>
      <c r="Z59" s="112">
        <v>24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10</v>
      </c>
      <c r="W60" s="112">
        <v>8</v>
      </c>
      <c r="X60" s="112">
        <v>8</v>
      </c>
      <c r="Y60" s="112">
        <v>12</v>
      </c>
      <c r="Z60" s="112">
        <v>10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6738</v>
      </c>
      <c r="W61" s="112">
        <v>6848</v>
      </c>
      <c r="X61" s="112">
        <v>6794</v>
      </c>
      <c r="Y61" s="112">
        <v>7176</v>
      </c>
      <c r="Z61" s="112">
        <v>7526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7</v>
      </c>
      <c r="W63" s="112">
        <v>7</v>
      </c>
      <c r="X63" s="112">
        <v>15</v>
      </c>
      <c r="Y63" s="112">
        <v>12</v>
      </c>
      <c r="Z63" s="112">
        <v>10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101</v>
      </c>
      <c r="W64" s="112">
        <v>105</v>
      </c>
      <c r="X64" s="112">
        <v>168</v>
      </c>
      <c r="Y64" s="112">
        <v>170</v>
      </c>
      <c r="Z64" s="112">
        <v>215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Huon Valley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310</v>
      </c>
      <c r="W65" s="112">
        <v>279</v>
      </c>
      <c r="X65" s="112">
        <v>289</v>
      </c>
      <c r="Y65" s="112">
        <v>326</v>
      </c>
      <c r="Z65" s="112">
        <v>383</v>
      </c>
    </row>
    <row r="66" spans="1:26" x14ac:dyDescent="0.25">
      <c r="S66" s="115" t="s">
        <v>39</v>
      </c>
      <c r="T66" s="115"/>
      <c r="U66" s="112"/>
      <c r="V66" s="112">
        <v>446</v>
      </c>
      <c r="W66" s="112">
        <v>471</v>
      </c>
      <c r="X66" s="112">
        <v>474</v>
      </c>
      <c r="Y66" s="112">
        <v>451</v>
      </c>
      <c r="Z66" s="112">
        <v>507</v>
      </c>
    </row>
    <row r="67" spans="1:26" x14ac:dyDescent="0.25">
      <c r="S67" s="115" t="s">
        <v>40</v>
      </c>
      <c r="T67" s="115"/>
      <c r="U67" s="112"/>
      <c r="V67" s="112">
        <v>637</v>
      </c>
      <c r="W67" s="112">
        <v>729</v>
      </c>
      <c r="X67" s="112">
        <v>549</v>
      </c>
      <c r="Y67" s="112">
        <v>603</v>
      </c>
      <c r="Z67" s="112">
        <v>762</v>
      </c>
    </row>
    <row r="68" spans="1:26" x14ac:dyDescent="0.25">
      <c r="S68" s="115" t="s">
        <v>41</v>
      </c>
      <c r="T68" s="115"/>
      <c r="U68" s="112"/>
      <c r="V68" s="112">
        <v>671</v>
      </c>
      <c r="W68" s="112">
        <v>652</v>
      </c>
      <c r="X68" s="112">
        <v>672</v>
      </c>
      <c r="Y68" s="112">
        <v>745</v>
      </c>
      <c r="Z68" s="112">
        <v>759</v>
      </c>
    </row>
    <row r="69" spans="1:26" x14ac:dyDescent="0.25">
      <c r="S69" s="115" t="s">
        <v>42</v>
      </c>
      <c r="T69" s="115"/>
      <c r="U69" s="112"/>
      <c r="V69" s="112">
        <v>575</v>
      </c>
      <c r="W69" s="112">
        <v>663</v>
      </c>
      <c r="X69" s="112">
        <v>677</v>
      </c>
      <c r="Y69" s="112">
        <v>742</v>
      </c>
      <c r="Z69" s="112">
        <v>779</v>
      </c>
    </row>
    <row r="70" spans="1:26" x14ac:dyDescent="0.25">
      <c r="S70" s="115" t="s">
        <v>43</v>
      </c>
      <c r="T70" s="115"/>
      <c r="U70" s="112"/>
      <c r="V70" s="112">
        <v>646</v>
      </c>
      <c r="W70" s="112">
        <v>618</v>
      </c>
      <c r="X70" s="112">
        <v>634</v>
      </c>
      <c r="Y70" s="112">
        <v>701</v>
      </c>
      <c r="Z70" s="112">
        <v>747</v>
      </c>
    </row>
    <row r="71" spans="1:26" x14ac:dyDescent="0.25">
      <c r="S71" s="115" t="s">
        <v>44</v>
      </c>
      <c r="T71" s="115"/>
      <c r="U71" s="112"/>
      <c r="V71" s="112">
        <v>621</v>
      </c>
      <c r="W71" s="112">
        <v>620</v>
      </c>
      <c r="X71" s="112">
        <v>642</v>
      </c>
      <c r="Y71" s="112">
        <v>711</v>
      </c>
      <c r="Z71" s="112">
        <v>712</v>
      </c>
    </row>
    <row r="72" spans="1:26" x14ac:dyDescent="0.25">
      <c r="S72" s="115" t="s">
        <v>45</v>
      </c>
      <c r="T72" s="115"/>
      <c r="U72" s="112"/>
      <c r="V72" s="112">
        <v>708</v>
      </c>
      <c r="W72" s="112">
        <v>674</v>
      </c>
      <c r="X72" s="112">
        <v>673</v>
      </c>
      <c r="Y72" s="112">
        <v>722</v>
      </c>
      <c r="Z72" s="112">
        <v>709</v>
      </c>
    </row>
    <row r="73" spans="1:26" x14ac:dyDescent="0.25">
      <c r="S73" s="115" t="s">
        <v>46</v>
      </c>
      <c r="T73" s="115"/>
      <c r="U73" s="112"/>
      <c r="V73" s="112">
        <v>655</v>
      </c>
      <c r="W73" s="112">
        <v>716</v>
      </c>
      <c r="X73" s="112">
        <v>727</v>
      </c>
      <c r="Y73" s="112">
        <v>741</v>
      </c>
      <c r="Z73" s="112">
        <v>724</v>
      </c>
    </row>
    <row r="74" spans="1:26" x14ac:dyDescent="0.25">
      <c r="S74" s="115" t="s">
        <v>47</v>
      </c>
      <c r="T74" s="115"/>
      <c r="U74" s="112"/>
      <c r="V74" s="112">
        <v>404</v>
      </c>
      <c r="W74" s="112">
        <v>432</v>
      </c>
      <c r="X74" s="112">
        <v>495</v>
      </c>
      <c r="Y74" s="112">
        <v>563</v>
      </c>
      <c r="Z74" s="112">
        <v>569</v>
      </c>
    </row>
    <row r="75" spans="1:26" x14ac:dyDescent="0.25">
      <c r="S75" s="115" t="s">
        <v>48</v>
      </c>
      <c r="T75" s="115"/>
      <c r="U75" s="112"/>
      <c r="V75" s="112">
        <v>222</v>
      </c>
      <c r="W75" s="112">
        <v>206</v>
      </c>
      <c r="X75" s="112">
        <v>223</v>
      </c>
      <c r="Y75" s="112">
        <v>256</v>
      </c>
      <c r="Z75" s="112">
        <v>231</v>
      </c>
    </row>
    <row r="76" spans="1:26" x14ac:dyDescent="0.25">
      <c r="S76" s="115" t="s">
        <v>49</v>
      </c>
      <c r="T76" s="115"/>
      <c r="U76" s="112"/>
      <c r="V76" s="112">
        <v>85</v>
      </c>
      <c r="W76" s="112">
        <v>91</v>
      </c>
      <c r="X76" s="112">
        <v>92</v>
      </c>
      <c r="Y76" s="112">
        <v>103</v>
      </c>
      <c r="Z76" s="112">
        <v>103</v>
      </c>
    </row>
    <row r="77" spans="1:26" x14ac:dyDescent="0.25">
      <c r="S77" s="115" t="s">
        <v>50</v>
      </c>
      <c r="T77" s="115"/>
      <c r="U77" s="112"/>
      <c r="V77" s="112">
        <v>24</v>
      </c>
      <c r="W77" s="112">
        <v>19</v>
      </c>
      <c r="X77" s="112">
        <v>28</v>
      </c>
      <c r="Y77" s="112">
        <v>32</v>
      </c>
      <c r="Z77" s="112">
        <v>39</v>
      </c>
    </row>
    <row r="78" spans="1:26" x14ac:dyDescent="0.25">
      <c r="S78" s="115" t="s">
        <v>51</v>
      </c>
      <c r="T78" s="115"/>
      <c r="U78" s="112"/>
      <c r="V78" s="112">
        <v>8</v>
      </c>
      <c r="W78" s="112">
        <v>10</v>
      </c>
      <c r="X78" s="112">
        <v>13</v>
      </c>
      <c r="Y78" s="112">
        <v>13</v>
      </c>
      <c r="Z78" s="112">
        <v>20</v>
      </c>
    </row>
    <row r="79" spans="1:26" x14ac:dyDescent="0.25">
      <c r="S79" s="115" t="s">
        <v>52</v>
      </c>
      <c r="T79" s="115"/>
      <c r="U79" s="112"/>
      <c r="V79" s="112">
        <v>8</v>
      </c>
      <c r="W79" s="112">
        <v>9</v>
      </c>
      <c r="X79" s="112">
        <v>11</v>
      </c>
      <c r="Y79" s="112">
        <v>8</v>
      </c>
      <c r="Z79" s="112">
        <v>5</v>
      </c>
    </row>
    <row r="80" spans="1:26" x14ac:dyDescent="0.25">
      <c r="S80" s="118" t="s">
        <v>53</v>
      </c>
      <c r="T80" s="118"/>
      <c r="U80" s="112"/>
      <c r="V80" s="112">
        <v>6130</v>
      </c>
      <c r="W80" s="112">
        <v>6322</v>
      </c>
      <c r="X80" s="112">
        <v>6382</v>
      </c>
      <c r="Y80" s="112">
        <v>6911</v>
      </c>
      <c r="Z80" s="112">
        <v>7288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Huon Valley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456</v>
      </c>
      <c r="W83" s="112">
        <v>485</v>
      </c>
      <c r="X83" s="112">
        <v>504</v>
      </c>
      <c r="Y83" s="112">
        <v>556</v>
      </c>
      <c r="Z83" s="112">
        <v>571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468</v>
      </c>
      <c r="W84" s="112">
        <v>483</v>
      </c>
      <c r="X84" s="112">
        <v>517</v>
      </c>
      <c r="Y84" s="112">
        <v>567</v>
      </c>
      <c r="Z84" s="112">
        <v>601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859</v>
      </c>
      <c r="W85" s="112">
        <v>896</v>
      </c>
      <c r="X85" s="112">
        <v>911</v>
      </c>
      <c r="Y85" s="112">
        <v>939</v>
      </c>
      <c r="Z85" s="112">
        <v>916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14,825</v>
      </c>
      <c r="D86" s="94">
        <f t="shared" ref="D86:D91" si="4">AD4</f>
        <v>5.1418439716311992E-2</v>
      </c>
      <c r="E86" s="95">
        <f t="shared" ref="E86:E91" si="5">AD4</f>
        <v>5.1418439716311992E-2</v>
      </c>
      <c r="F86" s="94">
        <f t="shared" ref="F86:F91" si="6">AF4</f>
        <v>0.15244092039800994</v>
      </c>
      <c r="G86" s="95">
        <f t="shared" ref="G86:G91" si="7">AF4</f>
        <v>0.15244092039800994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216</v>
      </c>
      <c r="W86" s="112">
        <v>221</v>
      </c>
      <c r="X86" s="112">
        <v>209</v>
      </c>
      <c r="Y86" s="112">
        <v>233</v>
      </c>
      <c r="Z86" s="112">
        <v>251</v>
      </c>
    </row>
    <row r="87" spans="1:30" ht="15" customHeight="1" x14ac:dyDescent="0.25">
      <c r="A87" s="96" t="s">
        <v>4</v>
      </c>
      <c r="B87" s="49"/>
      <c r="C87" s="97" t="str">
        <f t="shared" si="3"/>
        <v>7,526</v>
      </c>
      <c r="D87" s="94">
        <f t="shared" si="4"/>
        <v>4.9066071926400889E-2</v>
      </c>
      <c r="E87" s="95">
        <f t="shared" si="5"/>
        <v>4.9066071926400889E-2</v>
      </c>
      <c r="F87" s="94">
        <f t="shared" si="6"/>
        <v>0.11728028503562937</v>
      </c>
      <c r="G87" s="95">
        <f t="shared" si="7"/>
        <v>0.11728028503562937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187</v>
      </c>
      <c r="W87" s="112">
        <v>166</v>
      </c>
      <c r="X87" s="112">
        <v>171</v>
      </c>
      <c r="Y87" s="112">
        <v>174</v>
      </c>
      <c r="Z87" s="112">
        <v>166</v>
      </c>
    </row>
    <row r="88" spans="1:30" ht="15" customHeight="1" x14ac:dyDescent="0.25">
      <c r="A88" s="96" t="s">
        <v>5</v>
      </c>
      <c r="B88" s="49"/>
      <c r="C88" s="97" t="str">
        <f t="shared" si="3"/>
        <v>7,285</v>
      </c>
      <c r="D88" s="94">
        <f t="shared" si="4"/>
        <v>5.4727088460981621E-2</v>
      </c>
      <c r="E88" s="95">
        <f t="shared" si="5"/>
        <v>5.4727088460981621E-2</v>
      </c>
      <c r="F88" s="94">
        <f t="shared" si="6"/>
        <v>0.18938775510204087</v>
      </c>
      <c r="G88" s="95">
        <f t="shared" si="7"/>
        <v>0.18938775510204087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165</v>
      </c>
      <c r="W88" s="112">
        <v>193</v>
      </c>
      <c r="X88" s="112">
        <v>183</v>
      </c>
      <c r="Y88" s="112">
        <v>190</v>
      </c>
      <c r="Z88" s="112">
        <v>198</v>
      </c>
    </row>
    <row r="89" spans="1:30" ht="15" customHeight="1" x14ac:dyDescent="0.25">
      <c r="A89" s="49" t="s">
        <v>6</v>
      </c>
      <c r="B89" s="49"/>
      <c r="C89" s="97" t="str">
        <f t="shared" si="3"/>
        <v>10,198</v>
      </c>
      <c r="D89" s="94">
        <f t="shared" si="4"/>
        <v>3.7858742112762078E-2</v>
      </c>
      <c r="E89" s="95">
        <f t="shared" si="5"/>
        <v>3.7858742112762078E-2</v>
      </c>
      <c r="F89" s="94">
        <f t="shared" si="6"/>
        <v>0.12152204992851634</v>
      </c>
      <c r="G89" s="95">
        <f t="shared" si="7"/>
        <v>0.12152204992851634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374</v>
      </c>
      <c r="W89" s="112">
        <v>364</v>
      </c>
      <c r="X89" s="112">
        <v>359</v>
      </c>
      <c r="Y89" s="112">
        <v>347</v>
      </c>
      <c r="Z89" s="112">
        <v>399</v>
      </c>
    </row>
    <row r="90" spans="1:30" ht="15" customHeight="1" x14ac:dyDescent="0.25">
      <c r="A90" s="49" t="s">
        <v>95</v>
      </c>
      <c r="B90" s="49"/>
      <c r="C90" s="97" t="str">
        <f t="shared" si="3"/>
        <v>$43,025</v>
      </c>
      <c r="D90" s="94">
        <f t="shared" si="4"/>
        <v>2.7766524138260529E-2</v>
      </c>
      <c r="E90" s="95">
        <f t="shared" si="5"/>
        <v>2.7766524138260529E-2</v>
      </c>
      <c r="F90" s="94">
        <f t="shared" si="6"/>
        <v>0.12217587212031811</v>
      </c>
      <c r="G90" s="95">
        <f t="shared" si="7"/>
        <v>0.12217587212031811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905</v>
      </c>
      <c r="W90" s="112">
        <v>889</v>
      </c>
      <c r="X90" s="112">
        <v>882</v>
      </c>
      <c r="Y90" s="112">
        <v>903</v>
      </c>
      <c r="Z90" s="112">
        <v>826</v>
      </c>
    </row>
    <row r="91" spans="1:30" ht="15" customHeight="1" x14ac:dyDescent="0.25">
      <c r="A91" s="49" t="s">
        <v>7</v>
      </c>
      <c r="B91" s="49"/>
      <c r="C91" s="97" t="str">
        <f t="shared" si="3"/>
        <v>$549.7 mil</v>
      </c>
      <c r="D91" s="94">
        <f t="shared" si="4"/>
        <v>7.8405406984848547E-2</v>
      </c>
      <c r="E91" s="95">
        <f t="shared" si="5"/>
        <v>7.8405406984848547E-2</v>
      </c>
      <c r="F91" s="94">
        <f t="shared" si="6"/>
        <v>0.2948826178348265</v>
      </c>
      <c r="G91" s="95">
        <f t="shared" si="7"/>
        <v>0.2948826178348265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4821</v>
      </c>
      <c r="W91" s="112">
        <v>5042</v>
      </c>
      <c r="X91" s="112">
        <v>4992</v>
      </c>
      <c r="Y91" s="112">
        <v>5159</v>
      </c>
      <c r="Z91" s="112">
        <v>5351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317</v>
      </c>
      <c r="W93" s="112">
        <v>321</v>
      </c>
      <c r="X93" s="112">
        <v>351</v>
      </c>
      <c r="Y93" s="112">
        <v>369</v>
      </c>
      <c r="Z93" s="112">
        <v>376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730</v>
      </c>
      <c r="W94" s="112">
        <v>760</v>
      </c>
      <c r="X94" s="112">
        <v>815</v>
      </c>
      <c r="Y94" s="112">
        <v>843</v>
      </c>
      <c r="Z94" s="112">
        <v>858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147</v>
      </c>
      <c r="W95" s="112">
        <v>161</v>
      </c>
      <c r="X95" s="112">
        <v>179</v>
      </c>
      <c r="Y95" s="112">
        <v>196</v>
      </c>
      <c r="Z95" s="112">
        <v>212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688</v>
      </c>
      <c r="W96" s="112">
        <v>737</v>
      </c>
      <c r="X96" s="112">
        <v>717</v>
      </c>
      <c r="Y96" s="112">
        <v>721</v>
      </c>
      <c r="Z96" s="112">
        <v>736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670</v>
      </c>
      <c r="W97" s="112">
        <v>691</v>
      </c>
      <c r="X97" s="112">
        <v>694</v>
      </c>
      <c r="Y97" s="112">
        <v>754</v>
      </c>
      <c r="Z97" s="112">
        <v>792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396</v>
      </c>
      <c r="W98" s="112">
        <v>387</v>
      </c>
      <c r="X98" s="112">
        <v>381</v>
      </c>
      <c r="Y98" s="112">
        <v>400</v>
      </c>
      <c r="Z98" s="112">
        <v>411</v>
      </c>
    </row>
    <row r="99" spans="1:32" ht="15" customHeight="1" x14ac:dyDescent="0.25">
      <c r="S99" s="115" t="s">
        <v>142</v>
      </c>
      <c r="T99" s="115"/>
      <c r="U99" s="112"/>
      <c r="V99" s="112">
        <v>24</v>
      </c>
      <c r="W99" s="112">
        <v>29</v>
      </c>
      <c r="X99" s="112">
        <v>34</v>
      </c>
      <c r="Y99" s="112">
        <v>32</v>
      </c>
      <c r="Z99" s="112">
        <v>45</v>
      </c>
    </row>
    <row r="100" spans="1:32" ht="15" customHeight="1" x14ac:dyDescent="0.25">
      <c r="S100" s="115" t="s">
        <v>58</v>
      </c>
      <c r="T100" s="115"/>
      <c r="U100" s="112"/>
      <c r="V100" s="112">
        <v>453</v>
      </c>
      <c r="W100" s="112">
        <v>462</v>
      </c>
      <c r="X100" s="112">
        <v>453</v>
      </c>
      <c r="Y100" s="112">
        <v>439</v>
      </c>
      <c r="Z100" s="112">
        <v>419</v>
      </c>
    </row>
    <row r="101" spans="1:32" x14ac:dyDescent="0.25">
      <c r="A101" s="18"/>
      <c r="S101" s="118" t="s">
        <v>53</v>
      </c>
      <c r="T101" s="118"/>
      <c r="U101" s="112"/>
      <c r="V101" s="112">
        <v>4276</v>
      </c>
      <c r="W101" s="112">
        <v>4476</v>
      </c>
      <c r="X101" s="112">
        <v>4493</v>
      </c>
      <c r="Y101" s="112">
        <v>4660</v>
      </c>
      <c r="Z101" s="112">
        <v>4834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9337</v>
      </c>
      <c r="W104" s="112">
        <v>9628</v>
      </c>
      <c r="X104" s="112">
        <v>9572</v>
      </c>
      <c r="Y104" s="112">
        <v>10088</v>
      </c>
      <c r="Z104" s="112">
        <v>10884</v>
      </c>
      <c r="AB104" s="109" t="str">
        <f>TEXT(Z104,"###,###")</f>
        <v>10,884</v>
      </c>
      <c r="AD104" s="130">
        <f>Z104/($Z$4)*100</f>
        <v>73.416526138279934</v>
      </c>
      <c r="AF104" s="109"/>
    </row>
    <row r="105" spans="1:32" x14ac:dyDescent="0.25">
      <c r="S105" s="115" t="s">
        <v>17</v>
      </c>
      <c r="T105" s="115"/>
      <c r="U105" s="112"/>
      <c r="V105" s="112">
        <v>2160</v>
      </c>
      <c r="W105" s="112">
        <v>2199</v>
      </c>
      <c r="X105" s="112">
        <v>2279</v>
      </c>
      <c r="Y105" s="112">
        <v>2616</v>
      </c>
      <c r="Z105" s="112">
        <v>2511</v>
      </c>
      <c r="AB105" s="109" t="str">
        <f>TEXT(Z105,"###,###")</f>
        <v>2,511</v>
      </c>
      <c r="AD105" s="130">
        <f>Z105/($Z$4)*100</f>
        <v>16.937605396290049</v>
      </c>
      <c r="AF105" s="109"/>
    </row>
    <row r="106" spans="1:32" x14ac:dyDescent="0.25">
      <c r="S106" s="118" t="s">
        <v>53</v>
      </c>
      <c r="T106" s="118"/>
      <c r="U106" s="120"/>
      <c r="V106" s="120">
        <v>11497</v>
      </c>
      <c r="W106" s="120">
        <v>11827</v>
      </c>
      <c r="X106" s="120">
        <v>11851</v>
      </c>
      <c r="Y106" s="120">
        <v>12704</v>
      </c>
      <c r="Z106" s="120">
        <v>13395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2101</v>
      </c>
      <c r="W108" s="112">
        <v>2261</v>
      </c>
      <c r="X108" s="112">
        <v>2152</v>
      </c>
      <c r="Y108" s="112">
        <v>2243</v>
      </c>
      <c r="Z108" s="112">
        <v>2333</v>
      </c>
      <c r="AB108" s="109" t="str">
        <f>TEXT(Z108,"###,###")</f>
        <v>2,333</v>
      </c>
      <c r="AD108" s="130">
        <f>Z108/($Z$4)*100</f>
        <v>15.736930860033727</v>
      </c>
      <c r="AF108" s="109"/>
    </row>
    <row r="109" spans="1:32" x14ac:dyDescent="0.25">
      <c r="S109" s="115" t="s">
        <v>20</v>
      </c>
      <c r="T109" s="115"/>
      <c r="U109" s="112"/>
      <c r="V109" s="112">
        <v>1941</v>
      </c>
      <c r="W109" s="112">
        <v>2034</v>
      </c>
      <c r="X109" s="112">
        <v>2279</v>
      </c>
      <c r="Y109" s="112">
        <v>2130</v>
      </c>
      <c r="Z109" s="112">
        <v>2399</v>
      </c>
      <c r="AB109" s="109" t="str">
        <f>TEXT(Z109,"###,###")</f>
        <v>2,399</v>
      </c>
      <c r="AD109" s="130">
        <f>Z109/($Z$4)*100</f>
        <v>16.182124789207421</v>
      </c>
      <c r="AF109" s="109"/>
    </row>
    <row r="110" spans="1:32" x14ac:dyDescent="0.25">
      <c r="S110" s="115" t="s">
        <v>21</v>
      </c>
      <c r="T110" s="115"/>
      <c r="U110" s="112"/>
      <c r="V110" s="112">
        <v>3114</v>
      </c>
      <c r="W110" s="112">
        <v>3163</v>
      </c>
      <c r="X110" s="112">
        <v>3188</v>
      </c>
      <c r="Y110" s="112">
        <v>3404</v>
      </c>
      <c r="Z110" s="112">
        <v>3496</v>
      </c>
      <c r="AB110" s="109" t="str">
        <f>TEXT(Z110,"###,###")</f>
        <v>3,496</v>
      </c>
      <c r="AD110" s="130">
        <f>Z110/($Z$4)*100</f>
        <v>23.58178752107926</v>
      </c>
      <c r="AF110" s="109"/>
    </row>
    <row r="111" spans="1:32" x14ac:dyDescent="0.25">
      <c r="S111" s="115" t="s">
        <v>22</v>
      </c>
      <c r="T111" s="115"/>
      <c r="U111" s="112"/>
      <c r="V111" s="112">
        <v>4321</v>
      </c>
      <c r="W111" s="112">
        <v>4355</v>
      </c>
      <c r="X111" s="112">
        <v>4232</v>
      </c>
      <c r="Y111" s="112">
        <v>4928</v>
      </c>
      <c r="Z111" s="112">
        <v>5170</v>
      </c>
      <c r="AB111" s="109" t="str">
        <f>TEXT(Z111,"###,###")</f>
        <v>5,170</v>
      </c>
      <c r="AD111" s="130">
        <f>Z111/($Z$4)*100</f>
        <v>34.873524451939289</v>
      </c>
      <c r="AF111" s="109"/>
    </row>
    <row r="112" spans="1:32" x14ac:dyDescent="0.25">
      <c r="S112" s="118" t="s">
        <v>53</v>
      </c>
      <c r="T112" s="118"/>
      <c r="U112" s="112"/>
      <c r="V112" s="112">
        <v>12865</v>
      </c>
      <c r="W112" s="112">
        <v>13172</v>
      </c>
      <c r="X112" s="112">
        <v>13187</v>
      </c>
      <c r="Y112" s="112">
        <v>14095</v>
      </c>
      <c r="Z112" s="112">
        <v>14824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43.21</v>
      </c>
      <c r="W118" s="131">
        <v>43.21</v>
      </c>
      <c r="X118" s="131">
        <v>43.56</v>
      </c>
      <c r="Y118" s="131">
        <v>43.69</v>
      </c>
      <c r="Z118" s="131">
        <v>43.33</v>
      </c>
      <c r="AB118" s="109" t="str">
        <f>TEXT(Z118,"##.0")</f>
        <v>43.3</v>
      </c>
    </row>
    <row r="120" spans="19:32" x14ac:dyDescent="0.25">
      <c r="S120" s="101" t="s">
        <v>97</v>
      </c>
      <c r="T120" s="112"/>
      <c r="U120" s="112"/>
      <c r="V120" s="112">
        <v>7136</v>
      </c>
      <c r="W120" s="112">
        <v>7477</v>
      </c>
      <c r="X120" s="112">
        <v>7392</v>
      </c>
      <c r="Y120" s="112">
        <v>7630</v>
      </c>
      <c r="Z120" s="112">
        <v>7900</v>
      </c>
      <c r="AB120" s="109" t="str">
        <f>TEXT(Z120,"###,###")</f>
        <v>7,900</v>
      </c>
    </row>
    <row r="121" spans="19:32" x14ac:dyDescent="0.25">
      <c r="S121" s="101" t="s">
        <v>98</v>
      </c>
      <c r="T121" s="112"/>
      <c r="U121" s="112"/>
      <c r="V121" s="112">
        <v>1138</v>
      </c>
      <c r="W121" s="112">
        <v>1235</v>
      </c>
      <c r="X121" s="112">
        <v>1232</v>
      </c>
      <c r="Y121" s="112">
        <v>1234</v>
      </c>
      <c r="Z121" s="112">
        <v>1282</v>
      </c>
      <c r="AB121" s="109" t="str">
        <f>TEXT(Z121,"###,###")</f>
        <v>1,282</v>
      </c>
    </row>
    <row r="122" spans="19:32" x14ac:dyDescent="0.25">
      <c r="S122" s="101" t="s">
        <v>99</v>
      </c>
      <c r="T122" s="112"/>
      <c r="U122" s="112"/>
      <c r="V122" s="112">
        <v>822</v>
      </c>
      <c r="W122" s="112">
        <v>802</v>
      </c>
      <c r="X122" s="112">
        <v>874</v>
      </c>
      <c r="Y122" s="112">
        <v>961</v>
      </c>
      <c r="Z122" s="112">
        <v>1013</v>
      </c>
      <c r="AB122" s="109" t="str">
        <f>TEXT(Z122,"###,###")</f>
        <v>1,013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7958</v>
      </c>
      <c r="W124" s="112">
        <v>8279</v>
      </c>
      <c r="X124" s="112">
        <v>8266</v>
      </c>
      <c r="Y124" s="112">
        <v>8591</v>
      </c>
      <c r="Z124" s="112">
        <v>8913</v>
      </c>
      <c r="AB124" s="109" t="str">
        <f>TEXT(Z124,"###,###")</f>
        <v>8,913</v>
      </c>
      <c r="AD124" s="127">
        <f>Z124/$Z$7*100</f>
        <v>87.399490096097281</v>
      </c>
    </row>
    <row r="125" spans="19:32" x14ac:dyDescent="0.25">
      <c r="S125" s="101" t="s">
        <v>101</v>
      </c>
      <c r="T125" s="112"/>
      <c r="U125" s="112"/>
      <c r="V125" s="112">
        <v>1960</v>
      </c>
      <c r="W125" s="112">
        <v>2037</v>
      </c>
      <c r="X125" s="112">
        <v>2106</v>
      </c>
      <c r="Y125" s="112">
        <v>2195</v>
      </c>
      <c r="Z125" s="112">
        <v>2295</v>
      </c>
      <c r="AB125" s="109" t="str">
        <f>TEXT(Z125,"###,###")</f>
        <v>2,295</v>
      </c>
      <c r="AD125" s="127">
        <f>Z125/$Z$7*100</f>
        <v>22.504412629927437</v>
      </c>
    </row>
    <row r="127" spans="19:32" x14ac:dyDescent="0.25">
      <c r="S127" s="101" t="s">
        <v>102</v>
      </c>
      <c r="T127" s="112"/>
      <c r="U127" s="112"/>
      <c r="V127" s="112">
        <v>4822</v>
      </c>
      <c r="W127" s="112">
        <v>5045</v>
      </c>
      <c r="X127" s="112">
        <v>4988</v>
      </c>
      <c r="Y127" s="112">
        <v>5156</v>
      </c>
      <c r="Z127" s="112">
        <v>5350</v>
      </c>
      <c r="AB127" s="109" t="str">
        <f>TEXT(Z127,"###,###")</f>
        <v>5,350</v>
      </c>
      <c r="AD127" s="127">
        <f>Z127/$Z$7*100</f>
        <v>52.461266915081382</v>
      </c>
    </row>
    <row r="128" spans="19:32" x14ac:dyDescent="0.25">
      <c r="S128" s="101" t="s">
        <v>103</v>
      </c>
      <c r="T128" s="112"/>
      <c r="U128" s="112"/>
      <c r="V128" s="112">
        <v>4271</v>
      </c>
      <c r="W128" s="112">
        <v>4471</v>
      </c>
      <c r="X128" s="112">
        <v>4496</v>
      </c>
      <c r="Y128" s="112">
        <v>4657</v>
      </c>
      <c r="Z128" s="112">
        <v>4835</v>
      </c>
      <c r="AB128" s="109" t="str">
        <f>TEXT(Z128,"###,###")</f>
        <v>4,835</v>
      </c>
      <c r="AD128" s="127">
        <f>Z128/$Z$7*100</f>
        <v>47.411257109237106</v>
      </c>
    </row>
    <row r="130" spans="19:20" x14ac:dyDescent="0.25">
      <c r="S130" s="101" t="s">
        <v>179</v>
      </c>
      <c r="T130" s="127">
        <v>77.466169837222992</v>
      </c>
    </row>
    <row r="131" spans="19:20" x14ac:dyDescent="0.25">
      <c r="S131" s="101" t="s">
        <v>180</v>
      </c>
      <c r="T131" s="127">
        <v>12.571092371053147</v>
      </c>
    </row>
    <row r="132" spans="19:20" x14ac:dyDescent="0.25">
      <c r="S132" s="101" t="s">
        <v>181</v>
      </c>
      <c r="T132" s="127">
        <v>9.9333202588742893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9A36829-2514-4CA1-A229-1C7DBE570F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364C131-6578-4213-B4A9-34FF437A539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8901AA52-C481-401C-A0DE-0C78E3C2655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A53B5527-9F16-4331-8E7C-B1E30B13AF6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6692C-FC2B-4A4F-B23D-FC6B43BCF61D}">
  <sheetPr codeName="Sheet8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122</v>
      </c>
      <c r="T1" s="99"/>
      <c r="U1" s="99"/>
      <c r="V1" s="99"/>
      <c r="W1" s="99"/>
      <c r="X1" s="99"/>
      <c r="Y1" s="100" t="s">
        <v>162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122</v>
      </c>
      <c r="Y3" s="105" t="s">
        <v>162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12.17 Kentish,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4671</v>
      </c>
      <c r="W4" s="108">
        <v>4748</v>
      </c>
      <c r="X4" s="108">
        <v>5233</v>
      </c>
      <c r="Y4" s="108">
        <v>5421</v>
      </c>
      <c r="Z4" s="108">
        <v>5472</v>
      </c>
      <c r="AB4" s="109" t="str">
        <f>TEXT(Z4,"###,###")</f>
        <v>5,472</v>
      </c>
      <c r="AD4" s="110">
        <f>Z4/Y4-1</f>
        <v>9.4078583287215967E-3</v>
      </c>
      <c r="AF4" s="110">
        <f>Z4/V4-1</f>
        <v>0.17148362235067438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2462</v>
      </c>
      <c r="W5" s="108">
        <v>2493</v>
      </c>
      <c r="X5" s="108">
        <v>2789</v>
      </c>
      <c r="Y5" s="108">
        <v>2821</v>
      </c>
      <c r="Z5" s="108">
        <v>2796</v>
      </c>
      <c r="AB5" s="109" t="str">
        <f>TEXT(Z5,"###,###")</f>
        <v>2,796</v>
      </c>
      <c r="AD5" s="110">
        <f t="shared" ref="AD5:AD9" si="0">Z5/Y5-1</f>
        <v>-8.862105636299189E-3</v>
      </c>
      <c r="AF5" s="110">
        <f t="shared" ref="AF5:AF9" si="1">Z5/V5-1</f>
        <v>0.13566206336311937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2211</v>
      </c>
      <c r="W6" s="108">
        <v>2256</v>
      </c>
      <c r="X6" s="108">
        <v>2435</v>
      </c>
      <c r="Y6" s="108">
        <v>2593</v>
      </c>
      <c r="Z6" s="108">
        <v>2669</v>
      </c>
      <c r="AB6" s="109" t="str">
        <f>TEXT(Z6,"###,###")</f>
        <v>2,669</v>
      </c>
      <c r="AD6" s="110">
        <f t="shared" si="0"/>
        <v>2.9309679907443043E-2</v>
      </c>
      <c r="AF6" s="110">
        <f t="shared" si="1"/>
        <v>0.20714608774310261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3339</v>
      </c>
      <c r="W7" s="108">
        <v>3388</v>
      </c>
      <c r="X7" s="108">
        <v>3528</v>
      </c>
      <c r="Y7" s="108">
        <v>3655</v>
      </c>
      <c r="Z7" s="108">
        <v>3714</v>
      </c>
      <c r="AB7" s="109" t="str">
        <f>TEXT(Z7,"###,###")</f>
        <v>3,714</v>
      </c>
      <c r="AD7" s="110">
        <f t="shared" si="0"/>
        <v>1.6142270861833063E-2</v>
      </c>
      <c r="AF7" s="110">
        <f t="shared" si="1"/>
        <v>0.11230907457322559</v>
      </c>
    </row>
    <row r="8" spans="1:32" ht="17.25" customHeight="1" x14ac:dyDescent="0.25">
      <c r="A8" s="62" t="s">
        <v>12</v>
      </c>
      <c r="B8" s="63"/>
      <c r="C8" s="29"/>
      <c r="D8" s="64" t="str">
        <f>AB4</f>
        <v>5,472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3,714</v>
      </c>
      <c r="P8" s="65"/>
      <c r="S8" s="107" t="s">
        <v>82</v>
      </c>
      <c r="T8" s="108"/>
      <c r="U8" s="108"/>
      <c r="V8" s="108">
        <v>40014</v>
      </c>
      <c r="W8" s="108">
        <v>40071.78</v>
      </c>
      <c r="X8" s="108">
        <v>41134.370000000003</v>
      </c>
      <c r="Y8" s="108">
        <v>43658</v>
      </c>
      <c r="Z8" s="108">
        <v>45818.34</v>
      </c>
      <c r="AB8" s="109" t="str">
        <f>TEXT(Z8,"$###,###")</f>
        <v>$45,818</v>
      </c>
      <c r="AD8" s="110">
        <f t="shared" si="0"/>
        <v>4.948325621879146E-2</v>
      </c>
      <c r="AF8" s="110">
        <f t="shared" si="1"/>
        <v>0.14505772979457188</v>
      </c>
    </row>
    <row r="9" spans="1:32" x14ac:dyDescent="0.25">
      <c r="A9" s="30" t="s">
        <v>14</v>
      </c>
      <c r="B9" s="69"/>
      <c r="C9" s="70"/>
      <c r="D9" s="71">
        <f>AD104</f>
        <v>77.101608187134502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52.934841141626279</v>
      </c>
      <c r="P9" s="72" t="s">
        <v>83</v>
      </c>
      <c r="S9" s="107" t="s">
        <v>7</v>
      </c>
      <c r="T9" s="108"/>
      <c r="U9" s="108"/>
      <c r="V9" s="108">
        <v>151485509</v>
      </c>
      <c r="W9" s="108">
        <v>159186970</v>
      </c>
      <c r="X9" s="108">
        <v>174761454</v>
      </c>
      <c r="Y9" s="108">
        <v>186558589</v>
      </c>
      <c r="Z9" s="108">
        <v>199324365</v>
      </c>
      <c r="AB9" s="109" t="str">
        <f>TEXT(Z9/1000000,"$#,###.0")&amp;" mil"</f>
        <v>$199.3 mil</v>
      </c>
      <c r="AD9" s="110">
        <f t="shared" si="0"/>
        <v>6.8427704499844921E-2</v>
      </c>
      <c r="AF9" s="110">
        <f t="shared" si="1"/>
        <v>0.31579823255569606</v>
      </c>
    </row>
    <row r="10" spans="1:32" x14ac:dyDescent="0.25">
      <c r="A10" s="30" t="s">
        <v>17</v>
      </c>
      <c r="B10" s="69"/>
      <c r="C10" s="70"/>
      <c r="D10" s="71">
        <f>AD105</f>
        <v>12.774122807017543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46.795907377490579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77.00592353257943</v>
      </c>
      <c r="P11" s="72" t="s">
        <v>83</v>
      </c>
      <c r="S11" s="107" t="s">
        <v>29</v>
      </c>
      <c r="T11" s="112"/>
      <c r="U11" s="112"/>
      <c r="V11" s="112">
        <v>3830</v>
      </c>
      <c r="W11" s="112">
        <v>3899</v>
      </c>
      <c r="X11" s="112">
        <v>4363</v>
      </c>
      <c r="Y11" s="112">
        <v>4570</v>
      </c>
      <c r="Z11" s="112">
        <v>4620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12.250942380183091</v>
      </c>
      <c r="P12" s="72" t="s">
        <v>83</v>
      </c>
      <c r="S12" s="107" t="s">
        <v>30</v>
      </c>
      <c r="T12" s="112"/>
      <c r="U12" s="112"/>
      <c r="V12" s="112">
        <v>837</v>
      </c>
      <c r="W12" s="112">
        <v>849</v>
      </c>
      <c r="X12" s="112">
        <v>870</v>
      </c>
      <c r="Y12" s="112">
        <v>853</v>
      </c>
      <c r="Z12" s="112">
        <v>856</v>
      </c>
    </row>
    <row r="13" spans="1:32" ht="15" customHeight="1" x14ac:dyDescent="0.25">
      <c r="A13" s="30" t="s">
        <v>19</v>
      </c>
      <c r="B13" s="70"/>
      <c r="C13" s="70"/>
      <c r="D13" s="71">
        <f>AD108</f>
        <v>14.565058479532164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10.743134087237479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17.452485380116958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44.2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26.809210526315791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16.770018873011594</v>
      </c>
      <c r="P15" s="72" t="s">
        <v>83</v>
      </c>
      <c r="S15" s="115" t="s">
        <v>59</v>
      </c>
      <c r="T15" s="115"/>
      <c r="U15" s="116"/>
      <c r="V15" s="116">
        <v>459</v>
      </c>
      <c r="W15" s="116">
        <v>483</v>
      </c>
      <c r="X15" s="116">
        <v>512</v>
      </c>
      <c r="Y15" s="112">
        <v>474</v>
      </c>
      <c r="Z15" s="112">
        <v>486</v>
      </c>
      <c r="AB15" s="117">
        <f t="shared" ref="AB15:AB34" si="2">IF(Z15="np",0,Z15/$Z$34)</f>
        <v>8.8848263254113352E-2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31.030701754385966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83.229981126988406</v>
      </c>
      <c r="P16" s="37" t="s">
        <v>83</v>
      </c>
      <c r="S16" s="115" t="s">
        <v>60</v>
      </c>
      <c r="T16" s="115"/>
      <c r="U16" s="116"/>
      <c r="V16" s="116">
        <v>70</v>
      </c>
      <c r="W16" s="116">
        <v>72</v>
      </c>
      <c r="X16" s="116">
        <v>92</v>
      </c>
      <c r="Y16" s="112">
        <v>89</v>
      </c>
      <c r="Z16" s="112">
        <v>95</v>
      </c>
      <c r="AB16" s="117">
        <f t="shared" si="2"/>
        <v>1.736745886654479E-2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315</v>
      </c>
      <c r="W17" s="116">
        <v>354</v>
      </c>
      <c r="X17" s="116">
        <v>404</v>
      </c>
      <c r="Y17" s="112">
        <v>401</v>
      </c>
      <c r="Z17" s="112">
        <v>445</v>
      </c>
      <c r="AB17" s="117">
        <f t="shared" si="2"/>
        <v>8.135283363802559E-2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48</v>
      </c>
      <c r="W18" s="116">
        <v>41</v>
      </c>
      <c r="X18" s="116">
        <v>57</v>
      </c>
      <c r="Y18" s="112">
        <v>63</v>
      </c>
      <c r="Z18" s="112">
        <v>48</v>
      </c>
      <c r="AB18" s="117">
        <f t="shared" si="2"/>
        <v>8.7751371115173671E-3</v>
      </c>
    </row>
    <row r="19" spans="1:28" x14ac:dyDescent="0.25">
      <c r="A19" s="61" t="str">
        <f>$S$1&amp;" ("&amp;$V$2&amp;" to "&amp;$Z$2&amp;")"</f>
        <v>Kentish (2018-19 to 2022-23)</v>
      </c>
      <c r="B19" s="61"/>
      <c r="C19" s="61"/>
      <c r="D19" s="61"/>
      <c r="E19" s="61"/>
      <c r="F19" s="61"/>
      <c r="G19" s="61" t="str">
        <f>$S$1&amp;" ("&amp;$V$2&amp;" to "&amp;$Z$2&amp;")"</f>
        <v>Kentish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365</v>
      </c>
      <c r="W19" s="116">
        <v>368</v>
      </c>
      <c r="X19" s="116">
        <v>370</v>
      </c>
      <c r="Y19" s="112">
        <v>406</v>
      </c>
      <c r="Z19" s="112">
        <v>437</v>
      </c>
      <c r="AB19" s="117">
        <f t="shared" si="2"/>
        <v>7.9890310786106034E-2</v>
      </c>
    </row>
    <row r="20" spans="1:28" x14ac:dyDescent="0.25">
      <c r="S20" s="115" t="s">
        <v>64</v>
      </c>
      <c r="T20" s="115"/>
      <c r="U20" s="116"/>
      <c r="V20" s="116">
        <v>126</v>
      </c>
      <c r="W20" s="116">
        <v>136</v>
      </c>
      <c r="X20" s="116">
        <v>151</v>
      </c>
      <c r="Y20" s="112">
        <v>155</v>
      </c>
      <c r="Z20" s="112">
        <v>153</v>
      </c>
      <c r="AB20" s="117">
        <f t="shared" si="2"/>
        <v>2.7970749542961609E-2</v>
      </c>
    </row>
    <row r="21" spans="1:28" x14ac:dyDescent="0.25">
      <c r="S21" s="115" t="s">
        <v>65</v>
      </c>
      <c r="T21" s="115"/>
      <c r="U21" s="116"/>
      <c r="V21" s="116">
        <v>312</v>
      </c>
      <c r="W21" s="116">
        <v>351</v>
      </c>
      <c r="X21" s="116">
        <v>364</v>
      </c>
      <c r="Y21" s="112">
        <v>394</v>
      </c>
      <c r="Z21" s="112">
        <v>381</v>
      </c>
      <c r="AB21" s="117">
        <f t="shared" si="2"/>
        <v>6.965265082266911E-2</v>
      </c>
    </row>
    <row r="22" spans="1:28" x14ac:dyDescent="0.25">
      <c r="S22" s="115" t="s">
        <v>66</v>
      </c>
      <c r="T22" s="115"/>
      <c r="U22" s="116"/>
      <c r="V22" s="116">
        <v>446</v>
      </c>
      <c r="W22" s="116">
        <v>406</v>
      </c>
      <c r="X22" s="116">
        <v>503</v>
      </c>
      <c r="Y22" s="112">
        <v>458</v>
      </c>
      <c r="Z22" s="112">
        <v>463</v>
      </c>
      <c r="AB22" s="117">
        <f t="shared" si="2"/>
        <v>8.4643510054844606E-2</v>
      </c>
    </row>
    <row r="23" spans="1:28" x14ac:dyDescent="0.25">
      <c r="S23" s="115" t="s">
        <v>67</v>
      </c>
      <c r="T23" s="115"/>
      <c r="U23" s="116"/>
      <c r="V23" s="116">
        <v>219</v>
      </c>
      <c r="W23" s="116">
        <v>231</v>
      </c>
      <c r="X23" s="116">
        <v>243</v>
      </c>
      <c r="Y23" s="112">
        <v>256</v>
      </c>
      <c r="Z23" s="112">
        <v>285</v>
      </c>
      <c r="AB23" s="117">
        <f t="shared" si="2"/>
        <v>5.2102376599634369E-2</v>
      </c>
    </row>
    <row r="24" spans="1:28" x14ac:dyDescent="0.25">
      <c r="S24" s="115" t="s">
        <v>68</v>
      </c>
      <c r="T24" s="115"/>
      <c r="U24" s="116"/>
      <c r="V24" s="116">
        <v>21</v>
      </c>
      <c r="W24" s="116">
        <v>12</v>
      </c>
      <c r="X24" s="116">
        <v>21</v>
      </c>
      <c r="Y24" s="112">
        <v>18</v>
      </c>
      <c r="Z24" s="112">
        <v>30</v>
      </c>
      <c r="AB24" s="117">
        <f t="shared" si="2"/>
        <v>5.4844606946983544E-3</v>
      </c>
    </row>
    <row r="25" spans="1:28" x14ac:dyDescent="0.25">
      <c r="S25" s="115" t="s">
        <v>69</v>
      </c>
      <c r="T25" s="115"/>
      <c r="U25" s="116"/>
      <c r="V25" s="116">
        <v>66</v>
      </c>
      <c r="W25" s="116">
        <v>90</v>
      </c>
      <c r="X25" s="116">
        <v>138</v>
      </c>
      <c r="Y25" s="112">
        <v>165</v>
      </c>
      <c r="Z25" s="112">
        <v>165</v>
      </c>
      <c r="AB25" s="117">
        <f t="shared" si="2"/>
        <v>3.0164533820840951E-2</v>
      </c>
    </row>
    <row r="26" spans="1:28" x14ac:dyDescent="0.25">
      <c r="S26" s="115" t="s">
        <v>70</v>
      </c>
      <c r="T26" s="115"/>
      <c r="U26" s="116"/>
      <c r="V26" s="116">
        <v>41</v>
      </c>
      <c r="W26" s="116">
        <v>44</v>
      </c>
      <c r="X26" s="116">
        <v>53</v>
      </c>
      <c r="Y26" s="112">
        <v>60</v>
      </c>
      <c r="Z26" s="112">
        <v>62</v>
      </c>
      <c r="AB26" s="117">
        <f t="shared" si="2"/>
        <v>1.13345521023766E-2</v>
      </c>
    </row>
    <row r="27" spans="1:28" x14ac:dyDescent="0.25">
      <c r="S27" s="115" t="s">
        <v>71</v>
      </c>
      <c r="T27" s="115"/>
      <c r="U27" s="116"/>
      <c r="V27" s="116">
        <v>201</v>
      </c>
      <c r="W27" s="116">
        <v>202</v>
      </c>
      <c r="X27" s="116">
        <v>214</v>
      </c>
      <c r="Y27" s="112">
        <v>256</v>
      </c>
      <c r="Z27" s="112">
        <v>258</v>
      </c>
      <c r="AB27" s="117">
        <f t="shared" si="2"/>
        <v>4.7166361974405852E-2</v>
      </c>
    </row>
    <row r="28" spans="1:28" x14ac:dyDescent="0.25">
      <c r="S28" s="115" t="s">
        <v>72</v>
      </c>
      <c r="T28" s="115"/>
      <c r="U28" s="116"/>
      <c r="V28" s="116">
        <v>317</v>
      </c>
      <c r="W28" s="116">
        <v>347</v>
      </c>
      <c r="X28" s="116">
        <v>401</v>
      </c>
      <c r="Y28" s="112">
        <v>394</v>
      </c>
      <c r="Z28" s="112">
        <v>354</v>
      </c>
      <c r="AB28" s="117">
        <f t="shared" si="2"/>
        <v>6.4716636197440586E-2</v>
      </c>
    </row>
    <row r="29" spans="1:28" x14ac:dyDescent="0.25">
      <c r="S29" s="115" t="s">
        <v>73</v>
      </c>
      <c r="T29" s="115"/>
      <c r="U29" s="116"/>
      <c r="V29" s="116">
        <v>203</v>
      </c>
      <c r="W29" s="116">
        <v>157</v>
      </c>
      <c r="X29" s="116">
        <v>179</v>
      </c>
      <c r="Y29" s="112">
        <v>226</v>
      </c>
      <c r="Z29" s="112">
        <v>198</v>
      </c>
      <c r="AB29" s="117">
        <f t="shared" si="2"/>
        <v>3.6197440585009143E-2</v>
      </c>
    </row>
    <row r="30" spans="1:28" x14ac:dyDescent="0.25">
      <c r="S30" s="115" t="s">
        <v>74</v>
      </c>
      <c r="T30" s="115"/>
      <c r="U30" s="116"/>
      <c r="V30" s="116">
        <v>261</v>
      </c>
      <c r="W30" s="116">
        <v>272</v>
      </c>
      <c r="X30" s="116">
        <v>273</v>
      </c>
      <c r="Y30" s="112">
        <v>331</v>
      </c>
      <c r="Z30" s="112">
        <v>348</v>
      </c>
      <c r="AB30" s="117">
        <f t="shared" si="2"/>
        <v>6.3619744058500918E-2</v>
      </c>
    </row>
    <row r="31" spans="1:28" x14ac:dyDescent="0.25">
      <c r="S31" s="115" t="s">
        <v>75</v>
      </c>
      <c r="T31" s="115"/>
      <c r="U31" s="116"/>
      <c r="V31" s="116">
        <v>483</v>
      </c>
      <c r="W31" s="116">
        <v>522</v>
      </c>
      <c r="X31" s="116">
        <v>587</v>
      </c>
      <c r="Y31" s="112">
        <v>616</v>
      </c>
      <c r="Z31" s="112">
        <v>642</v>
      </c>
      <c r="AB31" s="117">
        <f t="shared" si="2"/>
        <v>0.11736745886654479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68</v>
      </c>
      <c r="W32" s="116">
        <v>71</v>
      </c>
      <c r="X32" s="116">
        <v>74</v>
      </c>
      <c r="Y32" s="112">
        <v>74</v>
      </c>
      <c r="Z32" s="112">
        <v>92</v>
      </c>
      <c r="AB32" s="117">
        <f t="shared" si="2"/>
        <v>1.6819012797074956E-2</v>
      </c>
    </row>
    <row r="33" spans="19:32" x14ac:dyDescent="0.25">
      <c r="S33" s="115" t="s">
        <v>77</v>
      </c>
      <c r="T33" s="115"/>
      <c r="U33" s="116"/>
      <c r="V33" s="116">
        <v>175</v>
      </c>
      <c r="W33" s="116">
        <v>186</v>
      </c>
      <c r="X33" s="116">
        <v>205</v>
      </c>
      <c r="Y33" s="112">
        <v>220</v>
      </c>
      <c r="Z33" s="112">
        <v>221</v>
      </c>
      <c r="AB33" s="117">
        <f t="shared" si="2"/>
        <v>4.0402193784277882E-2</v>
      </c>
    </row>
    <row r="34" spans="19:32" x14ac:dyDescent="0.25">
      <c r="S34" s="118" t="s">
        <v>53</v>
      </c>
      <c r="T34" s="118"/>
      <c r="U34" s="119"/>
      <c r="V34" s="119">
        <v>4673</v>
      </c>
      <c r="W34" s="119">
        <v>4750</v>
      </c>
      <c r="X34" s="119">
        <v>5233</v>
      </c>
      <c r="Y34" s="120">
        <v>5423</v>
      </c>
      <c r="Z34" s="120">
        <v>5470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2856</v>
      </c>
      <c r="W37" s="112">
        <v>2878</v>
      </c>
      <c r="X37" s="112">
        <v>2889</v>
      </c>
      <c r="Y37" s="112">
        <v>3072</v>
      </c>
      <c r="Z37" s="112">
        <v>3087</v>
      </c>
      <c r="AB37" s="132">
        <f>Z37/Z40*100</f>
        <v>83.229981126988406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477</v>
      </c>
      <c r="W38" s="112">
        <v>507</v>
      </c>
      <c r="X38" s="112">
        <v>638</v>
      </c>
      <c r="Y38" s="112">
        <v>588</v>
      </c>
      <c r="Z38" s="112">
        <v>622</v>
      </c>
      <c r="AB38" s="132">
        <f>Z38/Z40*100</f>
        <v>16.770018873011594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3333</v>
      </c>
      <c r="W40" s="112">
        <v>3385</v>
      </c>
      <c r="X40" s="112">
        <v>3527</v>
      </c>
      <c r="Y40" s="112">
        <v>3660</v>
      </c>
      <c r="Z40" s="112">
        <v>3709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4</v>
      </c>
      <c r="X44" s="112">
        <v>6</v>
      </c>
      <c r="Y44" s="112">
        <v>4</v>
      </c>
      <c r="Z44" s="112">
        <v>9</v>
      </c>
    </row>
    <row r="45" spans="19:32" x14ac:dyDescent="0.25">
      <c r="S45" s="115" t="s">
        <v>37</v>
      </c>
      <c r="T45" s="115"/>
      <c r="U45" s="112"/>
      <c r="V45" s="112">
        <v>54</v>
      </c>
      <c r="W45" s="112">
        <v>59</v>
      </c>
      <c r="X45" s="112">
        <v>66</v>
      </c>
      <c r="Y45" s="112">
        <v>78</v>
      </c>
      <c r="Z45" s="112">
        <v>74</v>
      </c>
    </row>
    <row r="46" spans="19:32" x14ac:dyDescent="0.25">
      <c r="S46" s="115" t="s">
        <v>38</v>
      </c>
      <c r="T46" s="115"/>
      <c r="U46" s="112"/>
      <c r="V46" s="112">
        <v>161</v>
      </c>
      <c r="W46" s="112">
        <v>130</v>
      </c>
      <c r="X46" s="112">
        <v>175</v>
      </c>
      <c r="Y46" s="112">
        <v>135</v>
      </c>
      <c r="Z46" s="112">
        <v>165</v>
      </c>
    </row>
    <row r="47" spans="19:32" x14ac:dyDescent="0.25">
      <c r="S47" s="115" t="s">
        <v>39</v>
      </c>
      <c r="T47" s="115"/>
      <c r="U47" s="112"/>
      <c r="V47" s="112">
        <v>199</v>
      </c>
      <c r="W47" s="112">
        <v>224</v>
      </c>
      <c r="X47" s="112">
        <v>230</v>
      </c>
      <c r="Y47" s="112">
        <v>228</v>
      </c>
      <c r="Z47" s="112">
        <v>234</v>
      </c>
    </row>
    <row r="48" spans="19:32" x14ac:dyDescent="0.25">
      <c r="S48" s="115" t="s">
        <v>40</v>
      </c>
      <c r="T48" s="115"/>
      <c r="U48" s="112"/>
      <c r="V48" s="112">
        <v>196</v>
      </c>
      <c r="W48" s="112">
        <v>237</v>
      </c>
      <c r="X48" s="112">
        <v>286</v>
      </c>
      <c r="Y48" s="112">
        <v>305</v>
      </c>
      <c r="Z48" s="112">
        <v>261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202</v>
      </c>
      <c r="W49" s="112">
        <v>202</v>
      </c>
      <c r="X49" s="112">
        <v>274</v>
      </c>
      <c r="Y49" s="112">
        <v>277</v>
      </c>
      <c r="Z49" s="112">
        <v>288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Kentish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223</v>
      </c>
      <c r="W50" s="112">
        <v>229</v>
      </c>
      <c r="X50" s="112">
        <v>257</v>
      </c>
      <c r="Y50" s="112">
        <v>244</v>
      </c>
      <c r="Z50" s="112">
        <v>231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179</v>
      </c>
      <c r="W51" s="112">
        <v>197</v>
      </c>
      <c r="X51" s="112">
        <v>200</v>
      </c>
      <c r="Y51" s="112">
        <v>201</v>
      </c>
      <c r="Z51" s="112">
        <v>211</v>
      </c>
    </row>
    <row r="52" spans="1:26" ht="15" customHeight="1" x14ac:dyDescent="0.25">
      <c r="S52" s="115" t="s">
        <v>44</v>
      </c>
      <c r="T52" s="115"/>
      <c r="U52" s="112"/>
      <c r="V52" s="112">
        <v>244</v>
      </c>
      <c r="W52" s="112">
        <v>238</v>
      </c>
      <c r="X52" s="112">
        <v>212</v>
      </c>
      <c r="Y52" s="112">
        <v>207</v>
      </c>
      <c r="Z52" s="112">
        <v>189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272</v>
      </c>
      <c r="W53" s="112">
        <v>277</v>
      </c>
      <c r="X53" s="112">
        <v>310</v>
      </c>
      <c r="Y53" s="112">
        <v>317</v>
      </c>
      <c r="Z53" s="112">
        <v>294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333</v>
      </c>
      <c r="W54" s="112">
        <v>289</v>
      </c>
      <c r="X54" s="112">
        <v>311</v>
      </c>
      <c r="Y54" s="112">
        <v>320</v>
      </c>
      <c r="Z54" s="112">
        <v>313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210</v>
      </c>
      <c r="W55" s="112">
        <v>232</v>
      </c>
      <c r="X55" s="112">
        <v>247</v>
      </c>
      <c r="Y55" s="112">
        <v>279</v>
      </c>
      <c r="Z55" s="112">
        <v>284</v>
      </c>
    </row>
    <row r="56" spans="1:26" ht="15" customHeight="1" x14ac:dyDescent="0.25">
      <c r="S56" s="115" t="s">
        <v>48</v>
      </c>
      <c r="T56" s="115"/>
      <c r="U56" s="112"/>
      <c r="V56" s="112">
        <v>104</v>
      </c>
      <c r="W56" s="112">
        <v>95</v>
      </c>
      <c r="X56" s="112">
        <v>122</v>
      </c>
      <c r="Y56" s="112">
        <v>129</v>
      </c>
      <c r="Z56" s="112">
        <v>144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43</v>
      </c>
      <c r="W57" s="112">
        <v>44</v>
      </c>
      <c r="X57" s="112">
        <v>56</v>
      </c>
      <c r="Y57" s="112">
        <v>58</v>
      </c>
      <c r="Z57" s="112">
        <v>43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15</v>
      </c>
      <c r="W58" s="112">
        <v>22</v>
      </c>
      <c r="X58" s="112">
        <v>18</v>
      </c>
      <c r="Y58" s="112">
        <v>23</v>
      </c>
      <c r="Z58" s="112">
        <v>29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11</v>
      </c>
      <c r="W59" s="112">
        <v>13</v>
      </c>
      <c r="X59" s="112">
        <v>14</v>
      </c>
      <c r="Y59" s="112">
        <v>12</v>
      </c>
      <c r="Z59" s="112">
        <v>10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9</v>
      </c>
      <c r="W60" s="112">
        <v>7</v>
      </c>
      <c r="X60" s="112">
        <v>5</v>
      </c>
      <c r="Y60" s="112">
        <v>3</v>
      </c>
      <c r="Z60" s="112">
        <v>10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2458</v>
      </c>
      <c r="W61" s="112">
        <v>2492</v>
      </c>
      <c r="X61" s="112">
        <v>2789</v>
      </c>
      <c r="Y61" s="112">
        <v>2818</v>
      </c>
      <c r="Z61" s="112">
        <v>2798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0</v>
      </c>
      <c r="W63" s="112">
        <v>4</v>
      </c>
      <c r="X63" s="112">
        <v>8</v>
      </c>
      <c r="Y63" s="112">
        <v>9</v>
      </c>
      <c r="Z63" s="112">
        <v>14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48</v>
      </c>
      <c r="W64" s="112">
        <v>54</v>
      </c>
      <c r="X64" s="112">
        <v>73</v>
      </c>
      <c r="Y64" s="112">
        <v>97</v>
      </c>
      <c r="Z64" s="112">
        <v>79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Kentish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149</v>
      </c>
      <c r="W65" s="112">
        <v>153</v>
      </c>
      <c r="X65" s="112">
        <v>146</v>
      </c>
      <c r="Y65" s="112">
        <v>125</v>
      </c>
      <c r="Z65" s="112">
        <v>127</v>
      </c>
    </row>
    <row r="66" spans="1:26" x14ac:dyDescent="0.25">
      <c r="S66" s="115" t="s">
        <v>39</v>
      </c>
      <c r="T66" s="115"/>
      <c r="U66" s="112"/>
      <c r="V66" s="112">
        <v>164</v>
      </c>
      <c r="W66" s="112">
        <v>167</v>
      </c>
      <c r="X66" s="112">
        <v>169</v>
      </c>
      <c r="Y66" s="112">
        <v>183</v>
      </c>
      <c r="Z66" s="112">
        <v>206</v>
      </c>
    </row>
    <row r="67" spans="1:26" x14ac:dyDescent="0.25">
      <c r="S67" s="115" t="s">
        <v>40</v>
      </c>
      <c r="T67" s="115"/>
      <c r="U67" s="112"/>
      <c r="V67" s="112">
        <v>218</v>
      </c>
      <c r="W67" s="112">
        <v>185</v>
      </c>
      <c r="X67" s="112">
        <v>205</v>
      </c>
      <c r="Y67" s="112">
        <v>232</v>
      </c>
      <c r="Z67" s="112">
        <v>231</v>
      </c>
    </row>
    <row r="68" spans="1:26" x14ac:dyDescent="0.25">
      <c r="S68" s="115" t="s">
        <v>41</v>
      </c>
      <c r="T68" s="115"/>
      <c r="U68" s="112"/>
      <c r="V68" s="112">
        <v>162</v>
      </c>
      <c r="W68" s="112">
        <v>186</v>
      </c>
      <c r="X68" s="112">
        <v>223</v>
      </c>
      <c r="Y68" s="112">
        <v>231</v>
      </c>
      <c r="Z68" s="112">
        <v>253</v>
      </c>
    </row>
    <row r="69" spans="1:26" x14ac:dyDescent="0.25">
      <c r="S69" s="115" t="s">
        <v>42</v>
      </c>
      <c r="T69" s="115"/>
      <c r="U69" s="112"/>
      <c r="V69" s="112">
        <v>186</v>
      </c>
      <c r="W69" s="112">
        <v>206</v>
      </c>
      <c r="X69" s="112">
        <v>219</v>
      </c>
      <c r="Y69" s="112">
        <v>223</v>
      </c>
      <c r="Z69" s="112">
        <v>224</v>
      </c>
    </row>
    <row r="70" spans="1:26" x14ac:dyDescent="0.25">
      <c r="S70" s="115" t="s">
        <v>43</v>
      </c>
      <c r="T70" s="115"/>
      <c r="U70" s="112"/>
      <c r="V70" s="112">
        <v>197</v>
      </c>
      <c r="W70" s="112">
        <v>191</v>
      </c>
      <c r="X70" s="112">
        <v>217</v>
      </c>
      <c r="Y70" s="112">
        <v>243</v>
      </c>
      <c r="Z70" s="112">
        <v>232</v>
      </c>
    </row>
    <row r="71" spans="1:26" x14ac:dyDescent="0.25">
      <c r="S71" s="115" t="s">
        <v>44</v>
      </c>
      <c r="T71" s="115"/>
      <c r="U71" s="112"/>
      <c r="V71" s="112">
        <v>254</v>
      </c>
      <c r="W71" s="112">
        <v>271</v>
      </c>
      <c r="X71" s="112">
        <v>270</v>
      </c>
      <c r="Y71" s="112">
        <v>251</v>
      </c>
      <c r="Z71" s="112">
        <v>248</v>
      </c>
    </row>
    <row r="72" spans="1:26" x14ac:dyDescent="0.25">
      <c r="S72" s="115" t="s">
        <v>45</v>
      </c>
      <c r="T72" s="115"/>
      <c r="U72" s="112"/>
      <c r="V72" s="112">
        <v>284</v>
      </c>
      <c r="W72" s="112">
        <v>280</v>
      </c>
      <c r="X72" s="112">
        <v>314</v>
      </c>
      <c r="Y72" s="112">
        <v>305</v>
      </c>
      <c r="Z72" s="112">
        <v>331</v>
      </c>
    </row>
    <row r="73" spans="1:26" x14ac:dyDescent="0.25">
      <c r="S73" s="115" t="s">
        <v>46</v>
      </c>
      <c r="T73" s="115"/>
      <c r="U73" s="112"/>
      <c r="V73" s="112">
        <v>253</v>
      </c>
      <c r="W73" s="112">
        <v>254</v>
      </c>
      <c r="X73" s="112">
        <v>257</v>
      </c>
      <c r="Y73" s="112">
        <v>329</v>
      </c>
      <c r="Z73" s="112">
        <v>307</v>
      </c>
    </row>
    <row r="74" spans="1:26" x14ac:dyDescent="0.25">
      <c r="S74" s="115" t="s">
        <v>47</v>
      </c>
      <c r="T74" s="115"/>
      <c r="U74" s="112"/>
      <c r="V74" s="112">
        <v>161</v>
      </c>
      <c r="W74" s="112">
        <v>183</v>
      </c>
      <c r="X74" s="112">
        <v>201</v>
      </c>
      <c r="Y74" s="112">
        <v>219</v>
      </c>
      <c r="Z74" s="112">
        <v>250</v>
      </c>
    </row>
    <row r="75" spans="1:26" x14ac:dyDescent="0.25">
      <c r="S75" s="115" t="s">
        <v>48</v>
      </c>
      <c r="T75" s="115"/>
      <c r="U75" s="112"/>
      <c r="V75" s="112">
        <v>67</v>
      </c>
      <c r="W75" s="112">
        <v>71</v>
      </c>
      <c r="X75" s="112">
        <v>72</v>
      </c>
      <c r="Y75" s="112">
        <v>83</v>
      </c>
      <c r="Z75" s="112">
        <v>88</v>
      </c>
    </row>
    <row r="76" spans="1:26" x14ac:dyDescent="0.25">
      <c r="S76" s="115" t="s">
        <v>49</v>
      </c>
      <c r="T76" s="115"/>
      <c r="U76" s="112"/>
      <c r="V76" s="112">
        <v>35</v>
      </c>
      <c r="W76" s="112">
        <v>36</v>
      </c>
      <c r="X76" s="112">
        <v>38</v>
      </c>
      <c r="Y76" s="112">
        <v>35</v>
      </c>
      <c r="Z76" s="112">
        <v>35</v>
      </c>
    </row>
    <row r="77" spans="1:26" x14ac:dyDescent="0.25">
      <c r="S77" s="115" t="s">
        <v>50</v>
      </c>
      <c r="T77" s="115"/>
      <c r="U77" s="112"/>
      <c r="V77" s="112">
        <v>7</v>
      </c>
      <c r="W77" s="112">
        <v>10</v>
      </c>
      <c r="X77" s="112">
        <v>18</v>
      </c>
      <c r="Y77" s="112">
        <v>24</v>
      </c>
      <c r="Z77" s="112">
        <v>23</v>
      </c>
    </row>
    <row r="78" spans="1:26" x14ac:dyDescent="0.25">
      <c r="S78" s="115" t="s">
        <v>51</v>
      </c>
      <c r="T78" s="115"/>
      <c r="U78" s="112"/>
      <c r="V78" s="112">
        <v>5</v>
      </c>
      <c r="W78" s="112">
        <v>7</v>
      </c>
      <c r="X78" s="112">
        <v>4</v>
      </c>
      <c r="Y78" s="112">
        <v>7</v>
      </c>
      <c r="Z78" s="112">
        <v>6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0</v>
      </c>
      <c r="X79" s="112">
        <v>1</v>
      </c>
      <c r="Y79" s="112">
        <v>0</v>
      </c>
      <c r="Z79" s="112">
        <v>0</v>
      </c>
    </row>
    <row r="80" spans="1:26" x14ac:dyDescent="0.25">
      <c r="S80" s="118" t="s">
        <v>53</v>
      </c>
      <c r="T80" s="118"/>
      <c r="U80" s="112"/>
      <c r="V80" s="112">
        <v>2209</v>
      </c>
      <c r="W80" s="112">
        <v>2254</v>
      </c>
      <c r="X80" s="112">
        <v>2435</v>
      </c>
      <c r="Y80" s="112">
        <v>2595</v>
      </c>
      <c r="Z80" s="112">
        <v>2669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Kentish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171</v>
      </c>
      <c r="W83" s="112">
        <v>169</v>
      </c>
      <c r="X83" s="112">
        <v>173</v>
      </c>
      <c r="Y83" s="112">
        <v>180</v>
      </c>
      <c r="Z83" s="112">
        <v>185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103</v>
      </c>
      <c r="W84" s="112">
        <v>112</v>
      </c>
      <c r="X84" s="112">
        <v>113</v>
      </c>
      <c r="Y84" s="112">
        <v>122</v>
      </c>
      <c r="Z84" s="112">
        <v>131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410</v>
      </c>
      <c r="W85" s="112">
        <v>405</v>
      </c>
      <c r="X85" s="112">
        <v>418</v>
      </c>
      <c r="Y85" s="112">
        <v>449</v>
      </c>
      <c r="Z85" s="112">
        <v>448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5,472</v>
      </c>
      <c r="D86" s="94">
        <f t="shared" ref="D86:D91" si="4">AD4</f>
        <v>9.4078583287215967E-3</v>
      </c>
      <c r="E86" s="95">
        <f t="shared" ref="E86:E91" si="5">AD4</f>
        <v>9.4078583287215967E-3</v>
      </c>
      <c r="F86" s="94">
        <f t="shared" ref="F86:F91" si="6">AF4</f>
        <v>0.17148362235067438</v>
      </c>
      <c r="G86" s="95">
        <f t="shared" ref="G86:G91" si="7">AF4</f>
        <v>0.17148362235067438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95</v>
      </c>
      <c r="W86" s="112">
        <v>89</v>
      </c>
      <c r="X86" s="112">
        <v>93</v>
      </c>
      <c r="Y86" s="112">
        <v>99</v>
      </c>
      <c r="Z86" s="112">
        <v>100</v>
      </c>
    </row>
    <row r="87" spans="1:30" ht="15" customHeight="1" x14ac:dyDescent="0.25">
      <c r="A87" s="96" t="s">
        <v>4</v>
      </c>
      <c r="B87" s="49"/>
      <c r="C87" s="97" t="str">
        <f t="shared" si="3"/>
        <v>2,796</v>
      </c>
      <c r="D87" s="94">
        <f t="shared" si="4"/>
        <v>-8.862105636299189E-3</v>
      </c>
      <c r="E87" s="95">
        <f t="shared" si="5"/>
        <v>-8.862105636299189E-3</v>
      </c>
      <c r="F87" s="94">
        <f t="shared" si="6"/>
        <v>0.13566206336311937</v>
      </c>
      <c r="G87" s="95">
        <f t="shared" si="7"/>
        <v>0.13566206336311937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40</v>
      </c>
      <c r="W87" s="112">
        <v>47</v>
      </c>
      <c r="X87" s="112">
        <v>51</v>
      </c>
      <c r="Y87" s="112">
        <v>55</v>
      </c>
      <c r="Z87" s="112">
        <v>64</v>
      </c>
    </row>
    <row r="88" spans="1:30" ht="15" customHeight="1" x14ac:dyDescent="0.25">
      <c r="A88" s="96" t="s">
        <v>5</v>
      </c>
      <c r="B88" s="49"/>
      <c r="C88" s="97" t="str">
        <f t="shared" si="3"/>
        <v>2,669</v>
      </c>
      <c r="D88" s="94">
        <f t="shared" si="4"/>
        <v>2.9309679907443043E-2</v>
      </c>
      <c r="E88" s="95">
        <f t="shared" si="5"/>
        <v>2.9309679907443043E-2</v>
      </c>
      <c r="F88" s="94">
        <f t="shared" si="6"/>
        <v>0.20714608774310261</v>
      </c>
      <c r="G88" s="95">
        <f t="shared" si="7"/>
        <v>0.20714608774310261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55</v>
      </c>
      <c r="W88" s="112">
        <v>69</v>
      </c>
      <c r="X88" s="112">
        <v>73</v>
      </c>
      <c r="Y88" s="112">
        <v>75</v>
      </c>
      <c r="Z88" s="112">
        <v>69</v>
      </c>
    </row>
    <row r="89" spans="1:30" ht="15" customHeight="1" x14ac:dyDescent="0.25">
      <c r="A89" s="49" t="s">
        <v>6</v>
      </c>
      <c r="B89" s="49"/>
      <c r="C89" s="97" t="str">
        <f t="shared" si="3"/>
        <v>3,714</v>
      </c>
      <c r="D89" s="94">
        <f t="shared" si="4"/>
        <v>1.6142270861833063E-2</v>
      </c>
      <c r="E89" s="95">
        <f t="shared" si="5"/>
        <v>1.6142270861833063E-2</v>
      </c>
      <c r="F89" s="94">
        <f t="shared" si="6"/>
        <v>0.11230907457322559</v>
      </c>
      <c r="G89" s="95">
        <f t="shared" si="7"/>
        <v>0.11230907457322559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248</v>
      </c>
      <c r="W89" s="112">
        <v>259</v>
      </c>
      <c r="X89" s="112">
        <v>261</v>
      </c>
      <c r="Y89" s="112">
        <v>254</v>
      </c>
      <c r="Z89" s="112">
        <v>289</v>
      </c>
    </row>
    <row r="90" spans="1:30" ht="15" customHeight="1" x14ac:dyDescent="0.25">
      <c r="A90" s="49" t="s">
        <v>95</v>
      </c>
      <c r="B90" s="49"/>
      <c r="C90" s="97" t="str">
        <f t="shared" si="3"/>
        <v>$45,818</v>
      </c>
      <c r="D90" s="94">
        <f t="shared" si="4"/>
        <v>4.948325621879146E-2</v>
      </c>
      <c r="E90" s="95">
        <f t="shared" si="5"/>
        <v>4.948325621879146E-2</v>
      </c>
      <c r="F90" s="94">
        <f t="shared" si="6"/>
        <v>0.14505772979457188</v>
      </c>
      <c r="G90" s="95">
        <f t="shared" si="7"/>
        <v>0.14505772979457188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270</v>
      </c>
      <c r="W90" s="112">
        <v>282</v>
      </c>
      <c r="X90" s="112">
        <v>298</v>
      </c>
      <c r="Y90" s="112">
        <v>299</v>
      </c>
      <c r="Z90" s="112">
        <v>250</v>
      </c>
    </row>
    <row r="91" spans="1:30" ht="15" customHeight="1" x14ac:dyDescent="0.25">
      <c r="A91" s="49" t="s">
        <v>7</v>
      </c>
      <c r="B91" s="49"/>
      <c r="C91" s="97" t="str">
        <f t="shared" si="3"/>
        <v>$199.3 mil</v>
      </c>
      <c r="D91" s="94">
        <f t="shared" si="4"/>
        <v>6.8427704499844921E-2</v>
      </c>
      <c r="E91" s="95">
        <f t="shared" si="5"/>
        <v>6.8427704499844921E-2</v>
      </c>
      <c r="F91" s="94">
        <f t="shared" si="6"/>
        <v>0.31579823255569606</v>
      </c>
      <c r="G91" s="95">
        <f t="shared" si="7"/>
        <v>0.31579823255569606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1805</v>
      </c>
      <c r="W91" s="112">
        <v>1842</v>
      </c>
      <c r="X91" s="112">
        <v>1910</v>
      </c>
      <c r="Y91" s="112">
        <v>1961</v>
      </c>
      <c r="Z91" s="112">
        <v>1969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89</v>
      </c>
      <c r="W93" s="112">
        <v>85</v>
      </c>
      <c r="X93" s="112">
        <v>89</v>
      </c>
      <c r="Y93" s="112">
        <v>99</v>
      </c>
      <c r="Z93" s="112">
        <v>106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231</v>
      </c>
      <c r="W94" s="112">
        <v>220</v>
      </c>
      <c r="X94" s="112">
        <v>231</v>
      </c>
      <c r="Y94" s="112">
        <v>233</v>
      </c>
      <c r="Z94" s="112">
        <v>243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63</v>
      </c>
      <c r="W95" s="112">
        <v>69</v>
      </c>
      <c r="X95" s="112">
        <v>74</v>
      </c>
      <c r="Y95" s="112">
        <v>76</v>
      </c>
      <c r="Z95" s="112">
        <v>88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273</v>
      </c>
      <c r="W96" s="112">
        <v>292</v>
      </c>
      <c r="X96" s="112">
        <v>284</v>
      </c>
      <c r="Y96" s="112">
        <v>312</v>
      </c>
      <c r="Z96" s="112">
        <v>333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212</v>
      </c>
      <c r="W97" s="112">
        <v>199</v>
      </c>
      <c r="X97" s="112">
        <v>214</v>
      </c>
      <c r="Y97" s="112">
        <v>226</v>
      </c>
      <c r="Z97" s="112">
        <v>237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143</v>
      </c>
      <c r="W98" s="112">
        <v>144</v>
      </c>
      <c r="X98" s="112">
        <v>143</v>
      </c>
      <c r="Y98" s="112">
        <v>165</v>
      </c>
      <c r="Z98" s="112">
        <v>153</v>
      </c>
    </row>
    <row r="99" spans="1:32" ht="15" customHeight="1" x14ac:dyDescent="0.25">
      <c r="S99" s="115" t="s">
        <v>142</v>
      </c>
      <c r="T99" s="115"/>
      <c r="U99" s="112"/>
      <c r="V99" s="112">
        <v>21</v>
      </c>
      <c r="W99" s="112">
        <v>28</v>
      </c>
      <c r="X99" s="112">
        <v>31</v>
      </c>
      <c r="Y99" s="112">
        <v>21</v>
      </c>
      <c r="Z99" s="112">
        <v>33</v>
      </c>
    </row>
    <row r="100" spans="1:32" ht="15" customHeight="1" x14ac:dyDescent="0.25">
      <c r="S100" s="115" t="s">
        <v>58</v>
      </c>
      <c r="T100" s="115"/>
      <c r="U100" s="112"/>
      <c r="V100" s="112">
        <v>225</v>
      </c>
      <c r="W100" s="112">
        <v>215</v>
      </c>
      <c r="X100" s="112">
        <v>235</v>
      </c>
      <c r="Y100" s="112">
        <v>236</v>
      </c>
      <c r="Z100" s="112">
        <v>209</v>
      </c>
    </row>
    <row r="101" spans="1:32" x14ac:dyDescent="0.25">
      <c r="A101" s="18"/>
      <c r="S101" s="118" t="s">
        <v>53</v>
      </c>
      <c r="T101" s="118"/>
      <c r="U101" s="112"/>
      <c r="V101" s="112">
        <v>1533</v>
      </c>
      <c r="W101" s="112">
        <v>1549</v>
      </c>
      <c r="X101" s="112">
        <v>1611</v>
      </c>
      <c r="Y101" s="112">
        <v>1691</v>
      </c>
      <c r="Z101" s="112">
        <v>1733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3384</v>
      </c>
      <c r="W104" s="112">
        <v>3828</v>
      </c>
      <c r="X104" s="112">
        <v>3948</v>
      </c>
      <c r="Y104" s="112">
        <v>4084</v>
      </c>
      <c r="Z104" s="112">
        <v>4219</v>
      </c>
      <c r="AB104" s="109" t="str">
        <f>TEXT(Z104,"###,###")</f>
        <v>4,219</v>
      </c>
      <c r="AD104" s="130">
        <f>Z104/($Z$4)*100</f>
        <v>77.101608187134502</v>
      </c>
      <c r="AF104" s="109"/>
    </row>
    <row r="105" spans="1:32" x14ac:dyDescent="0.25">
      <c r="S105" s="115" t="s">
        <v>17</v>
      </c>
      <c r="T105" s="115"/>
      <c r="U105" s="112"/>
      <c r="V105" s="112">
        <v>623</v>
      </c>
      <c r="W105" s="112">
        <v>624</v>
      </c>
      <c r="X105" s="112">
        <v>669</v>
      </c>
      <c r="Y105" s="112">
        <v>739</v>
      </c>
      <c r="Z105" s="112">
        <v>699</v>
      </c>
      <c r="AB105" s="109" t="str">
        <f>TEXT(Z105,"###,###")</f>
        <v>699</v>
      </c>
      <c r="AD105" s="130">
        <f>Z105/($Z$4)*100</f>
        <v>12.774122807017543</v>
      </c>
      <c r="AF105" s="109"/>
    </row>
    <row r="106" spans="1:32" x14ac:dyDescent="0.25">
      <c r="S106" s="118" t="s">
        <v>53</v>
      </c>
      <c r="T106" s="118"/>
      <c r="U106" s="120"/>
      <c r="V106" s="120">
        <v>4007</v>
      </c>
      <c r="W106" s="120">
        <v>4452</v>
      </c>
      <c r="X106" s="120">
        <v>4617</v>
      </c>
      <c r="Y106" s="120">
        <v>4823</v>
      </c>
      <c r="Z106" s="120">
        <v>4918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782</v>
      </c>
      <c r="W108" s="112">
        <v>786</v>
      </c>
      <c r="X108" s="112">
        <v>923</v>
      </c>
      <c r="Y108" s="112">
        <v>881</v>
      </c>
      <c r="Z108" s="112">
        <v>797</v>
      </c>
      <c r="AB108" s="109" t="str">
        <f>TEXT(Z108,"###,###")</f>
        <v>797</v>
      </c>
      <c r="AD108" s="130">
        <f>Z108/($Z$4)*100</f>
        <v>14.565058479532164</v>
      </c>
      <c r="AF108" s="109"/>
    </row>
    <row r="109" spans="1:32" x14ac:dyDescent="0.25">
      <c r="S109" s="115" t="s">
        <v>20</v>
      </c>
      <c r="T109" s="115"/>
      <c r="U109" s="112"/>
      <c r="V109" s="112">
        <v>695</v>
      </c>
      <c r="W109" s="112">
        <v>787</v>
      </c>
      <c r="X109" s="112">
        <v>873</v>
      </c>
      <c r="Y109" s="112">
        <v>922</v>
      </c>
      <c r="Z109" s="112">
        <v>955</v>
      </c>
      <c r="AB109" s="109" t="str">
        <f>TEXT(Z109,"###,###")</f>
        <v>955</v>
      </c>
      <c r="AD109" s="130">
        <f>Z109/($Z$4)*100</f>
        <v>17.452485380116958</v>
      </c>
      <c r="AF109" s="109"/>
    </row>
    <row r="110" spans="1:32" x14ac:dyDescent="0.25">
      <c r="S110" s="115" t="s">
        <v>21</v>
      </c>
      <c r="T110" s="115"/>
      <c r="U110" s="112"/>
      <c r="V110" s="112">
        <v>1158</v>
      </c>
      <c r="W110" s="112">
        <v>1132</v>
      </c>
      <c r="X110" s="112">
        <v>1242</v>
      </c>
      <c r="Y110" s="112">
        <v>1344</v>
      </c>
      <c r="Z110" s="112">
        <v>1467</v>
      </c>
      <c r="AB110" s="109" t="str">
        <f>TEXT(Z110,"###,###")</f>
        <v>1,467</v>
      </c>
      <c r="AD110" s="130">
        <f>Z110/($Z$4)*100</f>
        <v>26.809210526315791</v>
      </c>
      <c r="AF110" s="109"/>
    </row>
    <row r="111" spans="1:32" x14ac:dyDescent="0.25">
      <c r="S111" s="115" t="s">
        <v>22</v>
      </c>
      <c r="T111" s="115"/>
      <c r="U111" s="112"/>
      <c r="V111" s="112">
        <v>1360</v>
      </c>
      <c r="W111" s="112">
        <v>1422</v>
      </c>
      <c r="X111" s="112">
        <v>1579</v>
      </c>
      <c r="Y111" s="112">
        <v>1677</v>
      </c>
      <c r="Z111" s="112">
        <v>1698</v>
      </c>
      <c r="AB111" s="109" t="str">
        <f>TEXT(Z111,"###,###")</f>
        <v>1,698</v>
      </c>
      <c r="AD111" s="130">
        <f>Z111/($Z$4)*100</f>
        <v>31.030701754385966</v>
      </c>
      <c r="AF111" s="109"/>
    </row>
    <row r="112" spans="1:32" x14ac:dyDescent="0.25">
      <c r="S112" s="118" t="s">
        <v>53</v>
      </c>
      <c r="T112" s="118"/>
      <c r="U112" s="112"/>
      <c r="V112" s="112">
        <v>4673</v>
      </c>
      <c r="W112" s="112">
        <v>4752</v>
      </c>
      <c r="X112" s="112">
        <v>5233</v>
      </c>
      <c r="Y112" s="112">
        <v>5419</v>
      </c>
      <c r="Z112" s="112">
        <v>5469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43.91</v>
      </c>
      <c r="W118" s="131">
        <v>44.04</v>
      </c>
      <c r="X118" s="131">
        <v>43.99</v>
      </c>
      <c r="Y118" s="131">
        <v>44.02</v>
      </c>
      <c r="Z118" s="131">
        <v>44.16</v>
      </c>
      <c r="AB118" s="109" t="str">
        <f>TEXT(Z118,"##.0")</f>
        <v>44.2</v>
      </c>
    </row>
    <row r="120" spans="19:32" x14ac:dyDescent="0.25">
      <c r="S120" s="101" t="s">
        <v>97</v>
      </c>
      <c r="T120" s="112"/>
      <c r="U120" s="112"/>
      <c r="V120" s="112">
        <v>2501</v>
      </c>
      <c r="W120" s="112">
        <v>2534</v>
      </c>
      <c r="X120" s="112">
        <v>2660</v>
      </c>
      <c r="Y120" s="112">
        <v>2802</v>
      </c>
      <c r="Z120" s="112">
        <v>2860</v>
      </c>
      <c r="AB120" s="109" t="str">
        <f>TEXT(Z120,"###,###")</f>
        <v>2,860</v>
      </c>
    </row>
    <row r="121" spans="19:32" x14ac:dyDescent="0.25">
      <c r="S121" s="101" t="s">
        <v>98</v>
      </c>
      <c r="T121" s="112"/>
      <c r="U121" s="112"/>
      <c r="V121" s="112">
        <v>449</v>
      </c>
      <c r="W121" s="112">
        <v>467</v>
      </c>
      <c r="X121" s="112">
        <v>460</v>
      </c>
      <c r="Y121" s="112">
        <v>442</v>
      </c>
      <c r="Z121" s="112">
        <v>455</v>
      </c>
      <c r="AB121" s="109" t="str">
        <f>TEXT(Z121,"###,###")</f>
        <v>455</v>
      </c>
    </row>
    <row r="122" spans="19:32" x14ac:dyDescent="0.25">
      <c r="S122" s="101" t="s">
        <v>99</v>
      </c>
      <c r="T122" s="112"/>
      <c r="U122" s="112"/>
      <c r="V122" s="112">
        <v>387</v>
      </c>
      <c r="W122" s="112">
        <v>381</v>
      </c>
      <c r="X122" s="112">
        <v>411</v>
      </c>
      <c r="Y122" s="112">
        <v>409</v>
      </c>
      <c r="Z122" s="112">
        <v>399</v>
      </c>
      <c r="AB122" s="109" t="str">
        <f>TEXT(Z122,"###,###")</f>
        <v>399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2888</v>
      </c>
      <c r="W124" s="112">
        <v>2915</v>
      </c>
      <c r="X124" s="112">
        <v>3071</v>
      </c>
      <c r="Y124" s="112">
        <v>3211</v>
      </c>
      <c r="Z124" s="112">
        <v>3259</v>
      </c>
      <c r="AB124" s="109" t="str">
        <f>TEXT(Z124,"###,###")</f>
        <v>3,259</v>
      </c>
      <c r="AD124" s="127">
        <f>Z124/$Z$7*100</f>
        <v>87.749057619816909</v>
      </c>
    </row>
    <row r="125" spans="19:32" x14ac:dyDescent="0.25">
      <c r="S125" s="101" t="s">
        <v>101</v>
      </c>
      <c r="T125" s="112"/>
      <c r="U125" s="112"/>
      <c r="V125" s="112">
        <v>836</v>
      </c>
      <c r="W125" s="112">
        <v>848</v>
      </c>
      <c r="X125" s="112">
        <v>871</v>
      </c>
      <c r="Y125" s="112">
        <v>851</v>
      </c>
      <c r="Z125" s="112">
        <v>854</v>
      </c>
      <c r="AB125" s="109" t="str">
        <f>TEXT(Z125,"###,###")</f>
        <v>854</v>
      </c>
      <c r="AD125" s="127">
        <f>Z125/$Z$7*100</f>
        <v>22.99407646742057</v>
      </c>
    </row>
    <row r="127" spans="19:32" x14ac:dyDescent="0.25">
      <c r="S127" s="101" t="s">
        <v>102</v>
      </c>
      <c r="T127" s="112"/>
      <c r="U127" s="112"/>
      <c r="V127" s="112">
        <v>1806</v>
      </c>
      <c r="W127" s="112">
        <v>1840</v>
      </c>
      <c r="X127" s="112">
        <v>1912</v>
      </c>
      <c r="Y127" s="112">
        <v>1961</v>
      </c>
      <c r="Z127" s="112">
        <v>1966</v>
      </c>
      <c r="AB127" s="109" t="str">
        <f>TEXT(Z127,"###,###")</f>
        <v>1,966</v>
      </c>
      <c r="AD127" s="127">
        <f>Z127/$Z$7*100</f>
        <v>52.934841141626279</v>
      </c>
    </row>
    <row r="128" spans="19:32" x14ac:dyDescent="0.25">
      <c r="S128" s="101" t="s">
        <v>103</v>
      </c>
      <c r="T128" s="112"/>
      <c r="U128" s="112"/>
      <c r="V128" s="112">
        <v>1536</v>
      </c>
      <c r="W128" s="112">
        <v>1548</v>
      </c>
      <c r="X128" s="112">
        <v>1611</v>
      </c>
      <c r="Y128" s="112">
        <v>1690</v>
      </c>
      <c r="Z128" s="112">
        <v>1738</v>
      </c>
      <c r="AB128" s="109" t="str">
        <f>TEXT(Z128,"###,###")</f>
        <v>1,738</v>
      </c>
      <c r="AD128" s="127">
        <f>Z128/$Z$7*100</f>
        <v>46.795907377490579</v>
      </c>
    </row>
    <row r="130" spans="19:20" x14ac:dyDescent="0.25">
      <c r="S130" s="101" t="s">
        <v>179</v>
      </c>
      <c r="T130" s="127">
        <v>77.00592353257943</v>
      </c>
    </row>
    <row r="131" spans="19:20" x14ac:dyDescent="0.25">
      <c r="S131" s="101" t="s">
        <v>180</v>
      </c>
      <c r="T131" s="127">
        <v>12.250942380183091</v>
      </c>
    </row>
    <row r="132" spans="19:20" x14ac:dyDescent="0.25">
      <c r="S132" s="101" t="s">
        <v>181</v>
      </c>
      <c r="T132" s="127">
        <v>10.743134087237479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D84F876-7CF3-49F4-A2FA-3F47DB19AA7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021D34BB-A3F2-4277-B7F5-5FDC9D18606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944A8E05-8ADB-4758-AFDC-C9E0B00B9E6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BB852C9-EE0B-4DE5-9203-5F79471F95A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2B8B-5FD1-4A99-B82C-6172003634A5}">
  <sheetPr codeName="Sheet82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123</v>
      </c>
      <c r="T1" s="99"/>
      <c r="U1" s="99"/>
      <c r="V1" s="99"/>
      <c r="W1" s="99"/>
      <c r="X1" s="99"/>
      <c r="Y1" s="100" t="s">
        <v>163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123</v>
      </c>
      <c r="Y3" s="105" t="s">
        <v>163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12.18 King Island,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1553</v>
      </c>
      <c r="W4" s="108">
        <v>1574</v>
      </c>
      <c r="X4" s="108">
        <v>1533</v>
      </c>
      <c r="Y4" s="108">
        <v>1691</v>
      </c>
      <c r="Z4" s="108">
        <v>1642</v>
      </c>
      <c r="AB4" s="109" t="str">
        <f>TEXT(Z4,"###,###")</f>
        <v>1,642</v>
      </c>
      <c r="AD4" s="110">
        <f>Z4/Y4-1</f>
        <v>-2.8976936723832059E-2</v>
      </c>
      <c r="AF4" s="110">
        <f>Z4/V4-1</f>
        <v>5.7308435286542281E-2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805</v>
      </c>
      <c r="W5" s="108">
        <v>830</v>
      </c>
      <c r="X5" s="108">
        <v>779</v>
      </c>
      <c r="Y5" s="108">
        <v>848</v>
      </c>
      <c r="Z5" s="108">
        <v>809</v>
      </c>
      <c r="AB5" s="109" t="str">
        <f>TEXT(Z5,"###,###")</f>
        <v>809</v>
      </c>
      <c r="AD5" s="110">
        <f t="shared" ref="AD5:AD9" si="0">Z5/Y5-1</f>
        <v>-4.599056603773588E-2</v>
      </c>
      <c r="AF5" s="110">
        <f t="shared" ref="AF5:AF9" si="1">Z5/V5-1</f>
        <v>4.9689440993789802E-3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747</v>
      </c>
      <c r="W6" s="108">
        <v>747</v>
      </c>
      <c r="X6" s="108">
        <v>753</v>
      </c>
      <c r="Y6" s="108">
        <v>844</v>
      </c>
      <c r="Z6" s="108">
        <v>831</v>
      </c>
      <c r="AB6" s="109" t="str">
        <f>TEXT(Z6,"###,###")</f>
        <v>831</v>
      </c>
      <c r="AD6" s="110">
        <f t="shared" si="0"/>
        <v>-1.5402843601895699E-2</v>
      </c>
      <c r="AF6" s="110">
        <f t="shared" si="1"/>
        <v>0.11244979919678721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1011</v>
      </c>
      <c r="W7" s="108">
        <v>1026</v>
      </c>
      <c r="X7" s="108">
        <v>1007</v>
      </c>
      <c r="Y7" s="108">
        <v>1049</v>
      </c>
      <c r="Z7" s="108">
        <v>1029</v>
      </c>
      <c r="AB7" s="109" t="str">
        <f>TEXT(Z7,"###,###")</f>
        <v>1,029</v>
      </c>
      <c r="AD7" s="110">
        <f t="shared" si="0"/>
        <v>-1.9065776930409895E-2</v>
      </c>
      <c r="AF7" s="110">
        <f t="shared" si="1"/>
        <v>1.7804154302670572E-2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1,642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1,029</v>
      </c>
      <c r="P8" s="65"/>
      <c r="S8" s="107" t="s">
        <v>82</v>
      </c>
      <c r="T8" s="108"/>
      <c r="U8" s="108"/>
      <c r="V8" s="108">
        <v>36557.17</v>
      </c>
      <c r="W8" s="108">
        <v>40678.550000000003</v>
      </c>
      <c r="X8" s="108">
        <v>40279</v>
      </c>
      <c r="Y8" s="108">
        <v>38386</v>
      </c>
      <c r="Z8" s="108">
        <v>41121</v>
      </c>
      <c r="AB8" s="109" t="str">
        <f>TEXT(Z8,"$###,###")</f>
        <v>$41,121</v>
      </c>
      <c r="AD8" s="110">
        <f t="shared" si="0"/>
        <v>7.1249934872088749E-2</v>
      </c>
      <c r="AF8" s="110">
        <f t="shared" si="1"/>
        <v>0.12484089988366165</v>
      </c>
    </row>
    <row r="9" spans="1:32" x14ac:dyDescent="0.25">
      <c r="A9" s="30" t="s">
        <v>14</v>
      </c>
      <c r="B9" s="69"/>
      <c r="C9" s="70"/>
      <c r="D9" s="71">
        <f>AD104</f>
        <v>70.341047503045061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53.449951409135089</v>
      </c>
      <c r="P9" s="72" t="s">
        <v>83</v>
      </c>
      <c r="S9" s="107" t="s">
        <v>7</v>
      </c>
      <c r="T9" s="108"/>
      <c r="U9" s="108"/>
      <c r="V9" s="108">
        <v>51473949</v>
      </c>
      <c r="W9" s="108">
        <v>53988053</v>
      </c>
      <c r="X9" s="108">
        <v>56993618</v>
      </c>
      <c r="Y9" s="108">
        <v>62476725</v>
      </c>
      <c r="Z9" s="108">
        <v>60312151</v>
      </c>
      <c r="AB9" s="109" t="str">
        <f>TEXT(Z9/1000000,"$#,###.0")&amp;" mil"</f>
        <v>$60.3 mil</v>
      </c>
      <c r="AD9" s="110">
        <f t="shared" si="0"/>
        <v>-3.4646086202501758E-2</v>
      </c>
      <c r="AF9" s="110">
        <f t="shared" si="1"/>
        <v>0.17170242757166343</v>
      </c>
    </row>
    <row r="10" spans="1:32" x14ac:dyDescent="0.25">
      <c r="A10" s="30" t="s">
        <v>17</v>
      </c>
      <c r="B10" s="69"/>
      <c r="C10" s="70"/>
      <c r="D10" s="71">
        <f>AD105</f>
        <v>14.920828258221681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46.452866861030131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63.751214771622934</v>
      </c>
      <c r="P11" s="72" t="s">
        <v>83</v>
      </c>
      <c r="S11" s="107" t="s">
        <v>29</v>
      </c>
      <c r="T11" s="112"/>
      <c r="U11" s="112"/>
      <c r="V11" s="112">
        <v>1183</v>
      </c>
      <c r="W11" s="112">
        <v>1203</v>
      </c>
      <c r="X11" s="112">
        <v>1140</v>
      </c>
      <c r="Y11" s="112">
        <v>1317</v>
      </c>
      <c r="Z11" s="112">
        <v>1266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17.589893100097182</v>
      </c>
      <c r="P12" s="72" t="s">
        <v>83</v>
      </c>
      <c r="S12" s="107" t="s">
        <v>30</v>
      </c>
      <c r="T12" s="112"/>
      <c r="U12" s="112"/>
      <c r="V12" s="112">
        <v>373</v>
      </c>
      <c r="W12" s="112">
        <v>371</v>
      </c>
      <c r="X12" s="112">
        <v>393</v>
      </c>
      <c r="Y12" s="112">
        <v>371</v>
      </c>
      <c r="Z12" s="112">
        <v>373</v>
      </c>
    </row>
    <row r="13" spans="1:32" ht="15" customHeight="1" x14ac:dyDescent="0.25">
      <c r="A13" s="30" t="s">
        <v>19</v>
      </c>
      <c r="B13" s="70"/>
      <c r="C13" s="70"/>
      <c r="D13" s="71">
        <f>AD108</f>
        <v>24.665042630937879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18.658892128279884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16.138855054811206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44.9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19.427527405602923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21.470019342359766</v>
      </c>
      <c r="P15" s="72" t="s">
        <v>83</v>
      </c>
      <c r="S15" s="115" t="s">
        <v>59</v>
      </c>
      <c r="T15" s="115"/>
      <c r="U15" s="116"/>
      <c r="V15" s="116">
        <v>263</v>
      </c>
      <c r="W15" s="116">
        <v>289</v>
      </c>
      <c r="X15" s="116">
        <v>274</v>
      </c>
      <c r="Y15" s="112">
        <v>271</v>
      </c>
      <c r="Z15" s="112">
        <v>276</v>
      </c>
      <c r="AB15" s="117">
        <f t="shared" ref="AB15:AB34" si="2">IF(Z15="np",0,Z15/$Z$34)</f>
        <v>0.16849816849816851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24.786845310596835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78.529980657640237</v>
      </c>
      <c r="P16" s="37" t="s">
        <v>83</v>
      </c>
      <c r="S16" s="115" t="s">
        <v>60</v>
      </c>
      <c r="T16" s="115"/>
      <c r="U16" s="116"/>
      <c r="V16" s="116">
        <v>7</v>
      </c>
      <c r="W16" s="116">
        <v>5</v>
      </c>
      <c r="X16" s="116">
        <v>6</v>
      </c>
      <c r="Y16" s="112">
        <v>22</v>
      </c>
      <c r="Z16" s="112">
        <v>41</v>
      </c>
      <c r="AB16" s="117">
        <f t="shared" si="2"/>
        <v>2.5030525030525032E-2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134</v>
      </c>
      <c r="W17" s="116">
        <v>189</v>
      </c>
      <c r="X17" s="116">
        <v>137</v>
      </c>
      <c r="Y17" s="112">
        <v>147</v>
      </c>
      <c r="Z17" s="112">
        <v>144</v>
      </c>
      <c r="AB17" s="117">
        <f t="shared" si="2"/>
        <v>8.7912087912087919E-2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19</v>
      </c>
      <c r="W18" s="116">
        <v>0</v>
      </c>
      <c r="X18" s="116">
        <v>13</v>
      </c>
      <c r="Y18" s="112">
        <v>15</v>
      </c>
      <c r="Z18" s="112">
        <v>18</v>
      </c>
      <c r="AB18" s="117">
        <f t="shared" si="2"/>
        <v>1.098901098901099E-2</v>
      </c>
    </row>
    <row r="19" spans="1:28" x14ac:dyDescent="0.25">
      <c r="A19" s="61" t="str">
        <f>$S$1&amp;" ("&amp;$V$2&amp;" to "&amp;$Z$2&amp;")"</f>
        <v>King Island (2018-19 to 2022-23)</v>
      </c>
      <c r="B19" s="61"/>
      <c r="C19" s="61"/>
      <c r="D19" s="61"/>
      <c r="E19" s="61"/>
      <c r="F19" s="61"/>
      <c r="G19" s="61" t="str">
        <f>$S$1&amp;" ("&amp;$V$2&amp;" to "&amp;$Z$2&amp;")"</f>
        <v>King Island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78</v>
      </c>
      <c r="W19" s="116">
        <v>92</v>
      </c>
      <c r="X19" s="116">
        <v>93</v>
      </c>
      <c r="Y19" s="112">
        <v>91</v>
      </c>
      <c r="Z19" s="112">
        <v>87</v>
      </c>
      <c r="AB19" s="117">
        <f t="shared" si="2"/>
        <v>5.3113553113553112E-2</v>
      </c>
    </row>
    <row r="20" spans="1:28" x14ac:dyDescent="0.25">
      <c r="S20" s="115" t="s">
        <v>64</v>
      </c>
      <c r="T20" s="115"/>
      <c r="U20" s="116"/>
      <c r="V20" s="116">
        <v>19</v>
      </c>
      <c r="W20" s="116">
        <v>31</v>
      </c>
      <c r="X20" s="116">
        <v>12</v>
      </c>
      <c r="Y20" s="112">
        <v>22</v>
      </c>
      <c r="Z20" s="112">
        <v>27</v>
      </c>
      <c r="AB20" s="117">
        <f t="shared" si="2"/>
        <v>1.6483516483516484E-2</v>
      </c>
    </row>
    <row r="21" spans="1:28" x14ac:dyDescent="0.25">
      <c r="S21" s="115" t="s">
        <v>65</v>
      </c>
      <c r="T21" s="115"/>
      <c r="U21" s="116"/>
      <c r="V21" s="116">
        <v>79</v>
      </c>
      <c r="W21" s="116">
        <v>81</v>
      </c>
      <c r="X21" s="116">
        <v>86</v>
      </c>
      <c r="Y21" s="112">
        <v>102</v>
      </c>
      <c r="Z21" s="112">
        <v>93</v>
      </c>
      <c r="AB21" s="117">
        <f t="shared" si="2"/>
        <v>5.6776556776556776E-2</v>
      </c>
    </row>
    <row r="22" spans="1:28" x14ac:dyDescent="0.25">
      <c r="S22" s="115" t="s">
        <v>66</v>
      </c>
      <c r="T22" s="115"/>
      <c r="U22" s="116"/>
      <c r="V22" s="116">
        <v>83</v>
      </c>
      <c r="W22" s="116">
        <v>100</v>
      </c>
      <c r="X22" s="116">
        <v>67</v>
      </c>
      <c r="Y22" s="112">
        <v>101</v>
      </c>
      <c r="Z22" s="112">
        <v>109</v>
      </c>
      <c r="AB22" s="117">
        <f t="shared" si="2"/>
        <v>6.6544566544566544E-2</v>
      </c>
    </row>
    <row r="23" spans="1:28" x14ac:dyDescent="0.25">
      <c r="S23" s="115" t="s">
        <v>67</v>
      </c>
      <c r="T23" s="115"/>
      <c r="U23" s="116"/>
      <c r="V23" s="116">
        <v>83</v>
      </c>
      <c r="W23" s="116">
        <v>74</v>
      </c>
      <c r="X23" s="116">
        <v>122</v>
      </c>
      <c r="Y23" s="112">
        <v>138</v>
      </c>
      <c r="Z23" s="112">
        <v>138</v>
      </c>
      <c r="AB23" s="117">
        <f t="shared" si="2"/>
        <v>8.4249084249084255E-2</v>
      </c>
    </row>
    <row r="24" spans="1:28" x14ac:dyDescent="0.25">
      <c r="S24" s="115" t="s">
        <v>68</v>
      </c>
      <c r="T24" s="115"/>
      <c r="U24" s="116"/>
      <c r="V24" s="116">
        <v>19</v>
      </c>
      <c r="W24" s="116">
        <v>0</v>
      </c>
      <c r="X24" s="116">
        <v>2</v>
      </c>
      <c r="Y24" s="112">
        <v>0</v>
      </c>
      <c r="Z24" s="112">
        <v>0</v>
      </c>
      <c r="AB24" s="117">
        <f t="shared" si="2"/>
        <v>0</v>
      </c>
    </row>
    <row r="25" spans="1:28" x14ac:dyDescent="0.25">
      <c r="S25" s="115" t="s">
        <v>69</v>
      </c>
      <c r="T25" s="115"/>
      <c r="U25" s="116"/>
      <c r="V25" s="116">
        <v>49</v>
      </c>
      <c r="W25" s="116">
        <v>57</v>
      </c>
      <c r="X25" s="116">
        <v>58</v>
      </c>
      <c r="Y25" s="112">
        <v>61</v>
      </c>
      <c r="Z25" s="112">
        <v>44</v>
      </c>
      <c r="AB25" s="117">
        <f t="shared" si="2"/>
        <v>2.6862026862026864E-2</v>
      </c>
    </row>
    <row r="26" spans="1:28" x14ac:dyDescent="0.25">
      <c r="S26" s="115" t="s">
        <v>70</v>
      </c>
      <c r="T26" s="115"/>
      <c r="U26" s="116"/>
      <c r="V26" s="116">
        <v>39</v>
      </c>
      <c r="W26" s="116">
        <v>28</v>
      </c>
      <c r="X26" s="116">
        <v>13</v>
      </c>
      <c r="Y26" s="112">
        <v>42</v>
      </c>
      <c r="Z26" s="112">
        <v>32</v>
      </c>
      <c r="AB26" s="117">
        <f t="shared" si="2"/>
        <v>1.9536019536019536E-2</v>
      </c>
    </row>
    <row r="27" spans="1:28" x14ac:dyDescent="0.25">
      <c r="S27" s="115" t="s">
        <v>71</v>
      </c>
      <c r="T27" s="115"/>
      <c r="U27" s="116"/>
      <c r="V27" s="116">
        <v>42</v>
      </c>
      <c r="W27" s="116">
        <v>40</v>
      </c>
      <c r="X27" s="116">
        <v>47</v>
      </c>
      <c r="Y27" s="112">
        <v>68</v>
      </c>
      <c r="Z27" s="112">
        <v>52</v>
      </c>
      <c r="AB27" s="117">
        <f t="shared" si="2"/>
        <v>3.1746031746031744E-2</v>
      </c>
    </row>
    <row r="28" spans="1:28" x14ac:dyDescent="0.25">
      <c r="S28" s="115" t="s">
        <v>72</v>
      </c>
      <c r="T28" s="115"/>
      <c r="U28" s="116"/>
      <c r="V28" s="116">
        <v>116</v>
      </c>
      <c r="W28" s="116">
        <v>90</v>
      </c>
      <c r="X28" s="116">
        <v>113</v>
      </c>
      <c r="Y28" s="112">
        <v>118</v>
      </c>
      <c r="Z28" s="112">
        <v>118</v>
      </c>
      <c r="AB28" s="117">
        <f t="shared" si="2"/>
        <v>7.2039072039072033E-2</v>
      </c>
    </row>
    <row r="29" spans="1:28" x14ac:dyDescent="0.25">
      <c r="S29" s="115" t="s">
        <v>73</v>
      </c>
      <c r="T29" s="115"/>
      <c r="U29" s="116"/>
      <c r="V29" s="116">
        <v>73</v>
      </c>
      <c r="W29" s="116">
        <v>52</v>
      </c>
      <c r="X29" s="116">
        <v>73</v>
      </c>
      <c r="Y29" s="112">
        <v>74</v>
      </c>
      <c r="Z29" s="112">
        <v>61</v>
      </c>
      <c r="AB29" s="117">
        <f t="shared" si="2"/>
        <v>3.724053724053724E-2</v>
      </c>
    </row>
    <row r="30" spans="1:28" x14ac:dyDescent="0.25">
      <c r="S30" s="115" t="s">
        <v>74</v>
      </c>
      <c r="T30" s="115"/>
      <c r="U30" s="116"/>
      <c r="V30" s="116">
        <v>72</v>
      </c>
      <c r="W30" s="116">
        <v>72</v>
      </c>
      <c r="X30" s="116">
        <v>67</v>
      </c>
      <c r="Y30" s="112">
        <v>74</v>
      </c>
      <c r="Z30" s="112">
        <v>69</v>
      </c>
      <c r="AB30" s="117">
        <f t="shared" si="2"/>
        <v>4.2124542124542128E-2</v>
      </c>
    </row>
    <row r="31" spans="1:28" x14ac:dyDescent="0.25">
      <c r="S31" s="115" t="s">
        <v>75</v>
      </c>
      <c r="T31" s="115"/>
      <c r="U31" s="116"/>
      <c r="V31" s="116">
        <v>112</v>
      </c>
      <c r="W31" s="116">
        <v>106</v>
      </c>
      <c r="X31" s="116">
        <v>117</v>
      </c>
      <c r="Y31" s="112">
        <v>118</v>
      </c>
      <c r="Z31" s="112">
        <v>109</v>
      </c>
      <c r="AB31" s="117">
        <f t="shared" si="2"/>
        <v>6.6544566544566544E-2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35</v>
      </c>
      <c r="W32" s="116">
        <v>29</v>
      </c>
      <c r="X32" s="116">
        <v>35</v>
      </c>
      <c r="Y32" s="112">
        <v>35</v>
      </c>
      <c r="Z32" s="112">
        <v>25</v>
      </c>
      <c r="AB32" s="117">
        <f t="shared" si="2"/>
        <v>1.5262515262515262E-2</v>
      </c>
    </row>
    <row r="33" spans="19:32" x14ac:dyDescent="0.25">
      <c r="S33" s="115" t="s">
        <v>77</v>
      </c>
      <c r="T33" s="115"/>
      <c r="U33" s="116"/>
      <c r="V33" s="116">
        <v>46</v>
      </c>
      <c r="W33" s="116">
        <v>52</v>
      </c>
      <c r="X33" s="116">
        <v>43</v>
      </c>
      <c r="Y33" s="112">
        <v>41</v>
      </c>
      <c r="Z33" s="112">
        <v>54</v>
      </c>
      <c r="AB33" s="117">
        <f t="shared" si="2"/>
        <v>3.2967032967032968E-2</v>
      </c>
    </row>
    <row r="34" spans="19:32" x14ac:dyDescent="0.25">
      <c r="S34" s="118" t="s">
        <v>53</v>
      </c>
      <c r="T34" s="118"/>
      <c r="U34" s="119"/>
      <c r="V34" s="119">
        <v>1553</v>
      </c>
      <c r="W34" s="119">
        <v>1575</v>
      </c>
      <c r="X34" s="119">
        <v>1533</v>
      </c>
      <c r="Y34" s="120">
        <v>1687</v>
      </c>
      <c r="Z34" s="120">
        <v>1638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804</v>
      </c>
      <c r="W37" s="112">
        <v>847</v>
      </c>
      <c r="X37" s="112">
        <v>828</v>
      </c>
      <c r="Y37" s="112">
        <v>827</v>
      </c>
      <c r="Z37" s="112">
        <v>812</v>
      </c>
      <c r="AB37" s="132">
        <f>Z37/Z40*100</f>
        <v>78.529980657640237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208</v>
      </c>
      <c r="W38" s="112">
        <v>178</v>
      </c>
      <c r="X38" s="112">
        <v>182</v>
      </c>
      <c r="Y38" s="112">
        <v>223</v>
      </c>
      <c r="Z38" s="112">
        <v>222</v>
      </c>
      <c r="AB38" s="132">
        <f>Z38/Z40*100</f>
        <v>21.470019342359766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1012</v>
      </c>
      <c r="W40" s="112">
        <v>1025</v>
      </c>
      <c r="X40" s="112">
        <v>1010</v>
      </c>
      <c r="Y40" s="112">
        <v>1050</v>
      </c>
      <c r="Z40" s="112">
        <v>1034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0</v>
      </c>
      <c r="X44" s="112">
        <v>5</v>
      </c>
      <c r="Y44" s="112">
        <v>8</v>
      </c>
      <c r="Z44" s="112">
        <v>4</v>
      </c>
    </row>
    <row r="45" spans="19:32" x14ac:dyDescent="0.25">
      <c r="S45" s="115" t="s">
        <v>37</v>
      </c>
      <c r="T45" s="115"/>
      <c r="U45" s="112"/>
      <c r="V45" s="112">
        <v>9</v>
      </c>
      <c r="W45" s="112">
        <v>13</v>
      </c>
      <c r="X45" s="112">
        <v>12</v>
      </c>
      <c r="Y45" s="112">
        <v>25</v>
      </c>
      <c r="Z45" s="112">
        <v>27</v>
      </c>
    </row>
    <row r="46" spans="19:32" x14ac:dyDescent="0.25">
      <c r="S46" s="115" t="s">
        <v>38</v>
      </c>
      <c r="T46" s="115"/>
      <c r="U46" s="112"/>
      <c r="V46" s="112">
        <v>36</v>
      </c>
      <c r="W46" s="112">
        <v>35</v>
      </c>
      <c r="X46" s="112">
        <v>34</v>
      </c>
      <c r="Y46" s="112">
        <v>34</v>
      </c>
      <c r="Z46" s="112">
        <v>33</v>
      </c>
    </row>
    <row r="47" spans="19:32" x14ac:dyDescent="0.25">
      <c r="S47" s="115" t="s">
        <v>39</v>
      </c>
      <c r="T47" s="115"/>
      <c r="U47" s="112"/>
      <c r="V47" s="112">
        <v>54</v>
      </c>
      <c r="W47" s="112">
        <v>51</v>
      </c>
      <c r="X47" s="112">
        <v>38</v>
      </c>
      <c r="Y47" s="112">
        <v>65</v>
      </c>
      <c r="Z47" s="112">
        <v>58</v>
      </c>
    </row>
    <row r="48" spans="19:32" x14ac:dyDescent="0.25">
      <c r="S48" s="115" t="s">
        <v>40</v>
      </c>
      <c r="T48" s="115"/>
      <c r="U48" s="112"/>
      <c r="V48" s="112">
        <v>107</v>
      </c>
      <c r="W48" s="112">
        <v>87</v>
      </c>
      <c r="X48" s="112">
        <v>94</v>
      </c>
      <c r="Y48" s="112">
        <v>88</v>
      </c>
      <c r="Z48" s="112">
        <v>110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74</v>
      </c>
      <c r="W49" s="112">
        <v>83</v>
      </c>
      <c r="X49" s="112">
        <v>103</v>
      </c>
      <c r="Y49" s="112">
        <v>110</v>
      </c>
      <c r="Z49" s="112">
        <v>79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King Island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109</v>
      </c>
      <c r="W50" s="112">
        <v>107</v>
      </c>
      <c r="X50" s="112">
        <v>75</v>
      </c>
      <c r="Y50" s="112">
        <v>63</v>
      </c>
      <c r="Z50" s="112">
        <v>60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66</v>
      </c>
      <c r="W51" s="112">
        <v>62</v>
      </c>
      <c r="X51" s="112">
        <v>61</v>
      </c>
      <c r="Y51" s="112">
        <v>76</v>
      </c>
      <c r="Z51" s="112">
        <v>68</v>
      </c>
    </row>
    <row r="52" spans="1:26" ht="15" customHeight="1" x14ac:dyDescent="0.25">
      <c r="S52" s="115" t="s">
        <v>44</v>
      </c>
      <c r="T52" s="115"/>
      <c r="U52" s="112"/>
      <c r="V52" s="112">
        <v>46</v>
      </c>
      <c r="W52" s="112">
        <v>47</v>
      </c>
      <c r="X52" s="112">
        <v>40</v>
      </c>
      <c r="Y52" s="112">
        <v>58</v>
      </c>
      <c r="Z52" s="112">
        <v>51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76</v>
      </c>
      <c r="W53" s="112">
        <v>72</v>
      </c>
      <c r="X53" s="112">
        <v>69</v>
      </c>
      <c r="Y53" s="112">
        <v>57</v>
      </c>
      <c r="Z53" s="112">
        <v>58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76</v>
      </c>
      <c r="W54" s="112">
        <v>86</v>
      </c>
      <c r="X54" s="112">
        <v>65</v>
      </c>
      <c r="Y54" s="112">
        <v>77</v>
      </c>
      <c r="Z54" s="112">
        <v>76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60</v>
      </c>
      <c r="W55" s="112">
        <v>58</v>
      </c>
      <c r="X55" s="112">
        <v>62</v>
      </c>
      <c r="Y55" s="112">
        <v>74</v>
      </c>
      <c r="Z55" s="112">
        <v>80</v>
      </c>
    </row>
    <row r="56" spans="1:26" ht="15" customHeight="1" x14ac:dyDescent="0.25">
      <c r="S56" s="115" t="s">
        <v>48</v>
      </c>
      <c r="T56" s="115"/>
      <c r="U56" s="112"/>
      <c r="V56" s="112">
        <v>56</v>
      </c>
      <c r="W56" s="112">
        <v>68</v>
      </c>
      <c r="X56" s="112">
        <v>72</v>
      </c>
      <c r="Y56" s="112">
        <v>51</v>
      </c>
      <c r="Z56" s="112">
        <v>49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26</v>
      </c>
      <c r="W57" s="112">
        <v>41</v>
      </c>
      <c r="X57" s="112">
        <v>28</v>
      </c>
      <c r="Y57" s="112">
        <v>26</v>
      </c>
      <c r="Z57" s="112">
        <v>29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8</v>
      </c>
      <c r="W58" s="112">
        <v>7</v>
      </c>
      <c r="X58" s="112">
        <v>8</v>
      </c>
      <c r="Y58" s="112">
        <v>17</v>
      </c>
      <c r="Z58" s="112">
        <v>15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15</v>
      </c>
      <c r="W59" s="112">
        <v>13</v>
      </c>
      <c r="X59" s="112">
        <v>10</v>
      </c>
      <c r="Y59" s="112">
        <v>12</v>
      </c>
      <c r="Z59" s="112">
        <v>6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3</v>
      </c>
      <c r="Y60" s="112">
        <v>4</v>
      </c>
      <c r="Z60" s="112">
        <v>3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806</v>
      </c>
      <c r="W61" s="112">
        <v>829</v>
      </c>
      <c r="X61" s="112">
        <v>779</v>
      </c>
      <c r="Y61" s="112">
        <v>845</v>
      </c>
      <c r="Z61" s="112">
        <v>803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3</v>
      </c>
      <c r="W63" s="112">
        <v>0</v>
      </c>
      <c r="X63" s="112">
        <v>6</v>
      </c>
      <c r="Y63" s="112">
        <v>8</v>
      </c>
      <c r="Z63" s="112">
        <v>0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22</v>
      </c>
      <c r="W64" s="112">
        <v>11</v>
      </c>
      <c r="X64" s="112">
        <v>23</v>
      </c>
      <c r="Y64" s="112">
        <v>34</v>
      </c>
      <c r="Z64" s="112">
        <v>32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King Island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31</v>
      </c>
      <c r="W65" s="112">
        <v>44</v>
      </c>
      <c r="X65" s="112">
        <v>35</v>
      </c>
      <c r="Y65" s="112">
        <v>34</v>
      </c>
      <c r="Z65" s="112">
        <v>37</v>
      </c>
    </row>
    <row r="66" spans="1:26" x14ac:dyDescent="0.25">
      <c r="S66" s="115" t="s">
        <v>39</v>
      </c>
      <c r="T66" s="115"/>
      <c r="U66" s="112"/>
      <c r="V66" s="112">
        <v>53</v>
      </c>
      <c r="W66" s="112">
        <v>48</v>
      </c>
      <c r="X66" s="112">
        <v>58</v>
      </c>
      <c r="Y66" s="112">
        <v>67</v>
      </c>
      <c r="Z66" s="112">
        <v>63</v>
      </c>
    </row>
    <row r="67" spans="1:26" x14ac:dyDescent="0.25">
      <c r="S67" s="115" t="s">
        <v>40</v>
      </c>
      <c r="T67" s="115"/>
      <c r="U67" s="112"/>
      <c r="V67" s="112">
        <v>73</v>
      </c>
      <c r="W67" s="112">
        <v>66</v>
      </c>
      <c r="X67" s="112">
        <v>75</v>
      </c>
      <c r="Y67" s="112">
        <v>74</v>
      </c>
      <c r="Z67" s="112">
        <v>105</v>
      </c>
    </row>
    <row r="68" spans="1:26" x14ac:dyDescent="0.25">
      <c r="S68" s="115" t="s">
        <v>41</v>
      </c>
      <c r="T68" s="115"/>
      <c r="U68" s="112"/>
      <c r="V68" s="112">
        <v>68</v>
      </c>
      <c r="W68" s="112">
        <v>72</v>
      </c>
      <c r="X68" s="112">
        <v>73</v>
      </c>
      <c r="Y68" s="112">
        <v>108</v>
      </c>
      <c r="Z68" s="112">
        <v>112</v>
      </c>
    </row>
    <row r="69" spans="1:26" x14ac:dyDescent="0.25">
      <c r="S69" s="115" t="s">
        <v>42</v>
      </c>
      <c r="T69" s="115"/>
      <c r="U69" s="112"/>
      <c r="V69" s="112">
        <v>57</v>
      </c>
      <c r="W69" s="112">
        <v>85</v>
      </c>
      <c r="X69" s="112">
        <v>89</v>
      </c>
      <c r="Y69" s="112">
        <v>90</v>
      </c>
      <c r="Z69" s="112">
        <v>78</v>
      </c>
    </row>
    <row r="70" spans="1:26" x14ac:dyDescent="0.25">
      <c r="S70" s="115" t="s">
        <v>43</v>
      </c>
      <c r="T70" s="115"/>
      <c r="U70" s="112"/>
      <c r="V70" s="112">
        <v>76</v>
      </c>
      <c r="W70" s="112">
        <v>59</v>
      </c>
      <c r="X70" s="112">
        <v>50</v>
      </c>
      <c r="Y70" s="112">
        <v>53</v>
      </c>
      <c r="Z70" s="112">
        <v>60</v>
      </c>
    </row>
    <row r="71" spans="1:26" x14ac:dyDescent="0.25">
      <c r="S71" s="115" t="s">
        <v>44</v>
      </c>
      <c r="T71" s="115"/>
      <c r="U71" s="112"/>
      <c r="V71" s="112">
        <v>54</v>
      </c>
      <c r="W71" s="112">
        <v>52</v>
      </c>
      <c r="X71" s="112">
        <v>46</v>
      </c>
      <c r="Y71" s="112">
        <v>52</v>
      </c>
      <c r="Z71" s="112">
        <v>52</v>
      </c>
    </row>
    <row r="72" spans="1:26" x14ac:dyDescent="0.25">
      <c r="S72" s="115" t="s">
        <v>45</v>
      </c>
      <c r="T72" s="115"/>
      <c r="U72" s="112"/>
      <c r="V72" s="112">
        <v>81</v>
      </c>
      <c r="W72" s="112">
        <v>66</v>
      </c>
      <c r="X72" s="112">
        <v>69</v>
      </c>
      <c r="Y72" s="112">
        <v>71</v>
      </c>
      <c r="Z72" s="112">
        <v>60</v>
      </c>
    </row>
    <row r="73" spans="1:26" x14ac:dyDescent="0.25">
      <c r="S73" s="115" t="s">
        <v>46</v>
      </c>
      <c r="T73" s="115"/>
      <c r="U73" s="112"/>
      <c r="V73" s="112">
        <v>81</v>
      </c>
      <c r="W73" s="112">
        <v>95</v>
      </c>
      <c r="X73" s="112">
        <v>85</v>
      </c>
      <c r="Y73" s="112">
        <v>111</v>
      </c>
      <c r="Z73" s="112">
        <v>90</v>
      </c>
    </row>
    <row r="74" spans="1:26" x14ac:dyDescent="0.25">
      <c r="S74" s="115" t="s">
        <v>47</v>
      </c>
      <c r="T74" s="115"/>
      <c r="U74" s="112"/>
      <c r="V74" s="112">
        <v>69</v>
      </c>
      <c r="W74" s="112">
        <v>56</v>
      </c>
      <c r="X74" s="112">
        <v>56</v>
      </c>
      <c r="Y74" s="112">
        <v>45</v>
      </c>
      <c r="Z74" s="112">
        <v>64</v>
      </c>
    </row>
    <row r="75" spans="1:26" x14ac:dyDescent="0.25">
      <c r="S75" s="115" t="s">
        <v>48</v>
      </c>
      <c r="T75" s="115"/>
      <c r="U75" s="112"/>
      <c r="V75" s="112">
        <v>38</v>
      </c>
      <c r="W75" s="112">
        <v>41</v>
      </c>
      <c r="X75" s="112">
        <v>53</v>
      </c>
      <c r="Y75" s="112">
        <v>63</v>
      </c>
      <c r="Z75" s="112">
        <v>58</v>
      </c>
    </row>
    <row r="76" spans="1:26" x14ac:dyDescent="0.25">
      <c r="S76" s="115" t="s">
        <v>49</v>
      </c>
      <c r="T76" s="115"/>
      <c r="U76" s="112"/>
      <c r="V76" s="112">
        <v>23</v>
      </c>
      <c r="W76" s="112">
        <v>23</v>
      </c>
      <c r="X76" s="112">
        <v>19</v>
      </c>
      <c r="Y76" s="112">
        <v>21</v>
      </c>
      <c r="Z76" s="112">
        <v>19</v>
      </c>
    </row>
    <row r="77" spans="1:26" x14ac:dyDescent="0.25">
      <c r="S77" s="115" t="s">
        <v>50</v>
      </c>
      <c r="T77" s="115"/>
      <c r="U77" s="112"/>
      <c r="V77" s="112">
        <v>9</v>
      </c>
      <c r="W77" s="112">
        <v>9</v>
      </c>
      <c r="X77" s="112">
        <v>4</v>
      </c>
      <c r="Y77" s="112">
        <v>3</v>
      </c>
      <c r="Z77" s="112">
        <v>4</v>
      </c>
    </row>
    <row r="78" spans="1:26" x14ac:dyDescent="0.25">
      <c r="S78" s="115" t="s">
        <v>51</v>
      </c>
      <c r="T78" s="115"/>
      <c r="U78" s="112"/>
      <c r="V78" s="112">
        <v>6</v>
      </c>
      <c r="W78" s="112">
        <v>5</v>
      </c>
      <c r="X78" s="112">
        <v>5</v>
      </c>
      <c r="Y78" s="112">
        <v>5</v>
      </c>
      <c r="Z78" s="112">
        <v>0</v>
      </c>
    </row>
    <row r="79" spans="1:26" x14ac:dyDescent="0.25">
      <c r="S79" s="115" t="s">
        <v>52</v>
      </c>
      <c r="T79" s="115"/>
      <c r="U79" s="112"/>
      <c r="V79" s="112">
        <v>4</v>
      </c>
      <c r="W79" s="112">
        <v>7</v>
      </c>
      <c r="X79" s="112">
        <v>7</v>
      </c>
      <c r="Y79" s="112">
        <v>3</v>
      </c>
      <c r="Z79" s="112">
        <v>0</v>
      </c>
    </row>
    <row r="80" spans="1:26" x14ac:dyDescent="0.25">
      <c r="S80" s="118" t="s">
        <v>53</v>
      </c>
      <c r="T80" s="118"/>
      <c r="U80" s="112"/>
      <c r="V80" s="112">
        <v>748</v>
      </c>
      <c r="W80" s="112">
        <v>745</v>
      </c>
      <c r="X80" s="112">
        <v>753</v>
      </c>
      <c r="Y80" s="112">
        <v>842</v>
      </c>
      <c r="Z80" s="112">
        <v>835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King Island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63</v>
      </c>
      <c r="W83" s="112">
        <v>75</v>
      </c>
      <c r="X83" s="112">
        <v>70</v>
      </c>
      <c r="Y83" s="112">
        <v>63</v>
      </c>
      <c r="Z83" s="112">
        <v>67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33</v>
      </c>
      <c r="W84" s="112">
        <v>28</v>
      </c>
      <c r="X84" s="112">
        <v>31</v>
      </c>
      <c r="Y84" s="112">
        <v>37</v>
      </c>
      <c r="Z84" s="112">
        <v>29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79</v>
      </c>
      <c r="W85" s="112">
        <v>74</v>
      </c>
      <c r="X85" s="112">
        <v>75</v>
      </c>
      <c r="Y85" s="112">
        <v>76</v>
      </c>
      <c r="Z85" s="112">
        <v>79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1,642</v>
      </c>
      <c r="D86" s="94">
        <f t="shared" ref="D86:D91" si="4">AD4</f>
        <v>-2.8976936723832059E-2</v>
      </c>
      <c r="E86" s="95">
        <f t="shared" ref="E86:E91" si="5">AD4</f>
        <v>-2.8976936723832059E-2</v>
      </c>
      <c r="F86" s="94">
        <f t="shared" ref="F86:F91" si="6">AF4</f>
        <v>5.7308435286542281E-2</v>
      </c>
      <c r="G86" s="95">
        <f t="shared" ref="G86:G91" si="7">AF4</f>
        <v>5.7308435286542281E-2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10</v>
      </c>
      <c r="W86" s="112">
        <v>11</v>
      </c>
      <c r="X86" s="112">
        <v>17</v>
      </c>
      <c r="Y86" s="112">
        <v>10</v>
      </c>
      <c r="Z86" s="112">
        <v>12</v>
      </c>
    </row>
    <row r="87" spans="1:30" ht="15" customHeight="1" x14ac:dyDescent="0.25">
      <c r="A87" s="96" t="s">
        <v>4</v>
      </c>
      <c r="B87" s="49"/>
      <c r="C87" s="97" t="str">
        <f t="shared" si="3"/>
        <v>809</v>
      </c>
      <c r="D87" s="94">
        <f t="shared" si="4"/>
        <v>-4.599056603773588E-2</v>
      </c>
      <c r="E87" s="95">
        <f t="shared" si="5"/>
        <v>-4.599056603773588E-2</v>
      </c>
      <c r="F87" s="94">
        <f t="shared" si="6"/>
        <v>4.9689440993789802E-3</v>
      </c>
      <c r="G87" s="95">
        <f t="shared" si="7"/>
        <v>4.9689440993789802E-3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5</v>
      </c>
      <c r="W87" s="112">
        <v>4</v>
      </c>
      <c r="X87" s="112">
        <v>4</v>
      </c>
      <c r="Y87" s="112">
        <v>4</v>
      </c>
      <c r="Z87" s="112">
        <v>4</v>
      </c>
    </row>
    <row r="88" spans="1:30" ht="15" customHeight="1" x14ac:dyDescent="0.25">
      <c r="A88" s="96" t="s">
        <v>5</v>
      </c>
      <c r="B88" s="49"/>
      <c r="C88" s="97" t="str">
        <f t="shared" si="3"/>
        <v>831</v>
      </c>
      <c r="D88" s="94">
        <f t="shared" si="4"/>
        <v>-1.5402843601895699E-2</v>
      </c>
      <c r="E88" s="95">
        <f t="shared" si="5"/>
        <v>-1.5402843601895699E-2</v>
      </c>
      <c r="F88" s="94">
        <f t="shared" si="6"/>
        <v>0.11244979919678721</v>
      </c>
      <c r="G88" s="95">
        <f t="shared" si="7"/>
        <v>0.11244979919678721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12</v>
      </c>
      <c r="W88" s="112">
        <v>14</v>
      </c>
      <c r="X88" s="112">
        <v>13</v>
      </c>
      <c r="Y88" s="112">
        <v>15</v>
      </c>
      <c r="Z88" s="112">
        <v>19</v>
      </c>
    </row>
    <row r="89" spans="1:30" ht="15" customHeight="1" x14ac:dyDescent="0.25">
      <c r="A89" s="49" t="s">
        <v>6</v>
      </c>
      <c r="B89" s="49"/>
      <c r="C89" s="97" t="str">
        <f t="shared" si="3"/>
        <v>1,029</v>
      </c>
      <c r="D89" s="94">
        <f t="shared" si="4"/>
        <v>-1.9065776930409895E-2</v>
      </c>
      <c r="E89" s="95">
        <f t="shared" si="5"/>
        <v>-1.9065776930409895E-2</v>
      </c>
      <c r="F89" s="94">
        <f t="shared" si="6"/>
        <v>1.7804154302670572E-2</v>
      </c>
      <c r="G89" s="95">
        <f t="shared" si="7"/>
        <v>1.7804154302670572E-2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38</v>
      </c>
      <c r="W89" s="112">
        <v>43</v>
      </c>
      <c r="X89" s="112">
        <v>35</v>
      </c>
      <c r="Y89" s="112">
        <v>43</v>
      </c>
      <c r="Z89" s="112">
        <v>43</v>
      </c>
    </row>
    <row r="90" spans="1:30" ht="15" customHeight="1" x14ac:dyDescent="0.25">
      <c r="A90" s="49" t="s">
        <v>95</v>
      </c>
      <c r="B90" s="49"/>
      <c r="C90" s="97" t="str">
        <f t="shared" si="3"/>
        <v>$41,121</v>
      </c>
      <c r="D90" s="94">
        <f t="shared" si="4"/>
        <v>7.1249934872088749E-2</v>
      </c>
      <c r="E90" s="95">
        <f t="shared" si="5"/>
        <v>7.1249934872088749E-2</v>
      </c>
      <c r="F90" s="94">
        <f t="shared" si="6"/>
        <v>0.12484089988366165</v>
      </c>
      <c r="G90" s="95">
        <f t="shared" si="7"/>
        <v>0.12484089988366165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131</v>
      </c>
      <c r="W90" s="112">
        <v>137</v>
      </c>
      <c r="X90" s="112">
        <v>130</v>
      </c>
      <c r="Y90" s="112">
        <v>158</v>
      </c>
      <c r="Z90" s="112">
        <v>127</v>
      </c>
    </row>
    <row r="91" spans="1:30" ht="15" customHeight="1" x14ac:dyDescent="0.25">
      <c r="A91" s="49" t="s">
        <v>7</v>
      </c>
      <c r="B91" s="49"/>
      <c r="C91" s="97" t="str">
        <f t="shared" si="3"/>
        <v>$60.3 mil</v>
      </c>
      <c r="D91" s="94">
        <f t="shared" si="4"/>
        <v>-3.4646086202501758E-2</v>
      </c>
      <c r="E91" s="95">
        <f t="shared" si="5"/>
        <v>-3.4646086202501758E-2</v>
      </c>
      <c r="F91" s="94">
        <f t="shared" si="6"/>
        <v>0.17170242757166343</v>
      </c>
      <c r="G91" s="95">
        <f t="shared" si="7"/>
        <v>0.17170242757166343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541</v>
      </c>
      <c r="W91" s="112">
        <v>559</v>
      </c>
      <c r="X91" s="112">
        <v>541</v>
      </c>
      <c r="Y91" s="112">
        <v>561</v>
      </c>
      <c r="Z91" s="112">
        <v>548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38</v>
      </c>
      <c r="W93" s="112">
        <v>38</v>
      </c>
      <c r="X93" s="112">
        <v>34</v>
      </c>
      <c r="Y93" s="112">
        <v>40</v>
      </c>
      <c r="Z93" s="112">
        <v>36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70</v>
      </c>
      <c r="W94" s="112">
        <v>68</v>
      </c>
      <c r="X94" s="112">
        <v>52</v>
      </c>
      <c r="Y94" s="112">
        <v>56</v>
      </c>
      <c r="Z94" s="112">
        <v>59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15</v>
      </c>
      <c r="W95" s="112">
        <v>12</v>
      </c>
      <c r="X95" s="112">
        <v>16</v>
      </c>
      <c r="Y95" s="112">
        <v>7</v>
      </c>
      <c r="Z95" s="112">
        <v>14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50</v>
      </c>
      <c r="W96" s="112">
        <v>52</v>
      </c>
      <c r="X96" s="112">
        <v>51</v>
      </c>
      <c r="Y96" s="112">
        <v>55</v>
      </c>
      <c r="Z96" s="112">
        <v>59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72</v>
      </c>
      <c r="W97" s="112">
        <v>76</v>
      </c>
      <c r="X97" s="112">
        <v>70</v>
      </c>
      <c r="Y97" s="112">
        <v>79</v>
      </c>
      <c r="Z97" s="112">
        <v>77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46</v>
      </c>
      <c r="W98" s="112">
        <v>39</v>
      </c>
      <c r="X98" s="112">
        <v>43</v>
      </c>
      <c r="Y98" s="112">
        <v>45</v>
      </c>
      <c r="Z98" s="112">
        <v>48</v>
      </c>
    </row>
    <row r="99" spans="1:32" ht="15" customHeight="1" x14ac:dyDescent="0.25">
      <c r="S99" s="115" t="s">
        <v>142</v>
      </c>
      <c r="T99" s="115"/>
      <c r="U99" s="112"/>
      <c r="V99" s="112">
        <v>0</v>
      </c>
      <c r="W99" s="112">
        <v>0</v>
      </c>
      <c r="X99" s="112">
        <v>3</v>
      </c>
      <c r="Y99" s="112">
        <v>4</v>
      </c>
      <c r="Z99" s="112">
        <v>9</v>
      </c>
    </row>
    <row r="100" spans="1:32" ht="15" customHeight="1" x14ac:dyDescent="0.25">
      <c r="S100" s="115" t="s">
        <v>58</v>
      </c>
      <c r="T100" s="115"/>
      <c r="U100" s="112"/>
      <c r="V100" s="112">
        <v>78</v>
      </c>
      <c r="W100" s="112">
        <v>66</v>
      </c>
      <c r="X100" s="112">
        <v>65</v>
      </c>
      <c r="Y100" s="112">
        <v>76</v>
      </c>
      <c r="Z100" s="112">
        <v>72</v>
      </c>
    </row>
    <row r="101" spans="1:32" x14ac:dyDescent="0.25">
      <c r="A101" s="18"/>
      <c r="S101" s="118" t="s">
        <v>53</v>
      </c>
      <c r="T101" s="118"/>
      <c r="U101" s="112"/>
      <c r="V101" s="112">
        <v>471</v>
      </c>
      <c r="W101" s="112">
        <v>461</v>
      </c>
      <c r="X101" s="112">
        <v>463</v>
      </c>
      <c r="Y101" s="112">
        <v>488</v>
      </c>
      <c r="Z101" s="112">
        <v>482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1032</v>
      </c>
      <c r="W104" s="112">
        <v>1026</v>
      </c>
      <c r="X104" s="112">
        <v>1004</v>
      </c>
      <c r="Y104" s="112">
        <v>1157</v>
      </c>
      <c r="Z104" s="112">
        <v>1155</v>
      </c>
      <c r="AB104" s="109" t="str">
        <f>TEXT(Z104,"###,###")</f>
        <v>1,155</v>
      </c>
      <c r="AD104" s="130">
        <f>Z104/($Z$4)*100</f>
        <v>70.341047503045061</v>
      </c>
      <c r="AF104" s="109"/>
    </row>
    <row r="105" spans="1:32" x14ac:dyDescent="0.25">
      <c r="S105" s="115" t="s">
        <v>17</v>
      </c>
      <c r="T105" s="115"/>
      <c r="U105" s="112"/>
      <c r="V105" s="112">
        <v>243</v>
      </c>
      <c r="W105" s="112">
        <v>230</v>
      </c>
      <c r="X105" s="112">
        <v>254</v>
      </c>
      <c r="Y105" s="112">
        <v>270</v>
      </c>
      <c r="Z105" s="112">
        <v>245</v>
      </c>
      <c r="AB105" s="109" t="str">
        <f>TEXT(Z105,"###,###")</f>
        <v>245</v>
      </c>
      <c r="AD105" s="130">
        <f>Z105/($Z$4)*100</f>
        <v>14.920828258221681</v>
      </c>
      <c r="AF105" s="109"/>
    </row>
    <row r="106" spans="1:32" x14ac:dyDescent="0.25">
      <c r="S106" s="118" t="s">
        <v>53</v>
      </c>
      <c r="T106" s="118"/>
      <c r="U106" s="120"/>
      <c r="V106" s="120">
        <v>1275</v>
      </c>
      <c r="W106" s="120">
        <v>1256</v>
      </c>
      <c r="X106" s="120">
        <v>1258</v>
      </c>
      <c r="Y106" s="120">
        <v>1427</v>
      </c>
      <c r="Z106" s="120">
        <v>1400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362</v>
      </c>
      <c r="W108" s="112">
        <v>371</v>
      </c>
      <c r="X108" s="112">
        <v>411</v>
      </c>
      <c r="Y108" s="112">
        <v>485</v>
      </c>
      <c r="Z108" s="112">
        <v>405</v>
      </c>
      <c r="AB108" s="109" t="str">
        <f>TEXT(Z108,"###,###")</f>
        <v>405</v>
      </c>
      <c r="AD108" s="130">
        <f>Z108/($Z$4)*100</f>
        <v>24.665042630937879</v>
      </c>
      <c r="AF108" s="109"/>
    </row>
    <row r="109" spans="1:32" x14ac:dyDescent="0.25">
      <c r="S109" s="115" t="s">
        <v>20</v>
      </c>
      <c r="T109" s="115"/>
      <c r="U109" s="112"/>
      <c r="V109" s="112">
        <v>225</v>
      </c>
      <c r="W109" s="112">
        <v>250</v>
      </c>
      <c r="X109" s="112">
        <v>236</v>
      </c>
      <c r="Y109" s="112">
        <v>307</v>
      </c>
      <c r="Z109" s="112">
        <v>265</v>
      </c>
      <c r="AB109" s="109" t="str">
        <f>TEXT(Z109,"###,###")</f>
        <v>265</v>
      </c>
      <c r="AD109" s="130">
        <f>Z109/($Z$4)*100</f>
        <v>16.138855054811206</v>
      </c>
      <c r="AF109" s="109"/>
    </row>
    <row r="110" spans="1:32" x14ac:dyDescent="0.25">
      <c r="S110" s="115" t="s">
        <v>21</v>
      </c>
      <c r="T110" s="115"/>
      <c r="U110" s="112"/>
      <c r="V110" s="112">
        <v>269</v>
      </c>
      <c r="W110" s="112">
        <v>233</v>
      </c>
      <c r="X110" s="112">
        <v>211</v>
      </c>
      <c r="Y110" s="112">
        <v>220</v>
      </c>
      <c r="Z110" s="112">
        <v>319</v>
      </c>
      <c r="AB110" s="109" t="str">
        <f>TEXT(Z110,"###,###")</f>
        <v>319</v>
      </c>
      <c r="AD110" s="130">
        <f>Z110/($Z$4)*100</f>
        <v>19.427527405602923</v>
      </c>
      <c r="AF110" s="109"/>
    </row>
    <row r="111" spans="1:32" x14ac:dyDescent="0.25">
      <c r="S111" s="115" t="s">
        <v>22</v>
      </c>
      <c r="T111" s="115"/>
      <c r="U111" s="112"/>
      <c r="V111" s="112">
        <v>418</v>
      </c>
      <c r="W111" s="112">
        <v>434</v>
      </c>
      <c r="X111" s="112">
        <v>400</v>
      </c>
      <c r="Y111" s="112">
        <v>418</v>
      </c>
      <c r="Z111" s="112">
        <v>407</v>
      </c>
      <c r="AB111" s="109" t="str">
        <f>TEXT(Z111,"###,###")</f>
        <v>407</v>
      </c>
      <c r="AD111" s="130">
        <f>Z111/($Z$4)*100</f>
        <v>24.786845310596835</v>
      </c>
      <c r="AF111" s="109"/>
    </row>
    <row r="112" spans="1:32" x14ac:dyDescent="0.25">
      <c r="S112" s="118" t="s">
        <v>53</v>
      </c>
      <c r="T112" s="118"/>
      <c r="U112" s="112"/>
      <c r="V112" s="112">
        <v>1557</v>
      </c>
      <c r="W112" s="112">
        <v>1578</v>
      </c>
      <c r="X112" s="112">
        <v>1533</v>
      </c>
      <c r="Y112" s="112">
        <v>1692</v>
      </c>
      <c r="Z112" s="112">
        <v>1638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45.3</v>
      </c>
      <c r="W118" s="131">
        <v>45.81</v>
      </c>
      <c r="X118" s="131">
        <v>45.98</v>
      </c>
      <c r="Y118" s="131">
        <v>45.19</v>
      </c>
      <c r="Z118" s="131">
        <v>44.9</v>
      </c>
      <c r="AB118" s="109" t="str">
        <f>TEXT(Z118,"##.0")</f>
        <v>44.9</v>
      </c>
    </row>
    <row r="120" spans="19:32" x14ac:dyDescent="0.25">
      <c r="S120" s="101" t="s">
        <v>97</v>
      </c>
      <c r="T120" s="112"/>
      <c r="U120" s="112"/>
      <c r="V120" s="112">
        <v>639</v>
      </c>
      <c r="W120" s="112">
        <v>649</v>
      </c>
      <c r="X120" s="112">
        <v>620</v>
      </c>
      <c r="Y120" s="112">
        <v>676</v>
      </c>
      <c r="Z120" s="112">
        <v>656</v>
      </c>
      <c r="AB120" s="109" t="str">
        <f>TEXT(Z120,"###,###")</f>
        <v>656</v>
      </c>
    </row>
    <row r="121" spans="19:32" x14ac:dyDescent="0.25">
      <c r="S121" s="101" t="s">
        <v>98</v>
      </c>
      <c r="T121" s="112"/>
      <c r="U121" s="112"/>
      <c r="V121" s="112">
        <v>183</v>
      </c>
      <c r="W121" s="112">
        <v>185</v>
      </c>
      <c r="X121" s="112">
        <v>199</v>
      </c>
      <c r="Y121" s="112">
        <v>178</v>
      </c>
      <c r="Z121" s="112">
        <v>181</v>
      </c>
      <c r="AB121" s="109" t="str">
        <f>TEXT(Z121,"###,###")</f>
        <v>181</v>
      </c>
    </row>
    <row r="122" spans="19:32" x14ac:dyDescent="0.25">
      <c r="S122" s="101" t="s">
        <v>99</v>
      </c>
      <c r="T122" s="112"/>
      <c r="U122" s="112"/>
      <c r="V122" s="112">
        <v>191</v>
      </c>
      <c r="W122" s="112">
        <v>190</v>
      </c>
      <c r="X122" s="112">
        <v>197</v>
      </c>
      <c r="Y122" s="112">
        <v>191</v>
      </c>
      <c r="Z122" s="112">
        <v>192</v>
      </c>
      <c r="AB122" s="109" t="str">
        <f>TEXT(Z122,"###,###")</f>
        <v>192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830</v>
      </c>
      <c r="W124" s="112">
        <v>839</v>
      </c>
      <c r="X124" s="112">
        <v>817</v>
      </c>
      <c r="Y124" s="112">
        <v>867</v>
      </c>
      <c r="Z124" s="112">
        <v>848</v>
      </c>
      <c r="AB124" s="109" t="str">
        <f>TEXT(Z124,"###,###")</f>
        <v>848</v>
      </c>
      <c r="AD124" s="127">
        <f>Z124/$Z$7*100</f>
        <v>82.410106899902814</v>
      </c>
    </row>
    <row r="125" spans="19:32" x14ac:dyDescent="0.25">
      <c r="S125" s="101" t="s">
        <v>101</v>
      </c>
      <c r="T125" s="112"/>
      <c r="U125" s="112"/>
      <c r="V125" s="112">
        <v>374</v>
      </c>
      <c r="W125" s="112">
        <v>375</v>
      </c>
      <c r="X125" s="112">
        <v>396</v>
      </c>
      <c r="Y125" s="112">
        <v>369</v>
      </c>
      <c r="Z125" s="112">
        <v>373</v>
      </c>
      <c r="AB125" s="109" t="str">
        <f>TEXT(Z125,"###,###")</f>
        <v>373</v>
      </c>
      <c r="AD125" s="127">
        <f>Z125/$Z$7*100</f>
        <v>36.248785228377066</v>
      </c>
    </row>
    <row r="127" spans="19:32" x14ac:dyDescent="0.25">
      <c r="S127" s="101" t="s">
        <v>102</v>
      </c>
      <c r="T127" s="112"/>
      <c r="U127" s="112"/>
      <c r="V127" s="112">
        <v>540</v>
      </c>
      <c r="W127" s="112">
        <v>562</v>
      </c>
      <c r="X127" s="112">
        <v>546</v>
      </c>
      <c r="Y127" s="112">
        <v>564</v>
      </c>
      <c r="Z127" s="112">
        <v>550</v>
      </c>
      <c r="AB127" s="109" t="str">
        <f>TEXT(Z127,"###,###")</f>
        <v>550</v>
      </c>
      <c r="AD127" s="127">
        <f>Z127/$Z$7*100</f>
        <v>53.449951409135089</v>
      </c>
    </row>
    <row r="128" spans="19:32" x14ac:dyDescent="0.25">
      <c r="S128" s="101" t="s">
        <v>103</v>
      </c>
      <c r="T128" s="112"/>
      <c r="U128" s="112"/>
      <c r="V128" s="112">
        <v>472</v>
      </c>
      <c r="W128" s="112">
        <v>462</v>
      </c>
      <c r="X128" s="112">
        <v>463</v>
      </c>
      <c r="Y128" s="112">
        <v>484</v>
      </c>
      <c r="Z128" s="112">
        <v>478</v>
      </c>
      <c r="AB128" s="109" t="str">
        <f>TEXT(Z128,"###,###")</f>
        <v>478</v>
      </c>
      <c r="AD128" s="127">
        <f>Z128/$Z$7*100</f>
        <v>46.452866861030131</v>
      </c>
    </row>
    <row r="130" spans="19:20" x14ac:dyDescent="0.25">
      <c r="S130" s="101" t="s">
        <v>179</v>
      </c>
      <c r="T130" s="127">
        <v>63.751214771622934</v>
      </c>
    </row>
    <row r="131" spans="19:20" x14ac:dyDescent="0.25">
      <c r="S131" s="101" t="s">
        <v>180</v>
      </c>
      <c r="T131" s="127">
        <v>17.589893100097182</v>
      </c>
    </row>
    <row r="132" spans="19:20" x14ac:dyDescent="0.25">
      <c r="S132" s="101" t="s">
        <v>181</v>
      </c>
      <c r="T132" s="127">
        <v>18.658892128279884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F82415-A65F-4634-B8EA-B424008872F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CBE23686-EDA9-4881-97EF-FD84BF2D41B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FF71ACDF-81BC-4E29-9DB6-F7C7BF1E092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16619C0-6297-4385-A004-3D89B79DC8C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36F9-ECC5-402F-8E71-5409DF6C857F}">
  <sheetPr codeName="Sheet6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108</v>
      </c>
      <c r="T1" s="99"/>
      <c r="U1" s="99"/>
      <c r="V1" s="99"/>
      <c r="W1" s="99"/>
      <c r="X1" s="99"/>
      <c r="Y1" s="100" t="s">
        <v>147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108</v>
      </c>
      <c r="Y3" s="105" t="s">
        <v>147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 Break O'Day,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3664</v>
      </c>
      <c r="W4" s="108">
        <v>3898</v>
      </c>
      <c r="X4" s="108">
        <v>4349</v>
      </c>
      <c r="Y4" s="108">
        <v>4878</v>
      </c>
      <c r="Z4" s="108">
        <v>4696</v>
      </c>
      <c r="AB4" s="109" t="str">
        <f>TEXT(Z4,"###,###")</f>
        <v>4,696</v>
      </c>
      <c r="AD4" s="110">
        <f>Z4/Y4-1</f>
        <v>-3.7310373103731087E-2</v>
      </c>
      <c r="AF4" s="110">
        <f>Z4/V4-1</f>
        <v>0.28165938864628814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1800</v>
      </c>
      <c r="W5" s="108">
        <v>1879</v>
      </c>
      <c r="X5" s="108">
        <v>2074</v>
      </c>
      <c r="Y5" s="108">
        <v>2369</v>
      </c>
      <c r="Z5" s="108">
        <v>2269</v>
      </c>
      <c r="AB5" s="109" t="str">
        <f>TEXT(Z5,"###,###")</f>
        <v>2,269</v>
      </c>
      <c r="AD5" s="110">
        <f t="shared" ref="AD5:AD9" si="0">Z5/Y5-1</f>
        <v>-4.2211903756859459E-2</v>
      </c>
      <c r="AF5" s="110">
        <f t="shared" ref="AF5:AF9" si="1">Z5/V5-1</f>
        <v>0.26055555555555565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1863</v>
      </c>
      <c r="W6" s="108">
        <v>2019</v>
      </c>
      <c r="X6" s="108">
        <v>2265</v>
      </c>
      <c r="Y6" s="108">
        <v>2506</v>
      </c>
      <c r="Z6" s="108">
        <v>2419</v>
      </c>
      <c r="AB6" s="109" t="str">
        <f>TEXT(Z6,"###,###")</f>
        <v>2,419</v>
      </c>
      <c r="AD6" s="110">
        <f t="shared" si="0"/>
        <v>-3.4716679968076591E-2</v>
      </c>
      <c r="AF6" s="110">
        <f t="shared" si="1"/>
        <v>0.29844337090713902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2683</v>
      </c>
      <c r="W7" s="108">
        <v>2836</v>
      </c>
      <c r="X7" s="108">
        <v>3008</v>
      </c>
      <c r="Y7" s="108">
        <v>3256</v>
      </c>
      <c r="Z7" s="108">
        <v>3210</v>
      </c>
      <c r="AB7" s="109" t="str">
        <f>TEXT(Z7,"###,###")</f>
        <v>3,210</v>
      </c>
      <c r="AD7" s="110">
        <f t="shared" si="0"/>
        <v>-1.4127764127764175E-2</v>
      </c>
      <c r="AF7" s="110">
        <f t="shared" si="1"/>
        <v>0.19642191576593371</v>
      </c>
    </row>
    <row r="8" spans="1:32" ht="17.25" customHeight="1" x14ac:dyDescent="0.25">
      <c r="A8" s="62" t="s">
        <v>12</v>
      </c>
      <c r="B8" s="63"/>
      <c r="C8" s="29"/>
      <c r="D8" s="64" t="str">
        <f>AB4</f>
        <v>4,696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3,210</v>
      </c>
      <c r="P8" s="65"/>
      <c r="S8" s="107" t="s">
        <v>82</v>
      </c>
      <c r="T8" s="108"/>
      <c r="U8" s="108"/>
      <c r="V8" s="108">
        <v>30845.65</v>
      </c>
      <c r="W8" s="108">
        <v>29489.21</v>
      </c>
      <c r="X8" s="108">
        <v>29523</v>
      </c>
      <c r="Y8" s="108">
        <v>31012.5</v>
      </c>
      <c r="Z8" s="108">
        <v>32735.26</v>
      </c>
      <c r="AB8" s="109" t="str">
        <f>TEXT(Z8,"$###,###")</f>
        <v>$32,735</v>
      </c>
      <c r="AD8" s="110">
        <f t="shared" si="0"/>
        <v>5.5550503829101094E-2</v>
      </c>
      <c r="AF8" s="110">
        <f t="shared" si="1"/>
        <v>6.1260177691181639E-2</v>
      </c>
    </row>
    <row r="9" spans="1:32" x14ac:dyDescent="0.25">
      <c r="A9" s="30" t="s">
        <v>14</v>
      </c>
      <c r="B9" s="69"/>
      <c r="C9" s="70"/>
      <c r="D9" s="71">
        <f>AD104</f>
        <v>73.722316865417383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50.311526479750782</v>
      </c>
      <c r="P9" s="72" t="s">
        <v>83</v>
      </c>
      <c r="S9" s="107" t="s">
        <v>7</v>
      </c>
      <c r="T9" s="108"/>
      <c r="U9" s="108"/>
      <c r="V9" s="108">
        <v>106939707</v>
      </c>
      <c r="W9" s="108">
        <v>114237481</v>
      </c>
      <c r="X9" s="108">
        <v>124849295</v>
      </c>
      <c r="Y9" s="108">
        <v>140329296</v>
      </c>
      <c r="Z9" s="108">
        <v>147845692</v>
      </c>
      <c r="AB9" s="109" t="str">
        <f>TEXT(Z9/1000000,"$#,###.0")&amp;" mil"</f>
        <v>$147.8 mil</v>
      </c>
      <c r="AD9" s="110">
        <f t="shared" si="0"/>
        <v>5.3562557600231875E-2</v>
      </c>
      <c r="AF9" s="110">
        <f t="shared" si="1"/>
        <v>0.38251446677331935</v>
      </c>
    </row>
    <row r="10" spans="1:32" x14ac:dyDescent="0.25">
      <c r="A10" s="30" t="s">
        <v>17</v>
      </c>
      <c r="B10" s="69"/>
      <c r="C10" s="70"/>
      <c r="D10" s="71">
        <f>AD105</f>
        <v>14.650766609880749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49.563862928348911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72.242990654205613</v>
      </c>
      <c r="P11" s="72" t="s">
        <v>83</v>
      </c>
      <c r="S11" s="107" t="s">
        <v>29</v>
      </c>
      <c r="T11" s="112"/>
      <c r="U11" s="112"/>
      <c r="V11" s="112">
        <v>2947</v>
      </c>
      <c r="W11" s="112">
        <v>3119</v>
      </c>
      <c r="X11" s="112">
        <v>3505</v>
      </c>
      <c r="Y11" s="112">
        <v>3936</v>
      </c>
      <c r="Z11" s="112">
        <v>3805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16.417445482866043</v>
      </c>
      <c r="P12" s="72" t="s">
        <v>83</v>
      </c>
      <c r="S12" s="107" t="s">
        <v>30</v>
      </c>
      <c r="T12" s="112"/>
      <c r="U12" s="112"/>
      <c r="V12" s="112">
        <v>716</v>
      </c>
      <c r="W12" s="112">
        <v>782</v>
      </c>
      <c r="X12" s="112">
        <v>844</v>
      </c>
      <c r="Y12" s="112">
        <v>935</v>
      </c>
      <c r="Z12" s="112">
        <v>891</v>
      </c>
    </row>
    <row r="13" spans="1:32" ht="15" customHeight="1" x14ac:dyDescent="0.25">
      <c r="A13" s="30" t="s">
        <v>19</v>
      </c>
      <c r="B13" s="70"/>
      <c r="C13" s="70"/>
      <c r="D13" s="71">
        <f>AD108</f>
        <v>19.910562180579216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11.433021806853583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22.061328790459967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45.8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22.742759795570699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16.988778054862845</v>
      </c>
      <c r="P15" s="72" t="s">
        <v>83</v>
      </c>
      <c r="S15" s="115" t="s">
        <v>59</v>
      </c>
      <c r="T15" s="115"/>
      <c r="U15" s="116"/>
      <c r="V15" s="116">
        <v>314</v>
      </c>
      <c r="W15" s="116">
        <v>357</v>
      </c>
      <c r="X15" s="116">
        <v>364</v>
      </c>
      <c r="Y15" s="112">
        <v>392</v>
      </c>
      <c r="Z15" s="112">
        <v>391</v>
      </c>
      <c r="AB15" s="117">
        <f t="shared" ref="AB15:AB34" si="2">IF(Z15="np",0,Z15/$Z$34)</f>
        <v>8.317379281004042E-2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23.615843270868826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83.011221945137166</v>
      </c>
      <c r="P16" s="37" t="s">
        <v>83</v>
      </c>
      <c r="S16" s="115" t="s">
        <v>60</v>
      </c>
      <c r="T16" s="115"/>
      <c r="U16" s="116"/>
      <c r="V16" s="116">
        <v>41</v>
      </c>
      <c r="W16" s="116">
        <v>43</v>
      </c>
      <c r="X16" s="116">
        <v>43</v>
      </c>
      <c r="Y16" s="112">
        <v>40</v>
      </c>
      <c r="Z16" s="112">
        <v>54</v>
      </c>
      <c r="AB16" s="117">
        <f t="shared" si="2"/>
        <v>1.1486917677089981E-2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164</v>
      </c>
      <c r="W17" s="116">
        <v>185</v>
      </c>
      <c r="X17" s="116">
        <v>197</v>
      </c>
      <c r="Y17" s="112">
        <v>237</v>
      </c>
      <c r="Z17" s="112">
        <v>202</v>
      </c>
      <c r="AB17" s="117">
        <f t="shared" si="2"/>
        <v>4.2969580940225481E-2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30</v>
      </c>
      <c r="W18" s="116">
        <v>24</v>
      </c>
      <c r="X18" s="116">
        <v>28</v>
      </c>
      <c r="Y18" s="112">
        <v>27</v>
      </c>
      <c r="Z18" s="112">
        <v>29</v>
      </c>
      <c r="AB18" s="117">
        <f t="shared" si="2"/>
        <v>6.1689002339927676E-3</v>
      </c>
    </row>
    <row r="19" spans="1:28" x14ac:dyDescent="0.25">
      <c r="A19" s="61" t="str">
        <f>$S$1&amp;" ("&amp;$V$2&amp;" to "&amp;$Z$2&amp;")"</f>
        <v>Break O'Day (2018-19 to 2022-23)</v>
      </c>
      <c r="B19" s="61"/>
      <c r="C19" s="61"/>
      <c r="D19" s="61"/>
      <c r="E19" s="61"/>
      <c r="F19" s="61"/>
      <c r="G19" s="61" t="str">
        <f>$S$1&amp;" ("&amp;$V$2&amp;" to "&amp;$Z$2&amp;")"</f>
        <v>Break O'Day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268</v>
      </c>
      <c r="W19" s="116">
        <v>265</v>
      </c>
      <c r="X19" s="116">
        <v>301</v>
      </c>
      <c r="Y19" s="112">
        <v>342</v>
      </c>
      <c r="Z19" s="112">
        <v>358</v>
      </c>
      <c r="AB19" s="117">
        <f t="shared" si="2"/>
        <v>7.6154009785152091E-2</v>
      </c>
    </row>
    <row r="20" spans="1:28" x14ac:dyDescent="0.25">
      <c r="S20" s="115" t="s">
        <v>64</v>
      </c>
      <c r="T20" s="115"/>
      <c r="U20" s="116"/>
      <c r="V20" s="116">
        <v>38</v>
      </c>
      <c r="W20" s="116">
        <v>58</v>
      </c>
      <c r="X20" s="116">
        <v>58</v>
      </c>
      <c r="Y20" s="112">
        <v>75</v>
      </c>
      <c r="Z20" s="112">
        <v>73</v>
      </c>
      <c r="AB20" s="117">
        <f t="shared" si="2"/>
        <v>1.5528610933843863E-2</v>
      </c>
    </row>
    <row r="21" spans="1:28" x14ac:dyDescent="0.25">
      <c r="S21" s="115" t="s">
        <v>65</v>
      </c>
      <c r="T21" s="115"/>
      <c r="U21" s="116"/>
      <c r="V21" s="116">
        <v>396</v>
      </c>
      <c r="W21" s="116">
        <v>418</v>
      </c>
      <c r="X21" s="116">
        <v>522</v>
      </c>
      <c r="Y21" s="112">
        <v>454</v>
      </c>
      <c r="Z21" s="112">
        <v>452</v>
      </c>
      <c r="AB21" s="117">
        <f t="shared" si="2"/>
        <v>9.6149755371197618E-2</v>
      </c>
    </row>
    <row r="22" spans="1:28" x14ac:dyDescent="0.25">
      <c r="S22" s="115" t="s">
        <v>66</v>
      </c>
      <c r="T22" s="115"/>
      <c r="U22" s="116"/>
      <c r="V22" s="116">
        <v>466</v>
      </c>
      <c r="W22" s="116">
        <v>508</v>
      </c>
      <c r="X22" s="116">
        <v>625</v>
      </c>
      <c r="Y22" s="112">
        <v>735</v>
      </c>
      <c r="Z22" s="112">
        <v>717</v>
      </c>
      <c r="AB22" s="117">
        <f t="shared" si="2"/>
        <v>0.15252074026802809</v>
      </c>
    </row>
    <row r="23" spans="1:28" x14ac:dyDescent="0.25">
      <c r="S23" s="115" t="s">
        <v>67</v>
      </c>
      <c r="T23" s="115"/>
      <c r="U23" s="116"/>
      <c r="V23" s="116">
        <v>126</v>
      </c>
      <c r="W23" s="116">
        <v>132</v>
      </c>
      <c r="X23" s="116">
        <v>137</v>
      </c>
      <c r="Y23" s="112">
        <v>141</v>
      </c>
      <c r="Z23" s="112">
        <v>108</v>
      </c>
      <c r="AB23" s="117">
        <f t="shared" si="2"/>
        <v>2.2973835354179961E-2</v>
      </c>
    </row>
    <row r="24" spans="1:28" x14ac:dyDescent="0.25">
      <c r="S24" s="115" t="s">
        <v>68</v>
      </c>
      <c r="T24" s="115"/>
      <c r="U24" s="116"/>
      <c r="V24" s="116">
        <v>18</v>
      </c>
      <c r="W24" s="116">
        <v>22</v>
      </c>
      <c r="X24" s="116">
        <v>19</v>
      </c>
      <c r="Y24" s="112">
        <v>24</v>
      </c>
      <c r="Z24" s="112">
        <v>23</v>
      </c>
      <c r="AB24" s="117">
        <f t="shared" si="2"/>
        <v>4.8925760476494365E-3</v>
      </c>
    </row>
    <row r="25" spans="1:28" x14ac:dyDescent="0.25">
      <c r="S25" s="115" t="s">
        <v>69</v>
      </c>
      <c r="T25" s="115"/>
      <c r="U25" s="116"/>
      <c r="V25" s="116">
        <v>76</v>
      </c>
      <c r="W25" s="116">
        <v>89</v>
      </c>
      <c r="X25" s="116">
        <v>92</v>
      </c>
      <c r="Y25" s="112">
        <v>119</v>
      </c>
      <c r="Z25" s="112">
        <v>118</v>
      </c>
      <c r="AB25" s="117">
        <f t="shared" si="2"/>
        <v>2.5101042331418848E-2</v>
      </c>
    </row>
    <row r="26" spans="1:28" x14ac:dyDescent="0.25">
      <c r="S26" s="115" t="s">
        <v>70</v>
      </c>
      <c r="T26" s="115"/>
      <c r="U26" s="116"/>
      <c r="V26" s="116">
        <v>124</v>
      </c>
      <c r="W26" s="116">
        <v>47</v>
      </c>
      <c r="X26" s="116">
        <v>90</v>
      </c>
      <c r="Y26" s="112">
        <v>96</v>
      </c>
      <c r="Z26" s="112">
        <v>93</v>
      </c>
      <c r="AB26" s="117">
        <f t="shared" si="2"/>
        <v>1.9783024888321635E-2</v>
      </c>
    </row>
    <row r="27" spans="1:28" x14ac:dyDescent="0.25">
      <c r="S27" s="115" t="s">
        <v>71</v>
      </c>
      <c r="T27" s="115"/>
      <c r="U27" s="116"/>
      <c r="V27" s="116">
        <v>122</v>
      </c>
      <c r="W27" s="116">
        <v>177</v>
      </c>
      <c r="X27" s="116">
        <v>197</v>
      </c>
      <c r="Y27" s="112">
        <v>277</v>
      </c>
      <c r="Z27" s="112">
        <v>261</v>
      </c>
      <c r="AB27" s="117">
        <f t="shared" si="2"/>
        <v>5.5520102105934908E-2</v>
      </c>
    </row>
    <row r="28" spans="1:28" x14ac:dyDescent="0.25">
      <c r="S28" s="115" t="s">
        <v>72</v>
      </c>
      <c r="T28" s="115"/>
      <c r="U28" s="116"/>
      <c r="V28" s="116">
        <v>159</v>
      </c>
      <c r="W28" s="116">
        <v>184</v>
      </c>
      <c r="X28" s="116">
        <v>217</v>
      </c>
      <c r="Y28" s="112">
        <v>260</v>
      </c>
      <c r="Z28" s="112">
        <v>269</v>
      </c>
      <c r="AB28" s="117">
        <f t="shared" si="2"/>
        <v>5.7221867687726018E-2</v>
      </c>
    </row>
    <row r="29" spans="1:28" x14ac:dyDescent="0.25">
      <c r="S29" s="115" t="s">
        <v>73</v>
      </c>
      <c r="T29" s="115"/>
      <c r="U29" s="116"/>
      <c r="V29" s="116">
        <v>202</v>
      </c>
      <c r="W29" s="116">
        <v>170</v>
      </c>
      <c r="X29" s="116">
        <v>200</v>
      </c>
      <c r="Y29" s="112">
        <v>265</v>
      </c>
      <c r="Z29" s="112">
        <v>213</v>
      </c>
      <c r="AB29" s="117">
        <f t="shared" si="2"/>
        <v>4.530950861518826E-2</v>
      </c>
    </row>
    <row r="30" spans="1:28" x14ac:dyDescent="0.25">
      <c r="S30" s="115" t="s">
        <v>74</v>
      </c>
      <c r="T30" s="115"/>
      <c r="U30" s="116"/>
      <c r="V30" s="116">
        <v>262</v>
      </c>
      <c r="W30" s="116">
        <v>273</v>
      </c>
      <c r="X30" s="116">
        <v>282</v>
      </c>
      <c r="Y30" s="112">
        <v>324</v>
      </c>
      <c r="Z30" s="112">
        <v>340</v>
      </c>
      <c r="AB30" s="117">
        <f t="shared" si="2"/>
        <v>7.2325037226122102E-2</v>
      </c>
    </row>
    <row r="31" spans="1:28" x14ac:dyDescent="0.25">
      <c r="S31" s="115" t="s">
        <v>75</v>
      </c>
      <c r="T31" s="115"/>
      <c r="U31" s="116"/>
      <c r="V31" s="116">
        <v>421</v>
      </c>
      <c r="W31" s="116">
        <v>463</v>
      </c>
      <c r="X31" s="116">
        <v>484</v>
      </c>
      <c r="Y31" s="112">
        <v>561</v>
      </c>
      <c r="Z31" s="112">
        <v>527</v>
      </c>
      <c r="AB31" s="117">
        <f t="shared" si="2"/>
        <v>0.11210380770048926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31</v>
      </c>
      <c r="W32" s="116">
        <v>57</v>
      </c>
      <c r="X32" s="116">
        <v>73</v>
      </c>
      <c r="Y32" s="112">
        <v>67</v>
      </c>
      <c r="Z32" s="112">
        <v>64</v>
      </c>
      <c r="AB32" s="117">
        <f t="shared" si="2"/>
        <v>1.3614124654328865E-2</v>
      </c>
    </row>
    <row r="33" spans="19:32" x14ac:dyDescent="0.25">
      <c r="S33" s="115" t="s">
        <v>77</v>
      </c>
      <c r="T33" s="115"/>
      <c r="U33" s="116"/>
      <c r="V33" s="116">
        <v>121</v>
      </c>
      <c r="W33" s="116">
        <v>119</v>
      </c>
      <c r="X33" s="116">
        <v>137</v>
      </c>
      <c r="Y33" s="112">
        <v>161</v>
      </c>
      <c r="Z33" s="112">
        <v>162</v>
      </c>
      <c r="AB33" s="117">
        <f t="shared" si="2"/>
        <v>3.4460753031269942E-2</v>
      </c>
    </row>
    <row r="34" spans="19:32" x14ac:dyDescent="0.25">
      <c r="S34" s="118" t="s">
        <v>53</v>
      </c>
      <c r="T34" s="118"/>
      <c r="U34" s="119"/>
      <c r="V34" s="119">
        <v>3668</v>
      </c>
      <c r="W34" s="119">
        <v>3900</v>
      </c>
      <c r="X34" s="119">
        <v>4349</v>
      </c>
      <c r="Y34" s="120">
        <v>4876</v>
      </c>
      <c r="Z34" s="120">
        <v>4701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2301</v>
      </c>
      <c r="W37" s="112">
        <v>2411</v>
      </c>
      <c r="X37" s="112">
        <v>2489</v>
      </c>
      <c r="Y37" s="112">
        <v>2707</v>
      </c>
      <c r="Z37" s="112">
        <v>2663</v>
      </c>
      <c r="AB37" s="132">
        <f>Z37/Z40*100</f>
        <v>83.011221945137166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383</v>
      </c>
      <c r="W38" s="112">
        <v>423</v>
      </c>
      <c r="X38" s="112">
        <v>518</v>
      </c>
      <c r="Y38" s="112">
        <v>550</v>
      </c>
      <c r="Z38" s="112">
        <v>545</v>
      </c>
      <c r="AB38" s="132">
        <f>Z38/Z40*100</f>
        <v>16.988778054862845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2684</v>
      </c>
      <c r="W40" s="112">
        <v>2834</v>
      </c>
      <c r="X40" s="112">
        <v>3007</v>
      </c>
      <c r="Y40" s="112">
        <v>3257</v>
      </c>
      <c r="Z40" s="112">
        <v>3208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3</v>
      </c>
      <c r="W44" s="112">
        <v>8</v>
      </c>
      <c r="X44" s="112">
        <v>11</v>
      </c>
      <c r="Y44" s="112">
        <v>12</v>
      </c>
      <c r="Z44" s="112">
        <v>10</v>
      </c>
    </row>
    <row r="45" spans="19:32" x14ac:dyDescent="0.25">
      <c r="S45" s="115" t="s">
        <v>37</v>
      </c>
      <c r="T45" s="115"/>
      <c r="U45" s="112"/>
      <c r="V45" s="112">
        <v>36</v>
      </c>
      <c r="W45" s="112">
        <v>44</v>
      </c>
      <c r="X45" s="112">
        <v>49</v>
      </c>
      <c r="Y45" s="112">
        <v>75</v>
      </c>
      <c r="Z45" s="112">
        <v>85</v>
      </c>
    </row>
    <row r="46" spans="19:32" x14ac:dyDescent="0.25">
      <c r="S46" s="115" t="s">
        <v>38</v>
      </c>
      <c r="T46" s="115"/>
      <c r="U46" s="112"/>
      <c r="V46" s="112">
        <v>92</v>
      </c>
      <c r="W46" s="112">
        <v>65</v>
      </c>
      <c r="X46" s="112">
        <v>94</v>
      </c>
      <c r="Y46" s="112">
        <v>113</v>
      </c>
      <c r="Z46" s="112">
        <v>93</v>
      </c>
    </row>
    <row r="47" spans="19:32" x14ac:dyDescent="0.25">
      <c r="S47" s="115" t="s">
        <v>39</v>
      </c>
      <c r="T47" s="115"/>
      <c r="U47" s="112"/>
      <c r="V47" s="112">
        <v>133</v>
      </c>
      <c r="W47" s="112">
        <v>115</v>
      </c>
      <c r="X47" s="112">
        <v>131</v>
      </c>
      <c r="Y47" s="112">
        <v>154</v>
      </c>
      <c r="Z47" s="112">
        <v>154</v>
      </c>
    </row>
    <row r="48" spans="19:32" x14ac:dyDescent="0.25">
      <c r="S48" s="115" t="s">
        <v>40</v>
      </c>
      <c r="T48" s="115"/>
      <c r="U48" s="112"/>
      <c r="V48" s="112">
        <v>130</v>
      </c>
      <c r="W48" s="112">
        <v>175</v>
      </c>
      <c r="X48" s="112">
        <v>201</v>
      </c>
      <c r="Y48" s="112">
        <v>234</v>
      </c>
      <c r="Z48" s="112">
        <v>214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133</v>
      </c>
      <c r="W49" s="112">
        <v>149</v>
      </c>
      <c r="X49" s="112">
        <v>163</v>
      </c>
      <c r="Y49" s="112">
        <v>184</v>
      </c>
      <c r="Z49" s="112">
        <v>198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Break O'Day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151</v>
      </c>
      <c r="W50" s="112">
        <v>150</v>
      </c>
      <c r="X50" s="112">
        <v>178</v>
      </c>
      <c r="Y50" s="112">
        <v>196</v>
      </c>
      <c r="Z50" s="112">
        <v>177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147</v>
      </c>
      <c r="W51" s="112">
        <v>169</v>
      </c>
      <c r="X51" s="112">
        <v>169</v>
      </c>
      <c r="Y51" s="112">
        <v>198</v>
      </c>
      <c r="Z51" s="112">
        <v>180</v>
      </c>
    </row>
    <row r="52" spans="1:26" ht="15" customHeight="1" x14ac:dyDescent="0.25">
      <c r="S52" s="115" t="s">
        <v>44</v>
      </c>
      <c r="T52" s="115"/>
      <c r="U52" s="112"/>
      <c r="V52" s="112">
        <v>178</v>
      </c>
      <c r="W52" s="112">
        <v>174</v>
      </c>
      <c r="X52" s="112">
        <v>186</v>
      </c>
      <c r="Y52" s="112">
        <v>214</v>
      </c>
      <c r="Z52" s="112">
        <v>209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173</v>
      </c>
      <c r="W53" s="112">
        <v>178</v>
      </c>
      <c r="X53" s="112">
        <v>206</v>
      </c>
      <c r="Y53" s="112">
        <v>234</v>
      </c>
      <c r="Z53" s="112">
        <v>233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239</v>
      </c>
      <c r="W54" s="112">
        <v>236</v>
      </c>
      <c r="X54" s="112">
        <v>234</v>
      </c>
      <c r="Y54" s="112">
        <v>261</v>
      </c>
      <c r="Z54" s="112">
        <v>216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203</v>
      </c>
      <c r="W55" s="112">
        <v>216</v>
      </c>
      <c r="X55" s="112">
        <v>225</v>
      </c>
      <c r="Y55" s="112">
        <v>240</v>
      </c>
      <c r="Z55" s="112">
        <v>262</v>
      </c>
    </row>
    <row r="56" spans="1:26" ht="15" customHeight="1" x14ac:dyDescent="0.25">
      <c r="S56" s="115" t="s">
        <v>48</v>
      </c>
      <c r="T56" s="115"/>
      <c r="U56" s="112"/>
      <c r="V56" s="112">
        <v>109</v>
      </c>
      <c r="W56" s="112">
        <v>128</v>
      </c>
      <c r="X56" s="112">
        <v>140</v>
      </c>
      <c r="Y56" s="112">
        <v>159</v>
      </c>
      <c r="Z56" s="112">
        <v>141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40</v>
      </c>
      <c r="W57" s="112">
        <v>43</v>
      </c>
      <c r="X57" s="112">
        <v>56</v>
      </c>
      <c r="Y57" s="112">
        <v>61</v>
      </c>
      <c r="Z57" s="112">
        <v>68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11</v>
      </c>
      <c r="W58" s="112">
        <v>18</v>
      </c>
      <c r="X58" s="112">
        <v>20</v>
      </c>
      <c r="Y58" s="112">
        <v>24</v>
      </c>
      <c r="Z58" s="112">
        <v>25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9</v>
      </c>
      <c r="W59" s="112">
        <v>6</v>
      </c>
      <c r="X59" s="112">
        <v>8</v>
      </c>
      <c r="Y59" s="112">
        <v>7</v>
      </c>
      <c r="Z59" s="112">
        <v>5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3</v>
      </c>
      <c r="Y60" s="112">
        <v>3</v>
      </c>
      <c r="Z60" s="112">
        <v>5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1803</v>
      </c>
      <c r="W61" s="112">
        <v>1879</v>
      </c>
      <c r="X61" s="112">
        <v>2074</v>
      </c>
      <c r="Y61" s="112">
        <v>2370</v>
      </c>
      <c r="Z61" s="112">
        <v>2274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10</v>
      </c>
      <c r="W63" s="112">
        <v>7</v>
      </c>
      <c r="X63" s="112">
        <v>9</v>
      </c>
      <c r="Y63" s="112">
        <v>6</v>
      </c>
      <c r="Z63" s="112">
        <v>19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37</v>
      </c>
      <c r="W64" s="112">
        <v>48</v>
      </c>
      <c r="X64" s="112">
        <v>68</v>
      </c>
      <c r="Y64" s="112">
        <v>67</v>
      </c>
      <c r="Z64" s="112">
        <v>60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Break O'Day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91</v>
      </c>
      <c r="W65" s="112">
        <v>93</v>
      </c>
      <c r="X65" s="112">
        <v>108</v>
      </c>
      <c r="Y65" s="112">
        <v>109</v>
      </c>
      <c r="Z65" s="112">
        <v>114</v>
      </c>
    </row>
    <row r="66" spans="1:26" x14ac:dyDescent="0.25">
      <c r="S66" s="115" t="s">
        <v>39</v>
      </c>
      <c r="T66" s="115"/>
      <c r="U66" s="112"/>
      <c r="V66" s="112">
        <v>125</v>
      </c>
      <c r="W66" s="112">
        <v>127</v>
      </c>
      <c r="X66" s="112">
        <v>155</v>
      </c>
      <c r="Y66" s="112">
        <v>163</v>
      </c>
      <c r="Z66" s="112">
        <v>159</v>
      </c>
    </row>
    <row r="67" spans="1:26" x14ac:dyDescent="0.25">
      <c r="S67" s="115" t="s">
        <v>40</v>
      </c>
      <c r="T67" s="115"/>
      <c r="U67" s="112"/>
      <c r="V67" s="112">
        <v>120</v>
      </c>
      <c r="W67" s="112">
        <v>160</v>
      </c>
      <c r="X67" s="112">
        <v>148</v>
      </c>
      <c r="Y67" s="112">
        <v>174</v>
      </c>
      <c r="Z67" s="112">
        <v>197</v>
      </c>
    </row>
    <row r="68" spans="1:26" x14ac:dyDescent="0.25">
      <c r="S68" s="115" t="s">
        <v>41</v>
      </c>
      <c r="T68" s="115"/>
      <c r="U68" s="112"/>
      <c r="V68" s="112">
        <v>132</v>
      </c>
      <c r="W68" s="112">
        <v>153</v>
      </c>
      <c r="X68" s="112">
        <v>185</v>
      </c>
      <c r="Y68" s="112">
        <v>234</v>
      </c>
      <c r="Z68" s="112">
        <v>173</v>
      </c>
    </row>
    <row r="69" spans="1:26" x14ac:dyDescent="0.25">
      <c r="S69" s="115" t="s">
        <v>42</v>
      </c>
      <c r="T69" s="115"/>
      <c r="U69" s="112"/>
      <c r="V69" s="112">
        <v>166</v>
      </c>
      <c r="W69" s="112">
        <v>174</v>
      </c>
      <c r="X69" s="112">
        <v>190</v>
      </c>
      <c r="Y69" s="112">
        <v>215</v>
      </c>
      <c r="Z69" s="112">
        <v>221</v>
      </c>
    </row>
    <row r="70" spans="1:26" x14ac:dyDescent="0.25">
      <c r="S70" s="115" t="s">
        <v>43</v>
      </c>
      <c r="T70" s="115"/>
      <c r="U70" s="112"/>
      <c r="V70" s="112">
        <v>138</v>
      </c>
      <c r="W70" s="112">
        <v>179</v>
      </c>
      <c r="X70" s="112">
        <v>213</v>
      </c>
      <c r="Y70" s="112">
        <v>240</v>
      </c>
      <c r="Z70" s="112">
        <v>241</v>
      </c>
    </row>
    <row r="71" spans="1:26" x14ac:dyDescent="0.25">
      <c r="S71" s="115" t="s">
        <v>44</v>
      </c>
      <c r="T71" s="115"/>
      <c r="U71" s="112"/>
      <c r="V71" s="112">
        <v>218</v>
      </c>
      <c r="W71" s="112">
        <v>223</v>
      </c>
      <c r="X71" s="112">
        <v>224</v>
      </c>
      <c r="Y71" s="112">
        <v>232</v>
      </c>
      <c r="Z71" s="112">
        <v>225</v>
      </c>
    </row>
    <row r="72" spans="1:26" x14ac:dyDescent="0.25">
      <c r="S72" s="115" t="s">
        <v>45</v>
      </c>
      <c r="T72" s="115"/>
      <c r="U72" s="112"/>
      <c r="V72" s="112">
        <v>214</v>
      </c>
      <c r="W72" s="112">
        <v>230</v>
      </c>
      <c r="X72" s="112">
        <v>247</v>
      </c>
      <c r="Y72" s="112">
        <v>293</v>
      </c>
      <c r="Z72" s="112">
        <v>269</v>
      </c>
    </row>
    <row r="73" spans="1:26" x14ac:dyDescent="0.25">
      <c r="S73" s="115" t="s">
        <v>46</v>
      </c>
      <c r="T73" s="115"/>
      <c r="U73" s="112"/>
      <c r="V73" s="112">
        <v>281</v>
      </c>
      <c r="W73" s="112">
        <v>248</v>
      </c>
      <c r="X73" s="112">
        <v>298</v>
      </c>
      <c r="Y73" s="112">
        <v>297</v>
      </c>
      <c r="Z73" s="112">
        <v>256</v>
      </c>
    </row>
    <row r="74" spans="1:26" x14ac:dyDescent="0.25">
      <c r="S74" s="115" t="s">
        <v>47</v>
      </c>
      <c r="T74" s="115"/>
      <c r="U74" s="112"/>
      <c r="V74" s="112">
        <v>191</v>
      </c>
      <c r="W74" s="112">
        <v>218</v>
      </c>
      <c r="X74" s="112">
        <v>242</v>
      </c>
      <c r="Y74" s="112">
        <v>274</v>
      </c>
      <c r="Z74" s="112">
        <v>290</v>
      </c>
    </row>
    <row r="75" spans="1:26" x14ac:dyDescent="0.25">
      <c r="S75" s="115" t="s">
        <v>48</v>
      </c>
      <c r="T75" s="115"/>
      <c r="U75" s="112"/>
      <c r="V75" s="112">
        <v>94</v>
      </c>
      <c r="W75" s="112">
        <v>95</v>
      </c>
      <c r="X75" s="112">
        <v>117</v>
      </c>
      <c r="Y75" s="112">
        <v>121</v>
      </c>
      <c r="Z75" s="112">
        <v>124</v>
      </c>
    </row>
    <row r="76" spans="1:26" x14ac:dyDescent="0.25">
      <c r="S76" s="115" t="s">
        <v>49</v>
      </c>
      <c r="T76" s="115"/>
      <c r="U76" s="112"/>
      <c r="V76" s="112">
        <v>27</v>
      </c>
      <c r="W76" s="112">
        <v>38</v>
      </c>
      <c r="X76" s="112">
        <v>36</v>
      </c>
      <c r="Y76" s="112">
        <v>42</v>
      </c>
      <c r="Z76" s="112">
        <v>39</v>
      </c>
    </row>
    <row r="77" spans="1:26" x14ac:dyDescent="0.25">
      <c r="S77" s="115" t="s">
        <v>50</v>
      </c>
      <c r="T77" s="115"/>
      <c r="U77" s="112"/>
      <c r="V77" s="112">
        <v>12</v>
      </c>
      <c r="W77" s="112">
        <v>20</v>
      </c>
      <c r="X77" s="112">
        <v>18</v>
      </c>
      <c r="Y77" s="112">
        <v>24</v>
      </c>
      <c r="Z77" s="112">
        <v>21</v>
      </c>
    </row>
    <row r="78" spans="1:26" x14ac:dyDescent="0.25">
      <c r="S78" s="115" t="s">
        <v>51</v>
      </c>
      <c r="T78" s="115"/>
      <c r="U78" s="112"/>
      <c r="V78" s="112">
        <v>0</v>
      </c>
      <c r="W78" s="112">
        <v>3</v>
      </c>
      <c r="X78" s="112">
        <v>4</v>
      </c>
      <c r="Y78" s="112">
        <v>3</v>
      </c>
      <c r="Z78" s="112">
        <v>6</v>
      </c>
    </row>
    <row r="79" spans="1:26" x14ac:dyDescent="0.25">
      <c r="S79" s="115" t="s">
        <v>52</v>
      </c>
      <c r="T79" s="115"/>
      <c r="U79" s="112"/>
      <c r="V79" s="112">
        <v>5</v>
      </c>
      <c r="W79" s="112">
        <v>4</v>
      </c>
      <c r="X79" s="112">
        <v>3</v>
      </c>
      <c r="Y79" s="112">
        <v>0</v>
      </c>
      <c r="Z79" s="112">
        <v>0</v>
      </c>
    </row>
    <row r="80" spans="1:26" x14ac:dyDescent="0.25">
      <c r="S80" s="118" t="s">
        <v>53</v>
      </c>
      <c r="T80" s="118"/>
      <c r="U80" s="112"/>
      <c r="V80" s="112">
        <v>1862</v>
      </c>
      <c r="W80" s="112">
        <v>2023</v>
      </c>
      <c r="X80" s="112">
        <v>2265</v>
      </c>
      <c r="Y80" s="112">
        <v>2506</v>
      </c>
      <c r="Z80" s="112">
        <v>2417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Break O'Day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142</v>
      </c>
      <c r="W83" s="112">
        <v>137</v>
      </c>
      <c r="X83" s="112">
        <v>146</v>
      </c>
      <c r="Y83" s="112">
        <v>161</v>
      </c>
      <c r="Z83" s="112">
        <v>154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99</v>
      </c>
      <c r="W84" s="112">
        <v>104</v>
      </c>
      <c r="X84" s="112">
        <v>108</v>
      </c>
      <c r="Y84" s="112">
        <v>126</v>
      </c>
      <c r="Z84" s="112">
        <v>140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193</v>
      </c>
      <c r="W85" s="112">
        <v>193</v>
      </c>
      <c r="X85" s="112">
        <v>232</v>
      </c>
      <c r="Y85" s="112">
        <v>265</v>
      </c>
      <c r="Z85" s="112">
        <v>248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4,696</v>
      </c>
      <c r="D86" s="94">
        <f t="shared" ref="D86:D91" si="4">AD4</f>
        <v>-3.7310373103731087E-2</v>
      </c>
      <c r="E86" s="95">
        <f t="shared" ref="E86:E91" si="5">AD4</f>
        <v>-3.7310373103731087E-2</v>
      </c>
      <c r="F86" s="94">
        <f t="shared" ref="F86:F91" si="6">AF4</f>
        <v>0.28165938864628814</v>
      </c>
      <c r="G86" s="95">
        <f t="shared" ref="G86:G91" si="7">AF4</f>
        <v>0.28165938864628814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65</v>
      </c>
      <c r="W86" s="112">
        <v>70</v>
      </c>
      <c r="X86" s="112">
        <v>75</v>
      </c>
      <c r="Y86" s="112">
        <v>90</v>
      </c>
      <c r="Z86" s="112">
        <v>95</v>
      </c>
    </row>
    <row r="87" spans="1:30" ht="15" customHeight="1" x14ac:dyDescent="0.25">
      <c r="A87" s="96" t="s">
        <v>4</v>
      </c>
      <c r="B87" s="49"/>
      <c r="C87" s="97" t="str">
        <f t="shared" si="3"/>
        <v>2,269</v>
      </c>
      <c r="D87" s="94">
        <f t="shared" si="4"/>
        <v>-4.2211903756859459E-2</v>
      </c>
      <c r="E87" s="95">
        <f t="shared" si="5"/>
        <v>-4.2211903756859459E-2</v>
      </c>
      <c r="F87" s="94">
        <f t="shared" si="6"/>
        <v>0.26055555555555565</v>
      </c>
      <c r="G87" s="95">
        <f t="shared" si="7"/>
        <v>0.26055555555555565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29</v>
      </c>
      <c r="W87" s="112">
        <v>34</v>
      </c>
      <c r="X87" s="112">
        <v>34</v>
      </c>
      <c r="Y87" s="112">
        <v>35</v>
      </c>
      <c r="Z87" s="112">
        <v>25</v>
      </c>
    </row>
    <row r="88" spans="1:30" ht="15" customHeight="1" x14ac:dyDescent="0.25">
      <c r="A88" s="96" t="s">
        <v>5</v>
      </c>
      <c r="B88" s="49"/>
      <c r="C88" s="97" t="str">
        <f t="shared" si="3"/>
        <v>2,419</v>
      </c>
      <c r="D88" s="94">
        <f t="shared" si="4"/>
        <v>-3.4716679968076591E-2</v>
      </c>
      <c r="E88" s="95">
        <f t="shared" si="5"/>
        <v>-3.4716679968076591E-2</v>
      </c>
      <c r="F88" s="94">
        <f t="shared" si="6"/>
        <v>0.29844337090713902</v>
      </c>
      <c r="G88" s="95">
        <f t="shared" si="7"/>
        <v>0.29844337090713902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52</v>
      </c>
      <c r="W88" s="112">
        <v>61</v>
      </c>
      <c r="X88" s="112">
        <v>69</v>
      </c>
      <c r="Y88" s="112">
        <v>67</v>
      </c>
      <c r="Z88" s="112">
        <v>72</v>
      </c>
    </row>
    <row r="89" spans="1:30" ht="15" customHeight="1" x14ac:dyDescent="0.25">
      <c r="A89" s="49" t="s">
        <v>6</v>
      </c>
      <c r="B89" s="49"/>
      <c r="C89" s="97" t="str">
        <f t="shared" si="3"/>
        <v>3,210</v>
      </c>
      <c r="D89" s="94">
        <f t="shared" si="4"/>
        <v>-1.4127764127764175E-2</v>
      </c>
      <c r="E89" s="95">
        <f t="shared" si="5"/>
        <v>-1.4127764127764175E-2</v>
      </c>
      <c r="F89" s="94">
        <f t="shared" si="6"/>
        <v>0.19642191576593371</v>
      </c>
      <c r="G89" s="95">
        <f t="shared" si="7"/>
        <v>0.19642191576593371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153</v>
      </c>
      <c r="W89" s="112">
        <v>161</v>
      </c>
      <c r="X89" s="112">
        <v>161</v>
      </c>
      <c r="Y89" s="112">
        <v>151</v>
      </c>
      <c r="Z89" s="112">
        <v>171</v>
      </c>
    </row>
    <row r="90" spans="1:30" ht="15" customHeight="1" x14ac:dyDescent="0.25">
      <c r="A90" s="49" t="s">
        <v>95</v>
      </c>
      <c r="B90" s="49"/>
      <c r="C90" s="97" t="str">
        <f t="shared" si="3"/>
        <v>$32,735</v>
      </c>
      <c r="D90" s="94">
        <f t="shared" si="4"/>
        <v>5.5550503829101094E-2</v>
      </c>
      <c r="E90" s="95">
        <f t="shared" si="5"/>
        <v>5.5550503829101094E-2</v>
      </c>
      <c r="F90" s="94">
        <f t="shared" si="6"/>
        <v>6.1260177691181639E-2</v>
      </c>
      <c r="G90" s="95">
        <f t="shared" si="7"/>
        <v>6.1260177691181639E-2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201</v>
      </c>
      <c r="W90" s="112">
        <v>204</v>
      </c>
      <c r="X90" s="112">
        <v>208</v>
      </c>
      <c r="Y90" s="112">
        <v>238</v>
      </c>
      <c r="Z90" s="112">
        <v>227</v>
      </c>
    </row>
    <row r="91" spans="1:30" ht="15" customHeight="1" x14ac:dyDescent="0.25">
      <c r="A91" s="49" t="s">
        <v>7</v>
      </c>
      <c r="B91" s="49"/>
      <c r="C91" s="97" t="str">
        <f t="shared" si="3"/>
        <v>$147.8 mil</v>
      </c>
      <c r="D91" s="94">
        <f t="shared" si="4"/>
        <v>5.3562557600231875E-2</v>
      </c>
      <c r="E91" s="95">
        <f t="shared" si="5"/>
        <v>5.3562557600231875E-2</v>
      </c>
      <c r="F91" s="94">
        <f t="shared" si="6"/>
        <v>0.38251446677331935</v>
      </c>
      <c r="G91" s="95">
        <f t="shared" si="7"/>
        <v>0.38251446677331935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1356</v>
      </c>
      <c r="W91" s="112">
        <v>1436</v>
      </c>
      <c r="X91" s="112">
        <v>1510</v>
      </c>
      <c r="Y91" s="112">
        <v>1647</v>
      </c>
      <c r="Z91" s="112">
        <v>1620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99</v>
      </c>
      <c r="W93" s="112">
        <v>102</v>
      </c>
      <c r="X93" s="112">
        <v>106</v>
      </c>
      <c r="Y93" s="112">
        <v>127</v>
      </c>
      <c r="Z93" s="112">
        <v>122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183</v>
      </c>
      <c r="W94" s="112">
        <v>183</v>
      </c>
      <c r="X94" s="112">
        <v>196</v>
      </c>
      <c r="Y94" s="112">
        <v>214</v>
      </c>
      <c r="Z94" s="112">
        <v>215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46</v>
      </c>
      <c r="W95" s="112">
        <v>53</v>
      </c>
      <c r="X95" s="112">
        <v>62</v>
      </c>
      <c r="Y95" s="112">
        <v>64</v>
      </c>
      <c r="Z95" s="112">
        <v>63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260</v>
      </c>
      <c r="W96" s="112">
        <v>250</v>
      </c>
      <c r="X96" s="112">
        <v>276</v>
      </c>
      <c r="Y96" s="112">
        <v>295</v>
      </c>
      <c r="Z96" s="112">
        <v>297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142</v>
      </c>
      <c r="W97" s="112">
        <v>165</v>
      </c>
      <c r="X97" s="112">
        <v>165</v>
      </c>
      <c r="Y97" s="112">
        <v>188</v>
      </c>
      <c r="Z97" s="112">
        <v>187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150</v>
      </c>
      <c r="W98" s="112">
        <v>161</v>
      </c>
      <c r="X98" s="112">
        <v>167</v>
      </c>
      <c r="Y98" s="112">
        <v>169</v>
      </c>
      <c r="Z98" s="112">
        <v>166</v>
      </c>
    </row>
    <row r="99" spans="1:32" ht="15" customHeight="1" x14ac:dyDescent="0.25">
      <c r="S99" s="115" t="s">
        <v>142</v>
      </c>
      <c r="T99" s="115"/>
      <c r="U99" s="112"/>
      <c r="V99" s="112">
        <v>16</v>
      </c>
      <c r="W99" s="112">
        <v>10</v>
      </c>
      <c r="X99" s="112">
        <v>10</v>
      </c>
      <c r="Y99" s="112">
        <v>15</v>
      </c>
      <c r="Z99" s="112">
        <v>22</v>
      </c>
    </row>
    <row r="100" spans="1:32" ht="15" customHeight="1" x14ac:dyDescent="0.25">
      <c r="S100" s="115" t="s">
        <v>58</v>
      </c>
      <c r="T100" s="115"/>
      <c r="U100" s="112"/>
      <c r="V100" s="112">
        <v>157</v>
      </c>
      <c r="W100" s="112">
        <v>157</v>
      </c>
      <c r="X100" s="112">
        <v>157</v>
      </c>
      <c r="Y100" s="112">
        <v>159</v>
      </c>
      <c r="Z100" s="112">
        <v>159</v>
      </c>
    </row>
    <row r="101" spans="1:32" x14ac:dyDescent="0.25">
      <c r="A101" s="18"/>
      <c r="S101" s="118" t="s">
        <v>53</v>
      </c>
      <c r="T101" s="118"/>
      <c r="U101" s="112"/>
      <c r="V101" s="112">
        <v>1323</v>
      </c>
      <c r="W101" s="112">
        <v>1401</v>
      </c>
      <c r="X101" s="112">
        <v>1491</v>
      </c>
      <c r="Y101" s="112">
        <v>1614</v>
      </c>
      <c r="Z101" s="112">
        <v>1589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2659</v>
      </c>
      <c r="W104" s="112">
        <v>2913</v>
      </c>
      <c r="X104" s="112">
        <v>3116</v>
      </c>
      <c r="Y104" s="112">
        <v>3503</v>
      </c>
      <c r="Z104" s="112">
        <v>3462</v>
      </c>
      <c r="AB104" s="109" t="str">
        <f>TEXT(Z104,"###,###")</f>
        <v>3,462</v>
      </c>
      <c r="AD104" s="130">
        <f>Z104/($Z$4)*100</f>
        <v>73.722316865417383</v>
      </c>
      <c r="AF104" s="109"/>
    </row>
    <row r="105" spans="1:32" x14ac:dyDescent="0.25">
      <c r="S105" s="115" t="s">
        <v>17</v>
      </c>
      <c r="T105" s="115"/>
      <c r="U105" s="112"/>
      <c r="V105" s="112">
        <v>612</v>
      </c>
      <c r="W105" s="112">
        <v>608</v>
      </c>
      <c r="X105" s="112">
        <v>672</v>
      </c>
      <c r="Y105" s="112">
        <v>762</v>
      </c>
      <c r="Z105" s="112">
        <v>688</v>
      </c>
      <c r="AB105" s="109" t="str">
        <f>TEXT(Z105,"###,###")</f>
        <v>688</v>
      </c>
      <c r="AD105" s="130">
        <f>Z105/($Z$4)*100</f>
        <v>14.650766609880749</v>
      </c>
      <c r="AF105" s="109"/>
    </row>
    <row r="106" spans="1:32" x14ac:dyDescent="0.25">
      <c r="S106" s="118" t="s">
        <v>53</v>
      </c>
      <c r="T106" s="118"/>
      <c r="U106" s="120"/>
      <c r="V106" s="120">
        <v>3271</v>
      </c>
      <c r="W106" s="120">
        <v>3521</v>
      </c>
      <c r="X106" s="120">
        <v>3788</v>
      </c>
      <c r="Y106" s="120">
        <v>4265</v>
      </c>
      <c r="Z106" s="120">
        <v>4150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809</v>
      </c>
      <c r="W108" s="112">
        <v>899</v>
      </c>
      <c r="X108" s="112">
        <v>920</v>
      </c>
      <c r="Y108" s="112">
        <v>959</v>
      </c>
      <c r="Z108" s="112">
        <v>935</v>
      </c>
      <c r="AB108" s="109" t="str">
        <f>TEXT(Z108,"###,###")</f>
        <v>935</v>
      </c>
      <c r="AD108" s="130">
        <f>Z108/($Z$4)*100</f>
        <v>19.910562180579216</v>
      </c>
      <c r="AF108" s="109"/>
    </row>
    <row r="109" spans="1:32" x14ac:dyDescent="0.25">
      <c r="S109" s="115" t="s">
        <v>20</v>
      </c>
      <c r="T109" s="115"/>
      <c r="U109" s="112"/>
      <c r="V109" s="112">
        <v>598</v>
      </c>
      <c r="W109" s="112">
        <v>754</v>
      </c>
      <c r="X109" s="112">
        <v>844</v>
      </c>
      <c r="Y109" s="112">
        <v>1094</v>
      </c>
      <c r="Z109" s="112">
        <v>1036</v>
      </c>
      <c r="AB109" s="109" t="str">
        <f>TEXT(Z109,"###,###")</f>
        <v>1,036</v>
      </c>
      <c r="AD109" s="130">
        <f>Z109/($Z$4)*100</f>
        <v>22.061328790459967</v>
      </c>
      <c r="AF109" s="109"/>
    </row>
    <row r="110" spans="1:32" x14ac:dyDescent="0.25">
      <c r="S110" s="115" t="s">
        <v>21</v>
      </c>
      <c r="T110" s="115"/>
      <c r="U110" s="112"/>
      <c r="V110" s="112">
        <v>861</v>
      </c>
      <c r="W110" s="112">
        <v>810</v>
      </c>
      <c r="X110" s="112">
        <v>1026</v>
      </c>
      <c r="Y110" s="112">
        <v>1029</v>
      </c>
      <c r="Z110" s="112">
        <v>1068</v>
      </c>
      <c r="AB110" s="109" t="str">
        <f>TEXT(Z110,"###,###")</f>
        <v>1,068</v>
      </c>
      <c r="AD110" s="130">
        <f>Z110/($Z$4)*100</f>
        <v>22.742759795570699</v>
      </c>
      <c r="AF110" s="109"/>
    </row>
    <row r="111" spans="1:32" x14ac:dyDescent="0.25">
      <c r="S111" s="115" t="s">
        <v>22</v>
      </c>
      <c r="T111" s="115"/>
      <c r="U111" s="112"/>
      <c r="V111" s="112">
        <v>900</v>
      </c>
      <c r="W111" s="112">
        <v>894</v>
      </c>
      <c r="X111" s="112">
        <v>998</v>
      </c>
      <c r="Y111" s="112">
        <v>1183</v>
      </c>
      <c r="Z111" s="112">
        <v>1109</v>
      </c>
      <c r="AB111" s="109" t="str">
        <f>TEXT(Z111,"###,###")</f>
        <v>1,109</v>
      </c>
      <c r="AD111" s="130">
        <f>Z111/($Z$4)*100</f>
        <v>23.615843270868826</v>
      </c>
      <c r="AF111" s="109"/>
    </row>
    <row r="112" spans="1:32" x14ac:dyDescent="0.25">
      <c r="S112" s="118" t="s">
        <v>53</v>
      </c>
      <c r="T112" s="118"/>
      <c r="U112" s="112"/>
      <c r="V112" s="112">
        <v>3665</v>
      </c>
      <c r="W112" s="112">
        <v>3895</v>
      </c>
      <c r="X112" s="112">
        <v>4349</v>
      </c>
      <c r="Y112" s="112">
        <v>4877</v>
      </c>
      <c r="Z112" s="112">
        <v>4699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45.86</v>
      </c>
      <c r="W118" s="131">
        <v>45.98</v>
      </c>
      <c r="X118" s="131">
        <v>45.94</v>
      </c>
      <c r="Y118" s="131">
        <v>45.77</v>
      </c>
      <c r="Z118" s="131">
        <v>45.8</v>
      </c>
      <c r="AB118" s="109" t="str">
        <f>TEXT(Z118,"##.0")</f>
        <v>45.8</v>
      </c>
    </row>
    <row r="120" spans="19:32" x14ac:dyDescent="0.25">
      <c r="S120" s="101" t="s">
        <v>97</v>
      </c>
      <c r="T120" s="112"/>
      <c r="U120" s="112"/>
      <c r="V120" s="112">
        <v>1966</v>
      </c>
      <c r="W120" s="112">
        <v>2058</v>
      </c>
      <c r="X120" s="112">
        <v>2166</v>
      </c>
      <c r="Y120" s="112">
        <v>2323</v>
      </c>
      <c r="Z120" s="112">
        <v>2319</v>
      </c>
      <c r="AB120" s="109" t="str">
        <f>TEXT(Z120,"###,###")</f>
        <v>2,319</v>
      </c>
    </row>
    <row r="121" spans="19:32" x14ac:dyDescent="0.25">
      <c r="S121" s="101" t="s">
        <v>98</v>
      </c>
      <c r="T121" s="112"/>
      <c r="U121" s="112"/>
      <c r="V121" s="112">
        <v>470</v>
      </c>
      <c r="W121" s="112">
        <v>490</v>
      </c>
      <c r="X121" s="112">
        <v>506</v>
      </c>
      <c r="Y121" s="112">
        <v>527</v>
      </c>
      <c r="Z121" s="112">
        <v>527</v>
      </c>
      <c r="AB121" s="109" t="str">
        <f>TEXT(Z121,"###,###")</f>
        <v>527</v>
      </c>
    </row>
    <row r="122" spans="19:32" x14ac:dyDescent="0.25">
      <c r="S122" s="101" t="s">
        <v>99</v>
      </c>
      <c r="T122" s="112"/>
      <c r="U122" s="112"/>
      <c r="V122" s="112">
        <v>252</v>
      </c>
      <c r="W122" s="112">
        <v>294</v>
      </c>
      <c r="X122" s="112">
        <v>335</v>
      </c>
      <c r="Y122" s="112">
        <v>405</v>
      </c>
      <c r="Z122" s="112">
        <v>367</v>
      </c>
      <c r="AB122" s="109" t="str">
        <f>TEXT(Z122,"###,###")</f>
        <v>367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2218</v>
      </c>
      <c r="W124" s="112">
        <v>2352</v>
      </c>
      <c r="X124" s="112">
        <v>2501</v>
      </c>
      <c r="Y124" s="112">
        <v>2728</v>
      </c>
      <c r="Z124" s="112">
        <v>2686</v>
      </c>
      <c r="AB124" s="109" t="str">
        <f>TEXT(Z124,"###,###")</f>
        <v>2,686</v>
      </c>
      <c r="AD124" s="127">
        <f>Z124/$Z$7*100</f>
        <v>83.676012461059187</v>
      </c>
    </row>
    <row r="125" spans="19:32" x14ac:dyDescent="0.25">
      <c r="S125" s="101" t="s">
        <v>101</v>
      </c>
      <c r="T125" s="112"/>
      <c r="U125" s="112"/>
      <c r="V125" s="112">
        <v>722</v>
      </c>
      <c r="W125" s="112">
        <v>784</v>
      </c>
      <c r="X125" s="112">
        <v>841</v>
      </c>
      <c r="Y125" s="112">
        <v>932</v>
      </c>
      <c r="Z125" s="112">
        <v>894</v>
      </c>
      <c r="AB125" s="109" t="str">
        <f>TEXT(Z125,"###,###")</f>
        <v>894</v>
      </c>
      <c r="AD125" s="127">
        <f>Z125/$Z$7*100</f>
        <v>27.850467289719628</v>
      </c>
    </row>
    <row r="127" spans="19:32" x14ac:dyDescent="0.25">
      <c r="S127" s="101" t="s">
        <v>102</v>
      </c>
      <c r="T127" s="112"/>
      <c r="U127" s="112"/>
      <c r="V127" s="112">
        <v>1360</v>
      </c>
      <c r="W127" s="112">
        <v>1440</v>
      </c>
      <c r="X127" s="112">
        <v>1510</v>
      </c>
      <c r="Y127" s="112">
        <v>1646</v>
      </c>
      <c r="Z127" s="112">
        <v>1615</v>
      </c>
      <c r="AB127" s="109" t="str">
        <f>TEXT(Z127,"###,###")</f>
        <v>1,615</v>
      </c>
      <c r="AD127" s="127">
        <f>Z127/$Z$7*100</f>
        <v>50.311526479750782</v>
      </c>
    </row>
    <row r="128" spans="19:32" x14ac:dyDescent="0.25">
      <c r="S128" s="101" t="s">
        <v>103</v>
      </c>
      <c r="T128" s="112"/>
      <c r="U128" s="112"/>
      <c r="V128" s="112">
        <v>1322</v>
      </c>
      <c r="W128" s="112">
        <v>1405</v>
      </c>
      <c r="X128" s="112">
        <v>1490</v>
      </c>
      <c r="Y128" s="112">
        <v>1612</v>
      </c>
      <c r="Z128" s="112">
        <v>1591</v>
      </c>
      <c r="AB128" s="109" t="str">
        <f>TEXT(Z128,"###,###")</f>
        <v>1,591</v>
      </c>
      <c r="AD128" s="127">
        <f>Z128/$Z$7*100</f>
        <v>49.563862928348911</v>
      </c>
    </row>
    <row r="130" spans="19:20" x14ac:dyDescent="0.25">
      <c r="S130" s="101" t="s">
        <v>179</v>
      </c>
      <c r="T130" s="127">
        <v>72.242990654205613</v>
      </c>
    </row>
    <row r="131" spans="19:20" x14ac:dyDescent="0.25">
      <c r="S131" s="101" t="s">
        <v>180</v>
      </c>
      <c r="T131" s="127">
        <v>16.417445482866043</v>
      </c>
    </row>
    <row r="132" spans="19:20" x14ac:dyDescent="0.25">
      <c r="S132" s="101" t="s">
        <v>181</v>
      </c>
      <c r="T132" s="127">
        <v>11.433021806853583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A51A9D8-FA7A-49A6-9E1C-82A7CD76AB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C5C49CBF-34FA-4B0B-B833-89A3BAB09F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0CDD7675-B8A7-4FA6-9C6E-7F73E6E1CD9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6A751E7-880A-4746-AAFD-8AD3E89FF4A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F451A-C9EB-49D2-8D65-F8CC5B402AAB}">
  <sheetPr codeName="Sheet83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124</v>
      </c>
      <c r="T1" s="99"/>
      <c r="U1" s="99"/>
      <c r="V1" s="99"/>
      <c r="W1" s="99"/>
      <c r="X1" s="99"/>
      <c r="Y1" s="100" t="s">
        <v>164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124</v>
      </c>
      <c r="Y3" s="105" t="s">
        <v>164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12.19 Kingborough,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29053</v>
      </c>
      <c r="W4" s="108">
        <v>29548</v>
      </c>
      <c r="X4" s="108">
        <v>31535</v>
      </c>
      <c r="Y4" s="108">
        <v>34461</v>
      </c>
      <c r="Z4" s="108">
        <v>34946</v>
      </c>
      <c r="AB4" s="109" t="str">
        <f>TEXT(Z4,"###,###")</f>
        <v>34,946</v>
      </c>
      <c r="AD4" s="110">
        <f>Z4/Y4-1</f>
        <v>1.4073880618670431E-2</v>
      </c>
      <c r="AF4" s="110">
        <f>Z4/V4-1</f>
        <v>0.20283619591780533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14003</v>
      </c>
      <c r="W5" s="108">
        <v>14392</v>
      </c>
      <c r="X5" s="108">
        <v>15290</v>
      </c>
      <c r="Y5" s="108">
        <v>16605</v>
      </c>
      <c r="Z5" s="108">
        <v>16838</v>
      </c>
      <c r="AB5" s="109" t="str">
        <f>TEXT(Z5,"###,###")</f>
        <v>16,838</v>
      </c>
      <c r="AD5" s="110">
        <f t="shared" ref="AD5:AD9" si="0">Z5/Y5-1</f>
        <v>1.4031918096958806E-2</v>
      </c>
      <c r="AF5" s="110">
        <f t="shared" ref="AF5:AF9" si="1">Z5/V5-1</f>
        <v>0.20245661643933444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15046</v>
      </c>
      <c r="W6" s="108">
        <v>15156</v>
      </c>
      <c r="X6" s="108">
        <v>16214</v>
      </c>
      <c r="Y6" s="108">
        <v>17824</v>
      </c>
      <c r="Z6" s="108">
        <v>18085</v>
      </c>
      <c r="AB6" s="109" t="str">
        <f>TEXT(Z6,"###,###")</f>
        <v>18,085</v>
      </c>
      <c r="AD6" s="110">
        <f t="shared" si="0"/>
        <v>1.4643177737881485E-2</v>
      </c>
      <c r="AF6" s="110">
        <f t="shared" si="1"/>
        <v>0.2019805928485976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20993</v>
      </c>
      <c r="W7" s="108">
        <v>21618</v>
      </c>
      <c r="X7" s="108">
        <v>22293</v>
      </c>
      <c r="Y7" s="108">
        <v>23117</v>
      </c>
      <c r="Z7" s="108">
        <v>23260</v>
      </c>
      <c r="AB7" s="109" t="str">
        <f>TEXT(Z7,"###,###")</f>
        <v>23,260</v>
      </c>
      <c r="AD7" s="110">
        <f t="shared" si="0"/>
        <v>6.1859237790371502E-3</v>
      </c>
      <c r="AF7" s="110">
        <f t="shared" si="1"/>
        <v>0.10798837707807363</v>
      </c>
    </row>
    <row r="8" spans="1:32" ht="17.25" customHeight="1" x14ac:dyDescent="0.25">
      <c r="A8" s="62" t="s">
        <v>12</v>
      </c>
      <c r="B8" s="63"/>
      <c r="C8" s="29"/>
      <c r="D8" s="64" t="str">
        <f>AB4</f>
        <v>34,946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23,260</v>
      </c>
      <c r="P8" s="65"/>
      <c r="S8" s="107" t="s">
        <v>82</v>
      </c>
      <c r="T8" s="108"/>
      <c r="U8" s="108"/>
      <c r="V8" s="108">
        <v>43961</v>
      </c>
      <c r="W8" s="108">
        <v>43967.54</v>
      </c>
      <c r="X8" s="108">
        <v>44652</v>
      </c>
      <c r="Y8" s="108">
        <v>44437</v>
      </c>
      <c r="Z8" s="108">
        <v>46209</v>
      </c>
      <c r="AB8" s="109" t="str">
        <f>TEXT(Z8,"$###,###")</f>
        <v>$46,209</v>
      </c>
      <c r="AD8" s="110">
        <f t="shared" si="0"/>
        <v>3.9876679343790133E-2</v>
      </c>
      <c r="AF8" s="110">
        <f t="shared" si="1"/>
        <v>5.1136234389572488E-2</v>
      </c>
    </row>
    <row r="9" spans="1:32" x14ac:dyDescent="0.25">
      <c r="A9" s="30" t="s">
        <v>14</v>
      </c>
      <c r="B9" s="69"/>
      <c r="C9" s="70"/>
      <c r="D9" s="71">
        <f>AD104</f>
        <v>69.169575917129293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49.333619948409286</v>
      </c>
      <c r="P9" s="72" t="s">
        <v>83</v>
      </c>
      <c r="S9" s="107" t="s">
        <v>7</v>
      </c>
      <c r="T9" s="108"/>
      <c r="U9" s="108"/>
      <c r="V9" s="108">
        <v>1211394302</v>
      </c>
      <c r="W9" s="108">
        <v>1277168416</v>
      </c>
      <c r="X9" s="108">
        <v>1376673257</v>
      </c>
      <c r="Y9" s="108">
        <v>1473903228</v>
      </c>
      <c r="Z9" s="108">
        <v>1561828203</v>
      </c>
      <c r="AB9" s="109" t="str">
        <f>TEXT(Z9/1000000,"$#,###.0")&amp;" mil"</f>
        <v>$1,561.8 mil</v>
      </c>
      <c r="AD9" s="110">
        <f t="shared" si="0"/>
        <v>5.9654510099220737E-2</v>
      </c>
      <c r="AF9" s="110">
        <f t="shared" si="1"/>
        <v>0.28928145065684818</v>
      </c>
    </row>
    <row r="10" spans="1:32" x14ac:dyDescent="0.25">
      <c r="A10" s="30" t="s">
        <v>17</v>
      </c>
      <c r="B10" s="69"/>
      <c r="C10" s="70"/>
      <c r="D10" s="71">
        <f>AD105</f>
        <v>24.532135294454303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50.567497850386935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83.125537403267415</v>
      </c>
      <c r="P11" s="72" t="s">
        <v>83</v>
      </c>
      <c r="S11" s="107" t="s">
        <v>29</v>
      </c>
      <c r="T11" s="112"/>
      <c r="U11" s="112"/>
      <c r="V11" s="112">
        <v>25514</v>
      </c>
      <c r="W11" s="112">
        <v>25877</v>
      </c>
      <c r="X11" s="112">
        <v>27673</v>
      </c>
      <c r="Y11" s="112">
        <v>30547</v>
      </c>
      <c r="Z11" s="112">
        <v>31023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7.962166809974204</v>
      </c>
      <c r="P12" s="72" t="s">
        <v>83</v>
      </c>
      <c r="S12" s="107" t="s">
        <v>30</v>
      </c>
      <c r="T12" s="112"/>
      <c r="U12" s="112"/>
      <c r="V12" s="112">
        <v>3537</v>
      </c>
      <c r="W12" s="112">
        <v>3674</v>
      </c>
      <c r="X12" s="112">
        <v>3862</v>
      </c>
      <c r="Y12" s="112">
        <v>3911</v>
      </c>
      <c r="Z12" s="112">
        <v>3921</v>
      </c>
    </row>
    <row r="13" spans="1:32" ht="15" customHeight="1" x14ac:dyDescent="0.25">
      <c r="A13" s="30" t="s">
        <v>19</v>
      </c>
      <c r="B13" s="70"/>
      <c r="C13" s="70"/>
      <c r="D13" s="71">
        <f>AD108</f>
        <v>13.749785383162594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8.9079965606190878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14.877239169003605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41.9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21.619069421393007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20.792845472525581</v>
      </c>
      <c r="P15" s="72" t="s">
        <v>83</v>
      </c>
      <c r="S15" s="115" t="s">
        <v>59</v>
      </c>
      <c r="T15" s="115"/>
      <c r="U15" s="116"/>
      <c r="V15" s="116">
        <v>1109</v>
      </c>
      <c r="W15" s="116">
        <v>1216</v>
      </c>
      <c r="X15" s="116">
        <v>1575</v>
      </c>
      <c r="Y15" s="112">
        <v>1502</v>
      </c>
      <c r="Z15" s="112">
        <v>1268</v>
      </c>
      <c r="AB15" s="117">
        <f t="shared" ref="AB15:AB34" si="2">IF(Z15="np",0,Z15/$Z$34)</f>
        <v>3.6280400572246067E-2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43.452755680192297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79.207154527474415</v>
      </c>
      <c r="P16" s="37" t="s">
        <v>83</v>
      </c>
      <c r="S16" s="115" t="s">
        <v>60</v>
      </c>
      <c r="T16" s="115"/>
      <c r="U16" s="116"/>
      <c r="V16" s="116">
        <v>63</v>
      </c>
      <c r="W16" s="116">
        <v>72</v>
      </c>
      <c r="X16" s="116">
        <v>61</v>
      </c>
      <c r="Y16" s="112">
        <v>88</v>
      </c>
      <c r="Z16" s="112">
        <v>84</v>
      </c>
      <c r="AB16" s="117">
        <f t="shared" si="2"/>
        <v>2.4034334763948497E-3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1355</v>
      </c>
      <c r="W17" s="116">
        <v>1432</v>
      </c>
      <c r="X17" s="116">
        <v>1530</v>
      </c>
      <c r="Y17" s="112">
        <v>1608</v>
      </c>
      <c r="Z17" s="112">
        <v>1764</v>
      </c>
      <c r="AB17" s="117">
        <f t="shared" si="2"/>
        <v>5.0472103004291849E-2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362</v>
      </c>
      <c r="W18" s="116">
        <v>305</v>
      </c>
      <c r="X18" s="116">
        <v>433</v>
      </c>
      <c r="Y18" s="112">
        <v>442</v>
      </c>
      <c r="Z18" s="112">
        <v>449</v>
      </c>
      <c r="AB18" s="117">
        <f t="shared" si="2"/>
        <v>1.2846924177396281E-2</v>
      </c>
    </row>
    <row r="19" spans="1:28" x14ac:dyDescent="0.25">
      <c r="A19" s="61" t="str">
        <f>$S$1&amp;" ("&amp;$V$2&amp;" to "&amp;$Z$2&amp;")"</f>
        <v>Kingborough (2018-19 to 2022-23)</v>
      </c>
      <c r="B19" s="61"/>
      <c r="C19" s="61"/>
      <c r="D19" s="61"/>
      <c r="E19" s="61"/>
      <c r="F19" s="61"/>
      <c r="G19" s="61" t="str">
        <f>$S$1&amp;" ("&amp;$V$2&amp;" to "&amp;$Z$2&amp;")"</f>
        <v>Kingborough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1843</v>
      </c>
      <c r="W19" s="116">
        <v>1951</v>
      </c>
      <c r="X19" s="116">
        <v>2071</v>
      </c>
      <c r="Y19" s="112">
        <v>2266</v>
      </c>
      <c r="Z19" s="112">
        <v>2221</v>
      </c>
      <c r="AB19" s="117">
        <f t="shared" si="2"/>
        <v>6.3547925608011452E-2</v>
      </c>
    </row>
    <row r="20" spans="1:28" x14ac:dyDescent="0.25">
      <c r="S20" s="115" t="s">
        <v>64</v>
      </c>
      <c r="T20" s="115"/>
      <c r="U20" s="116"/>
      <c r="V20" s="116">
        <v>507</v>
      </c>
      <c r="W20" s="116">
        <v>502</v>
      </c>
      <c r="X20" s="116">
        <v>535</v>
      </c>
      <c r="Y20" s="112">
        <v>572</v>
      </c>
      <c r="Z20" s="112">
        <v>634</v>
      </c>
      <c r="AB20" s="117">
        <f t="shared" si="2"/>
        <v>1.8140200286123034E-2</v>
      </c>
    </row>
    <row r="21" spans="1:28" x14ac:dyDescent="0.25">
      <c r="S21" s="115" t="s">
        <v>65</v>
      </c>
      <c r="T21" s="115"/>
      <c r="U21" s="116"/>
      <c r="V21" s="116">
        <v>2471</v>
      </c>
      <c r="W21" s="116">
        <v>2531</v>
      </c>
      <c r="X21" s="116">
        <v>2579</v>
      </c>
      <c r="Y21" s="112">
        <v>2836</v>
      </c>
      <c r="Z21" s="112">
        <v>2909</v>
      </c>
      <c r="AB21" s="117">
        <f t="shared" si="2"/>
        <v>8.3233190271816887E-2</v>
      </c>
    </row>
    <row r="22" spans="1:28" x14ac:dyDescent="0.25">
      <c r="S22" s="115" t="s">
        <v>66</v>
      </c>
      <c r="T22" s="115"/>
      <c r="U22" s="116"/>
      <c r="V22" s="116">
        <v>2142</v>
      </c>
      <c r="W22" s="116">
        <v>2248</v>
      </c>
      <c r="X22" s="116">
        <v>2443</v>
      </c>
      <c r="Y22" s="112">
        <v>2750</v>
      </c>
      <c r="Z22" s="112">
        <v>2863</v>
      </c>
      <c r="AB22" s="117">
        <f t="shared" si="2"/>
        <v>8.191702432045779E-2</v>
      </c>
    </row>
    <row r="23" spans="1:28" x14ac:dyDescent="0.25">
      <c r="S23" s="115" t="s">
        <v>67</v>
      </c>
      <c r="T23" s="115"/>
      <c r="U23" s="116"/>
      <c r="V23" s="116">
        <v>754</v>
      </c>
      <c r="W23" s="116">
        <v>713</v>
      </c>
      <c r="X23" s="116">
        <v>763</v>
      </c>
      <c r="Y23" s="112">
        <v>884</v>
      </c>
      <c r="Z23" s="112">
        <v>913</v>
      </c>
      <c r="AB23" s="117">
        <f t="shared" si="2"/>
        <v>2.6123032904148785E-2</v>
      </c>
    </row>
    <row r="24" spans="1:28" x14ac:dyDescent="0.25">
      <c r="S24" s="115" t="s">
        <v>68</v>
      </c>
      <c r="T24" s="115"/>
      <c r="U24" s="116"/>
      <c r="V24" s="116">
        <v>454</v>
      </c>
      <c r="W24" s="116">
        <v>457</v>
      </c>
      <c r="X24" s="116">
        <v>349</v>
      </c>
      <c r="Y24" s="112">
        <v>437</v>
      </c>
      <c r="Z24" s="112">
        <v>474</v>
      </c>
      <c r="AB24" s="117">
        <f t="shared" si="2"/>
        <v>1.3562231759656653E-2</v>
      </c>
    </row>
    <row r="25" spans="1:28" x14ac:dyDescent="0.25">
      <c r="S25" s="115" t="s">
        <v>69</v>
      </c>
      <c r="T25" s="115"/>
      <c r="U25" s="116"/>
      <c r="V25" s="116">
        <v>881</v>
      </c>
      <c r="W25" s="116">
        <v>842</v>
      </c>
      <c r="X25" s="116">
        <v>928</v>
      </c>
      <c r="Y25" s="112">
        <v>1044</v>
      </c>
      <c r="Z25" s="112">
        <v>1056</v>
      </c>
      <c r="AB25" s="117">
        <f t="shared" si="2"/>
        <v>3.0214592274678112E-2</v>
      </c>
    </row>
    <row r="26" spans="1:28" x14ac:dyDescent="0.25">
      <c r="S26" s="115" t="s">
        <v>70</v>
      </c>
      <c r="T26" s="115"/>
      <c r="U26" s="116"/>
      <c r="V26" s="116">
        <v>448</v>
      </c>
      <c r="W26" s="116">
        <v>442</v>
      </c>
      <c r="X26" s="116">
        <v>459</v>
      </c>
      <c r="Y26" s="112">
        <v>490</v>
      </c>
      <c r="Z26" s="112">
        <v>519</v>
      </c>
      <c r="AB26" s="117">
        <f t="shared" si="2"/>
        <v>1.4849785407725321E-2</v>
      </c>
    </row>
    <row r="27" spans="1:28" x14ac:dyDescent="0.25">
      <c r="S27" s="115" t="s">
        <v>71</v>
      </c>
      <c r="T27" s="115"/>
      <c r="U27" s="116"/>
      <c r="V27" s="116">
        <v>2010</v>
      </c>
      <c r="W27" s="116">
        <v>2141</v>
      </c>
      <c r="X27" s="116">
        <v>2275</v>
      </c>
      <c r="Y27" s="112">
        <v>2619</v>
      </c>
      <c r="Z27" s="112">
        <v>2692</v>
      </c>
      <c r="AB27" s="117">
        <f t="shared" si="2"/>
        <v>7.7024320457796849E-2</v>
      </c>
    </row>
    <row r="28" spans="1:28" x14ac:dyDescent="0.25">
      <c r="S28" s="115" t="s">
        <v>72</v>
      </c>
      <c r="T28" s="115"/>
      <c r="U28" s="116"/>
      <c r="V28" s="116">
        <v>1683</v>
      </c>
      <c r="W28" s="116">
        <v>1571</v>
      </c>
      <c r="X28" s="116">
        <v>1734</v>
      </c>
      <c r="Y28" s="112">
        <v>1912</v>
      </c>
      <c r="Z28" s="112">
        <v>1933</v>
      </c>
      <c r="AB28" s="117">
        <f t="shared" si="2"/>
        <v>5.5307582260371961E-2</v>
      </c>
    </row>
    <row r="29" spans="1:28" x14ac:dyDescent="0.25">
      <c r="S29" s="115" t="s">
        <v>73</v>
      </c>
      <c r="T29" s="115"/>
      <c r="U29" s="116"/>
      <c r="V29" s="116">
        <v>2600</v>
      </c>
      <c r="W29" s="116">
        <v>2462</v>
      </c>
      <c r="X29" s="116">
        <v>2608</v>
      </c>
      <c r="Y29" s="112">
        <v>3046</v>
      </c>
      <c r="Z29" s="112">
        <v>3009</v>
      </c>
      <c r="AB29" s="117">
        <f t="shared" si="2"/>
        <v>8.6094420600858368E-2</v>
      </c>
    </row>
    <row r="30" spans="1:28" x14ac:dyDescent="0.25">
      <c r="S30" s="115" t="s">
        <v>74</v>
      </c>
      <c r="T30" s="115"/>
      <c r="U30" s="116"/>
      <c r="V30" s="116">
        <v>3424</v>
      </c>
      <c r="W30" s="116">
        <v>3627</v>
      </c>
      <c r="X30" s="116">
        <v>3651</v>
      </c>
      <c r="Y30" s="112">
        <v>4037</v>
      </c>
      <c r="Z30" s="112">
        <v>4200</v>
      </c>
      <c r="AB30" s="117">
        <f t="shared" si="2"/>
        <v>0.12017167381974249</v>
      </c>
    </row>
    <row r="31" spans="1:28" x14ac:dyDescent="0.25">
      <c r="S31" s="115" t="s">
        <v>75</v>
      </c>
      <c r="T31" s="115"/>
      <c r="U31" s="116"/>
      <c r="V31" s="116">
        <v>4055</v>
      </c>
      <c r="W31" s="116">
        <v>4118</v>
      </c>
      <c r="X31" s="116">
        <v>4582</v>
      </c>
      <c r="Y31" s="112">
        <v>4889</v>
      </c>
      <c r="Z31" s="112">
        <v>4947</v>
      </c>
      <c r="AB31" s="117">
        <f t="shared" si="2"/>
        <v>0.14154506437768241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660</v>
      </c>
      <c r="W32" s="116">
        <v>703</v>
      </c>
      <c r="X32" s="116">
        <v>792</v>
      </c>
      <c r="Y32" s="112">
        <v>928</v>
      </c>
      <c r="Z32" s="112">
        <v>1004</v>
      </c>
      <c r="AB32" s="117">
        <f t="shared" si="2"/>
        <v>2.8726752503576539E-2</v>
      </c>
    </row>
    <row r="33" spans="19:32" x14ac:dyDescent="0.25">
      <c r="S33" s="115" t="s">
        <v>77</v>
      </c>
      <c r="T33" s="115"/>
      <c r="U33" s="116"/>
      <c r="V33" s="116">
        <v>1009</v>
      </c>
      <c r="W33" s="116">
        <v>1082</v>
      </c>
      <c r="X33" s="116">
        <v>1199</v>
      </c>
      <c r="Y33" s="112">
        <v>1260</v>
      </c>
      <c r="Z33" s="112">
        <v>1251</v>
      </c>
      <c r="AB33" s="117">
        <f t="shared" si="2"/>
        <v>3.5793991416309012E-2</v>
      </c>
    </row>
    <row r="34" spans="19:32" x14ac:dyDescent="0.25">
      <c r="S34" s="118" t="s">
        <v>53</v>
      </c>
      <c r="T34" s="118"/>
      <c r="U34" s="119"/>
      <c r="V34" s="119">
        <v>29051</v>
      </c>
      <c r="W34" s="119">
        <v>29543</v>
      </c>
      <c r="X34" s="119">
        <v>31535</v>
      </c>
      <c r="Y34" s="120">
        <v>34461</v>
      </c>
      <c r="Z34" s="120">
        <v>34950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17596</v>
      </c>
      <c r="W37" s="112">
        <v>18080</v>
      </c>
      <c r="X37" s="112">
        <v>18376</v>
      </c>
      <c r="Y37" s="112">
        <v>18454</v>
      </c>
      <c r="Z37" s="112">
        <v>18422</v>
      </c>
      <c r="AB37" s="132">
        <f>Z37/Z40*100</f>
        <v>79.207154527474415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3394</v>
      </c>
      <c r="W38" s="112">
        <v>3536</v>
      </c>
      <c r="X38" s="112">
        <v>3920</v>
      </c>
      <c r="Y38" s="112">
        <v>4661</v>
      </c>
      <c r="Z38" s="112">
        <v>4836</v>
      </c>
      <c r="AB38" s="132">
        <f>Z38/Z40*100</f>
        <v>20.792845472525581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20990</v>
      </c>
      <c r="W40" s="112">
        <v>21616</v>
      </c>
      <c r="X40" s="112">
        <v>22296</v>
      </c>
      <c r="Y40" s="112">
        <v>23115</v>
      </c>
      <c r="Z40" s="112">
        <v>23258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10</v>
      </c>
      <c r="W44" s="112">
        <v>20</v>
      </c>
      <c r="X44" s="112">
        <v>21</v>
      </c>
      <c r="Y44" s="112">
        <v>18</v>
      </c>
      <c r="Z44" s="112">
        <v>26</v>
      </c>
    </row>
    <row r="45" spans="19:32" x14ac:dyDescent="0.25">
      <c r="S45" s="115" t="s">
        <v>37</v>
      </c>
      <c r="T45" s="115"/>
      <c r="U45" s="112"/>
      <c r="V45" s="112">
        <v>323</v>
      </c>
      <c r="W45" s="112">
        <v>313</v>
      </c>
      <c r="X45" s="112">
        <v>330</v>
      </c>
      <c r="Y45" s="112">
        <v>410</v>
      </c>
      <c r="Z45" s="112">
        <v>457</v>
      </c>
    </row>
    <row r="46" spans="19:32" x14ac:dyDescent="0.25">
      <c r="S46" s="115" t="s">
        <v>38</v>
      </c>
      <c r="T46" s="115"/>
      <c r="U46" s="112"/>
      <c r="V46" s="112">
        <v>798</v>
      </c>
      <c r="W46" s="112">
        <v>780</v>
      </c>
      <c r="X46" s="112">
        <v>891</v>
      </c>
      <c r="Y46" s="112">
        <v>1020</v>
      </c>
      <c r="Z46" s="112">
        <v>1037</v>
      </c>
    </row>
    <row r="47" spans="19:32" x14ac:dyDescent="0.25">
      <c r="S47" s="115" t="s">
        <v>39</v>
      </c>
      <c r="T47" s="115"/>
      <c r="U47" s="112"/>
      <c r="V47" s="112">
        <v>1136</v>
      </c>
      <c r="W47" s="112">
        <v>1143</v>
      </c>
      <c r="X47" s="112">
        <v>1189</v>
      </c>
      <c r="Y47" s="112">
        <v>1290</v>
      </c>
      <c r="Z47" s="112">
        <v>1411</v>
      </c>
    </row>
    <row r="48" spans="19:32" x14ac:dyDescent="0.25">
      <c r="S48" s="115" t="s">
        <v>40</v>
      </c>
      <c r="T48" s="115"/>
      <c r="U48" s="112"/>
      <c r="V48" s="112">
        <v>1481</v>
      </c>
      <c r="W48" s="112">
        <v>1561</v>
      </c>
      <c r="X48" s="112">
        <v>1881</v>
      </c>
      <c r="Y48" s="112">
        <v>2092</v>
      </c>
      <c r="Z48" s="112">
        <v>2006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1555</v>
      </c>
      <c r="W49" s="112">
        <v>1649</v>
      </c>
      <c r="X49" s="112">
        <v>1838</v>
      </c>
      <c r="Y49" s="112">
        <v>2082</v>
      </c>
      <c r="Z49" s="112">
        <v>2047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Kingborough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1383</v>
      </c>
      <c r="W50" s="112">
        <v>1573</v>
      </c>
      <c r="X50" s="112">
        <v>1652</v>
      </c>
      <c r="Y50" s="112">
        <v>1800</v>
      </c>
      <c r="Z50" s="112">
        <v>1819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1362</v>
      </c>
      <c r="W51" s="112">
        <v>1347</v>
      </c>
      <c r="X51" s="112">
        <v>1470</v>
      </c>
      <c r="Y51" s="112">
        <v>1654</v>
      </c>
      <c r="Z51" s="112">
        <v>1671</v>
      </c>
    </row>
    <row r="52" spans="1:26" ht="15" customHeight="1" x14ac:dyDescent="0.25">
      <c r="S52" s="115" t="s">
        <v>44</v>
      </c>
      <c r="T52" s="115"/>
      <c r="U52" s="112"/>
      <c r="V52" s="112">
        <v>1456</v>
      </c>
      <c r="W52" s="112">
        <v>1484</v>
      </c>
      <c r="X52" s="112">
        <v>1373</v>
      </c>
      <c r="Y52" s="112">
        <v>1461</v>
      </c>
      <c r="Z52" s="112">
        <v>1520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1298</v>
      </c>
      <c r="W53" s="112">
        <v>1291</v>
      </c>
      <c r="X53" s="112">
        <v>1392</v>
      </c>
      <c r="Y53" s="112">
        <v>1474</v>
      </c>
      <c r="Z53" s="112">
        <v>1511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1237</v>
      </c>
      <c r="W54" s="112">
        <v>1243</v>
      </c>
      <c r="X54" s="112">
        <v>1203</v>
      </c>
      <c r="Y54" s="112">
        <v>1157</v>
      </c>
      <c r="Z54" s="112">
        <v>1187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963</v>
      </c>
      <c r="W55" s="112">
        <v>1014</v>
      </c>
      <c r="X55" s="112">
        <v>1035</v>
      </c>
      <c r="Y55" s="112">
        <v>1065</v>
      </c>
      <c r="Z55" s="112">
        <v>1043</v>
      </c>
    </row>
    <row r="56" spans="1:26" ht="15" customHeight="1" x14ac:dyDescent="0.25">
      <c r="S56" s="115" t="s">
        <v>48</v>
      </c>
      <c r="T56" s="115"/>
      <c r="U56" s="112"/>
      <c r="V56" s="112">
        <v>573</v>
      </c>
      <c r="W56" s="112">
        <v>565</v>
      </c>
      <c r="X56" s="112">
        <v>595</v>
      </c>
      <c r="Y56" s="112">
        <v>625</v>
      </c>
      <c r="Z56" s="112">
        <v>641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279</v>
      </c>
      <c r="W57" s="112">
        <v>270</v>
      </c>
      <c r="X57" s="112">
        <v>273</v>
      </c>
      <c r="Y57" s="112">
        <v>284</v>
      </c>
      <c r="Z57" s="112">
        <v>284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73</v>
      </c>
      <c r="W58" s="112">
        <v>82</v>
      </c>
      <c r="X58" s="112">
        <v>93</v>
      </c>
      <c r="Y58" s="112">
        <v>130</v>
      </c>
      <c r="Z58" s="112">
        <v>119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44</v>
      </c>
      <c r="W59" s="112">
        <v>37</v>
      </c>
      <c r="X59" s="112">
        <v>32</v>
      </c>
      <c r="Y59" s="112">
        <v>29</v>
      </c>
      <c r="Z59" s="112">
        <v>28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15</v>
      </c>
      <c r="W60" s="112">
        <v>23</v>
      </c>
      <c r="X60" s="112">
        <v>22</v>
      </c>
      <c r="Y60" s="112">
        <v>25</v>
      </c>
      <c r="Z60" s="112">
        <v>23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14005</v>
      </c>
      <c r="W61" s="112">
        <v>14393</v>
      </c>
      <c r="X61" s="112">
        <v>15290</v>
      </c>
      <c r="Y61" s="112">
        <v>16602</v>
      </c>
      <c r="Z61" s="112">
        <v>16837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24</v>
      </c>
      <c r="W63" s="112">
        <v>27</v>
      </c>
      <c r="X63" s="112">
        <v>23</v>
      </c>
      <c r="Y63" s="112">
        <v>35</v>
      </c>
      <c r="Z63" s="112">
        <v>31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319</v>
      </c>
      <c r="W64" s="112">
        <v>331</v>
      </c>
      <c r="X64" s="112">
        <v>405</v>
      </c>
      <c r="Y64" s="112">
        <v>518</v>
      </c>
      <c r="Z64" s="112">
        <v>527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Kingborough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907</v>
      </c>
      <c r="W65" s="112">
        <v>827</v>
      </c>
      <c r="X65" s="112">
        <v>932</v>
      </c>
      <c r="Y65" s="112">
        <v>1042</v>
      </c>
      <c r="Z65" s="112">
        <v>1117</v>
      </c>
    </row>
    <row r="66" spans="1:26" x14ac:dyDescent="0.25">
      <c r="S66" s="115" t="s">
        <v>39</v>
      </c>
      <c r="T66" s="115"/>
      <c r="U66" s="112"/>
      <c r="V66" s="112">
        <v>1230</v>
      </c>
      <c r="W66" s="112">
        <v>1153</v>
      </c>
      <c r="X66" s="112">
        <v>1290</v>
      </c>
      <c r="Y66" s="112">
        <v>1452</v>
      </c>
      <c r="Z66" s="112">
        <v>1449</v>
      </c>
    </row>
    <row r="67" spans="1:26" x14ac:dyDescent="0.25">
      <c r="S67" s="115" t="s">
        <v>40</v>
      </c>
      <c r="T67" s="115"/>
      <c r="U67" s="112"/>
      <c r="V67" s="112">
        <v>1509</v>
      </c>
      <c r="W67" s="112">
        <v>1628</v>
      </c>
      <c r="X67" s="112">
        <v>1794</v>
      </c>
      <c r="Y67" s="112">
        <v>1927</v>
      </c>
      <c r="Z67" s="112">
        <v>1933</v>
      </c>
    </row>
    <row r="68" spans="1:26" x14ac:dyDescent="0.25">
      <c r="S68" s="115" t="s">
        <v>41</v>
      </c>
      <c r="T68" s="115"/>
      <c r="U68" s="112"/>
      <c r="V68" s="112">
        <v>1562</v>
      </c>
      <c r="W68" s="112">
        <v>1622</v>
      </c>
      <c r="X68" s="112">
        <v>1830</v>
      </c>
      <c r="Y68" s="112">
        <v>1997</v>
      </c>
      <c r="Z68" s="112">
        <v>2079</v>
      </c>
    </row>
    <row r="69" spans="1:26" x14ac:dyDescent="0.25">
      <c r="S69" s="115" t="s">
        <v>42</v>
      </c>
      <c r="T69" s="115"/>
      <c r="U69" s="112"/>
      <c r="V69" s="112">
        <v>1501</v>
      </c>
      <c r="W69" s="112">
        <v>1631</v>
      </c>
      <c r="X69" s="112">
        <v>1782</v>
      </c>
      <c r="Y69" s="112">
        <v>1973</v>
      </c>
      <c r="Z69" s="112">
        <v>2014</v>
      </c>
    </row>
    <row r="70" spans="1:26" x14ac:dyDescent="0.25">
      <c r="S70" s="115" t="s">
        <v>43</v>
      </c>
      <c r="T70" s="115"/>
      <c r="U70" s="112"/>
      <c r="V70" s="112">
        <v>1542</v>
      </c>
      <c r="W70" s="112">
        <v>1533</v>
      </c>
      <c r="X70" s="112">
        <v>1601</v>
      </c>
      <c r="Y70" s="112">
        <v>1855</v>
      </c>
      <c r="Z70" s="112">
        <v>1916</v>
      </c>
    </row>
    <row r="71" spans="1:26" x14ac:dyDescent="0.25">
      <c r="S71" s="115" t="s">
        <v>44</v>
      </c>
      <c r="T71" s="115"/>
      <c r="U71" s="112"/>
      <c r="V71" s="112">
        <v>1734</v>
      </c>
      <c r="W71" s="112">
        <v>1682</v>
      </c>
      <c r="X71" s="112">
        <v>1700</v>
      </c>
      <c r="Y71" s="112">
        <v>1773</v>
      </c>
      <c r="Z71" s="112">
        <v>1765</v>
      </c>
    </row>
    <row r="72" spans="1:26" x14ac:dyDescent="0.25">
      <c r="S72" s="115" t="s">
        <v>45</v>
      </c>
      <c r="T72" s="115"/>
      <c r="U72" s="112"/>
      <c r="V72" s="112">
        <v>1453</v>
      </c>
      <c r="W72" s="112">
        <v>1528</v>
      </c>
      <c r="X72" s="112">
        <v>1541</v>
      </c>
      <c r="Y72" s="112">
        <v>1712</v>
      </c>
      <c r="Z72" s="112">
        <v>1773</v>
      </c>
    </row>
    <row r="73" spans="1:26" x14ac:dyDescent="0.25">
      <c r="S73" s="115" t="s">
        <v>46</v>
      </c>
      <c r="T73" s="115"/>
      <c r="U73" s="112"/>
      <c r="V73" s="112">
        <v>1428</v>
      </c>
      <c r="W73" s="112">
        <v>1330</v>
      </c>
      <c r="X73" s="112">
        <v>1339</v>
      </c>
      <c r="Y73" s="112">
        <v>1418</v>
      </c>
      <c r="Z73" s="112">
        <v>1366</v>
      </c>
    </row>
    <row r="74" spans="1:26" x14ac:dyDescent="0.25">
      <c r="S74" s="115" t="s">
        <v>47</v>
      </c>
      <c r="T74" s="115"/>
      <c r="U74" s="112"/>
      <c r="V74" s="112">
        <v>1048</v>
      </c>
      <c r="W74" s="112">
        <v>1040</v>
      </c>
      <c r="X74" s="112">
        <v>1090</v>
      </c>
      <c r="Y74" s="112">
        <v>1164</v>
      </c>
      <c r="Z74" s="112">
        <v>1163</v>
      </c>
    </row>
    <row r="75" spans="1:26" x14ac:dyDescent="0.25">
      <c r="S75" s="115" t="s">
        <v>48</v>
      </c>
      <c r="T75" s="115"/>
      <c r="U75" s="112"/>
      <c r="V75" s="112">
        <v>491</v>
      </c>
      <c r="W75" s="112">
        <v>529</v>
      </c>
      <c r="X75" s="112">
        <v>568</v>
      </c>
      <c r="Y75" s="112">
        <v>623</v>
      </c>
      <c r="Z75" s="112">
        <v>602</v>
      </c>
    </row>
    <row r="76" spans="1:26" x14ac:dyDescent="0.25">
      <c r="S76" s="115" t="s">
        <v>49</v>
      </c>
      <c r="T76" s="115"/>
      <c r="U76" s="112"/>
      <c r="V76" s="112">
        <v>176</v>
      </c>
      <c r="W76" s="112">
        <v>161</v>
      </c>
      <c r="X76" s="112">
        <v>192</v>
      </c>
      <c r="Y76" s="112">
        <v>216</v>
      </c>
      <c r="Z76" s="112">
        <v>209</v>
      </c>
    </row>
    <row r="77" spans="1:26" x14ac:dyDescent="0.25">
      <c r="S77" s="115" t="s">
        <v>50</v>
      </c>
      <c r="T77" s="115"/>
      <c r="U77" s="112"/>
      <c r="V77" s="112">
        <v>69</v>
      </c>
      <c r="W77" s="112">
        <v>66</v>
      </c>
      <c r="X77" s="112">
        <v>69</v>
      </c>
      <c r="Y77" s="112">
        <v>72</v>
      </c>
      <c r="Z77" s="112">
        <v>80</v>
      </c>
    </row>
    <row r="78" spans="1:26" x14ac:dyDescent="0.25">
      <c r="S78" s="115" t="s">
        <v>51</v>
      </c>
      <c r="T78" s="115"/>
      <c r="U78" s="112"/>
      <c r="V78" s="112">
        <v>26</v>
      </c>
      <c r="W78" s="112">
        <v>30</v>
      </c>
      <c r="X78" s="112">
        <v>29</v>
      </c>
      <c r="Y78" s="112">
        <v>32</v>
      </c>
      <c r="Z78" s="112">
        <v>26</v>
      </c>
    </row>
    <row r="79" spans="1:26" x14ac:dyDescent="0.25">
      <c r="S79" s="115" t="s">
        <v>52</v>
      </c>
      <c r="T79" s="115"/>
      <c r="U79" s="112"/>
      <c r="V79" s="112">
        <v>33</v>
      </c>
      <c r="W79" s="112">
        <v>41</v>
      </c>
      <c r="X79" s="112">
        <v>29</v>
      </c>
      <c r="Y79" s="112">
        <v>23</v>
      </c>
      <c r="Z79" s="112">
        <v>31</v>
      </c>
    </row>
    <row r="80" spans="1:26" x14ac:dyDescent="0.25">
      <c r="S80" s="118" t="s">
        <v>53</v>
      </c>
      <c r="T80" s="118"/>
      <c r="U80" s="112"/>
      <c r="V80" s="112">
        <v>15044</v>
      </c>
      <c r="W80" s="112">
        <v>15151</v>
      </c>
      <c r="X80" s="112">
        <v>16214</v>
      </c>
      <c r="Y80" s="112">
        <v>17822</v>
      </c>
      <c r="Z80" s="112">
        <v>18085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Kingborough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1292</v>
      </c>
      <c r="W83" s="112">
        <v>1360</v>
      </c>
      <c r="X83" s="112">
        <v>1397</v>
      </c>
      <c r="Y83" s="112">
        <v>1409</v>
      </c>
      <c r="Z83" s="112">
        <v>1454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2048</v>
      </c>
      <c r="W84" s="112">
        <v>2118</v>
      </c>
      <c r="X84" s="112">
        <v>2178</v>
      </c>
      <c r="Y84" s="112">
        <v>2262</v>
      </c>
      <c r="Z84" s="112">
        <v>2297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1657</v>
      </c>
      <c r="W85" s="112">
        <v>1749</v>
      </c>
      <c r="X85" s="112">
        <v>1789</v>
      </c>
      <c r="Y85" s="112">
        <v>1922</v>
      </c>
      <c r="Z85" s="112">
        <v>1926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34,946</v>
      </c>
      <c r="D86" s="94">
        <f t="shared" ref="D86:D91" si="4">AD4</f>
        <v>1.4073880618670431E-2</v>
      </c>
      <c r="E86" s="95">
        <f t="shared" ref="E86:E91" si="5">AD4</f>
        <v>1.4073880618670431E-2</v>
      </c>
      <c r="F86" s="94">
        <f t="shared" ref="F86:F91" si="6">AF4</f>
        <v>0.20283619591780533</v>
      </c>
      <c r="G86" s="95">
        <f t="shared" ref="G86:G91" si="7">AF4</f>
        <v>0.20283619591780533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757</v>
      </c>
      <c r="W86" s="112">
        <v>767</v>
      </c>
      <c r="X86" s="112">
        <v>796</v>
      </c>
      <c r="Y86" s="112">
        <v>842</v>
      </c>
      <c r="Z86" s="112">
        <v>827</v>
      </c>
    </row>
    <row r="87" spans="1:30" ht="15" customHeight="1" x14ac:dyDescent="0.25">
      <c r="A87" s="96" t="s">
        <v>4</v>
      </c>
      <c r="B87" s="49"/>
      <c r="C87" s="97" t="str">
        <f t="shared" si="3"/>
        <v>16,838</v>
      </c>
      <c r="D87" s="94">
        <f t="shared" si="4"/>
        <v>1.4031918096958806E-2</v>
      </c>
      <c r="E87" s="95">
        <f t="shared" si="5"/>
        <v>1.4031918096958806E-2</v>
      </c>
      <c r="F87" s="94">
        <f t="shared" si="6"/>
        <v>0.20245661643933444</v>
      </c>
      <c r="G87" s="95">
        <f t="shared" si="7"/>
        <v>0.20245661643933444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625</v>
      </c>
      <c r="W87" s="112">
        <v>613</v>
      </c>
      <c r="X87" s="112">
        <v>619</v>
      </c>
      <c r="Y87" s="112">
        <v>671</v>
      </c>
      <c r="Z87" s="112">
        <v>664</v>
      </c>
    </row>
    <row r="88" spans="1:30" ht="15" customHeight="1" x14ac:dyDescent="0.25">
      <c r="A88" s="96" t="s">
        <v>5</v>
      </c>
      <c r="B88" s="49"/>
      <c r="C88" s="97" t="str">
        <f t="shared" si="3"/>
        <v>18,085</v>
      </c>
      <c r="D88" s="94">
        <f t="shared" si="4"/>
        <v>1.4643177737881485E-2</v>
      </c>
      <c r="E88" s="95">
        <f t="shared" si="5"/>
        <v>1.4643177737881485E-2</v>
      </c>
      <c r="F88" s="94">
        <f t="shared" si="6"/>
        <v>0.2019805928485976</v>
      </c>
      <c r="G88" s="95">
        <f t="shared" si="7"/>
        <v>0.2019805928485976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549</v>
      </c>
      <c r="W88" s="112">
        <v>574</v>
      </c>
      <c r="X88" s="112">
        <v>611</v>
      </c>
      <c r="Y88" s="112">
        <v>623</v>
      </c>
      <c r="Z88" s="112">
        <v>655</v>
      </c>
    </row>
    <row r="89" spans="1:30" ht="15" customHeight="1" x14ac:dyDescent="0.25">
      <c r="A89" s="49" t="s">
        <v>6</v>
      </c>
      <c r="B89" s="49"/>
      <c r="C89" s="97" t="str">
        <f t="shared" si="3"/>
        <v>23,260</v>
      </c>
      <c r="D89" s="94">
        <f t="shared" si="4"/>
        <v>6.1859237790371502E-3</v>
      </c>
      <c r="E89" s="95">
        <f t="shared" si="5"/>
        <v>6.1859237790371502E-3</v>
      </c>
      <c r="F89" s="94">
        <f t="shared" si="6"/>
        <v>0.10798837707807363</v>
      </c>
      <c r="G89" s="95">
        <f t="shared" si="7"/>
        <v>0.10798837707807363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476</v>
      </c>
      <c r="W89" s="112">
        <v>460</v>
      </c>
      <c r="X89" s="112">
        <v>463</v>
      </c>
      <c r="Y89" s="112">
        <v>488</v>
      </c>
      <c r="Z89" s="112">
        <v>529</v>
      </c>
    </row>
    <row r="90" spans="1:30" ht="15" customHeight="1" x14ac:dyDescent="0.25">
      <c r="A90" s="49" t="s">
        <v>95</v>
      </c>
      <c r="B90" s="49"/>
      <c r="C90" s="97" t="str">
        <f t="shared" si="3"/>
        <v>$46,209</v>
      </c>
      <c r="D90" s="94">
        <f t="shared" si="4"/>
        <v>3.9876679343790133E-2</v>
      </c>
      <c r="E90" s="95">
        <f t="shared" si="5"/>
        <v>3.9876679343790133E-2</v>
      </c>
      <c r="F90" s="94">
        <f t="shared" si="6"/>
        <v>5.1136234389572488E-2</v>
      </c>
      <c r="G90" s="95">
        <f t="shared" si="7"/>
        <v>5.1136234389572488E-2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971</v>
      </c>
      <c r="W90" s="112">
        <v>1023</v>
      </c>
      <c r="X90" s="112">
        <v>1123</v>
      </c>
      <c r="Y90" s="112">
        <v>1162</v>
      </c>
      <c r="Z90" s="112">
        <v>1084</v>
      </c>
    </row>
    <row r="91" spans="1:30" ht="15" customHeight="1" x14ac:dyDescent="0.25">
      <c r="A91" s="49" t="s">
        <v>7</v>
      </c>
      <c r="B91" s="49"/>
      <c r="C91" s="97" t="str">
        <f t="shared" si="3"/>
        <v>$1,561.8 mil</v>
      </c>
      <c r="D91" s="94">
        <f t="shared" si="4"/>
        <v>5.9654510099220737E-2</v>
      </c>
      <c r="E91" s="95">
        <f t="shared" si="5"/>
        <v>5.9654510099220737E-2</v>
      </c>
      <c r="F91" s="94">
        <f t="shared" si="6"/>
        <v>0.28928145065684818</v>
      </c>
      <c r="G91" s="95">
        <f t="shared" si="7"/>
        <v>0.28928145065684818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10376</v>
      </c>
      <c r="W91" s="112">
        <v>10704</v>
      </c>
      <c r="X91" s="112">
        <v>11003</v>
      </c>
      <c r="Y91" s="112">
        <v>11398</v>
      </c>
      <c r="Z91" s="112">
        <v>11476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899</v>
      </c>
      <c r="W93" s="112">
        <v>953</v>
      </c>
      <c r="X93" s="112">
        <v>1020</v>
      </c>
      <c r="Y93" s="112">
        <v>1077</v>
      </c>
      <c r="Z93" s="112">
        <v>1087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2801</v>
      </c>
      <c r="W94" s="112">
        <v>2918</v>
      </c>
      <c r="X94" s="112">
        <v>3005</v>
      </c>
      <c r="Y94" s="112">
        <v>3151</v>
      </c>
      <c r="Z94" s="112">
        <v>3223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347</v>
      </c>
      <c r="W95" s="112">
        <v>369</v>
      </c>
      <c r="X95" s="112">
        <v>404</v>
      </c>
      <c r="Y95" s="112">
        <v>434</v>
      </c>
      <c r="Z95" s="112">
        <v>449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1568</v>
      </c>
      <c r="W96" s="112">
        <v>1550</v>
      </c>
      <c r="X96" s="112">
        <v>1658</v>
      </c>
      <c r="Y96" s="112">
        <v>1724</v>
      </c>
      <c r="Z96" s="112">
        <v>1753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1946</v>
      </c>
      <c r="W97" s="112">
        <v>1972</v>
      </c>
      <c r="X97" s="112">
        <v>1972</v>
      </c>
      <c r="Y97" s="112">
        <v>2043</v>
      </c>
      <c r="Z97" s="112">
        <v>2012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954</v>
      </c>
      <c r="W98" s="112">
        <v>972</v>
      </c>
      <c r="X98" s="112">
        <v>970</v>
      </c>
      <c r="Y98" s="112">
        <v>998</v>
      </c>
      <c r="Z98" s="112">
        <v>963</v>
      </c>
    </row>
    <row r="99" spans="1:32" ht="15" customHeight="1" x14ac:dyDescent="0.25">
      <c r="S99" s="115" t="s">
        <v>142</v>
      </c>
      <c r="T99" s="115"/>
      <c r="U99" s="112"/>
      <c r="V99" s="112">
        <v>47</v>
      </c>
      <c r="W99" s="112">
        <v>57</v>
      </c>
      <c r="X99" s="112">
        <v>48</v>
      </c>
      <c r="Y99" s="112">
        <v>57</v>
      </c>
      <c r="Z99" s="112">
        <v>69</v>
      </c>
    </row>
    <row r="100" spans="1:32" ht="15" customHeight="1" x14ac:dyDescent="0.25">
      <c r="S100" s="115" t="s">
        <v>58</v>
      </c>
      <c r="T100" s="115"/>
      <c r="U100" s="112"/>
      <c r="V100" s="112">
        <v>468</v>
      </c>
      <c r="W100" s="112">
        <v>483</v>
      </c>
      <c r="X100" s="112">
        <v>526</v>
      </c>
      <c r="Y100" s="112">
        <v>561</v>
      </c>
      <c r="Z100" s="112">
        <v>524</v>
      </c>
    </row>
    <row r="101" spans="1:32" x14ac:dyDescent="0.25">
      <c r="A101" s="18"/>
      <c r="S101" s="118" t="s">
        <v>53</v>
      </c>
      <c r="T101" s="118"/>
      <c r="U101" s="112"/>
      <c r="V101" s="112">
        <v>10620</v>
      </c>
      <c r="W101" s="112">
        <v>10912</v>
      </c>
      <c r="X101" s="112">
        <v>11271</v>
      </c>
      <c r="Y101" s="112">
        <v>11687</v>
      </c>
      <c r="Z101" s="112">
        <v>11767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19417</v>
      </c>
      <c r="W104" s="112">
        <v>21094</v>
      </c>
      <c r="X104" s="112">
        <v>21469</v>
      </c>
      <c r="Y104" s="112">
        <v>23714</v>
      </c>
      <c r="Z104" s="112">
        <v>24172</v>
      </c>
      <c r="AB104" s="109" t="str">
        <f>TEXT(Z104,"###,###")</f>
        <v>24,172</v>
      </c>
      <c r="AD104" s="130">
        <f>Z104/($Z$4)*100</f>
        <v>69.169575917129293</v>
      </c>
      <c r="AF104" s="109"/>
    </row>
    <row r="105" spans="1:32" x14ac:dyDescent="0.25">
      <c r="S105" s="115" t="s">
        <v>17</v>
      </c>
      <c r="T105" s="115"/>
      <c r="U105" s="112"/>
      <c r="V105" s="112">
        <v>7458</v>
      </c>
      <c r="W105" s="112">
        <v>7457</v>
      </c>
      <c r="X105" s="112">
        <v>7768</v>
      </c>
      <c r="Y105" s="112">
        <v>8521</v>
      </c>
      <c r="Z105" s="112">
        <v>8573</v>
      </c>
      <c r="AB105" s="109" t="str">
        <f>TEXT(Z105,"###,###")</f>
        <v>8,573</v>
      </c>
      <c r="AD105" s="130">
        <f>Z105/($Z$4)*100</f>
        <v>24.532135294454303</v>
      </c>
      <c r="AF105" s="109"/>
    </row>
    <row r="106" spans="1:32" x14ac:dyDescent="0.25">
      <c r="S106" s="118" t="s">
        <v>53</v>
      </c>
      <c r="T106" s="118"/>
      <c r="U106" s="120"/>
      <c r="V106" s="120">
        <v>26875</v>
      </c>
      <c r="W106" s="120">
        <v>28551</v>
      </c>
      <c r="X106" s="120">
        <v>29237</v>
      </c>
      <c r="Y106" s="120">
        <v>32235</v>
      </c>
      <c r="Z106" s="120">
        <v>32745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4225</v>
      </c>
      <c r="W108" s="112">
        <v>4387</v>
      </c>
      <c r="X108" s="112">
        <v>4562</v>
      </c>
      <c r="Y108" s="112">
        <v>4887</v>
      </c>
      <c r="Z108" s="112">
        <v>4805</v>
      </c>
      <c r="AB108" s="109" t="str">
        <f>TEXT(Z108,"###,###")</f>
        <v>4,805</v>
      </c>
      <c r="AD108" s="130">
        <f>Z108/($Z$4)*100</f>
        <v>13.749785383162594</v>
      </c>
      <c r="AF108" s="109"/>
    </row>
    <row r="109" spans="1:32" x14ac:dyDescent="0.25">
      <c r="S109" s="115" t="s">
        <v>20</v>
      </c>
      <c r="T109" s="115"/>
      <c r="U109" s="112"/>
      <c r="V109" s="112">
        <v>3903</v>
      </c>
      <c r="W109" s="112">
        <v>4185</v>
      </c>
      <c r="X109" s="112">
        <v>4871</v>
      </c>
      <c r="Y109" s="112">
        <v>5170</v>
      </c>
      <c r="Z109" s="112">
        <v>5199</v>
      </c>
      <c r="AB109" s="109" t="str">
        <f>TEXT(Z109,"###,###")</f>
        <v>5,199</v>
      </c>
      <c r="AD109" s="130">
        <f>Z109/($Z$4)*100</f>
        <v>14.877239169003605</v>
      </c>
      <c r="AF109" s="109"/>
    </row>
    <row r="110" spans="1:32" x14ac:dyDescent="0.25">
      <c r="S110" s="115" t="s">
        <v>21</v>
      </c>
      <c r="T110" s="115"/>
      <c r="U110" s="112"/>
      <c r="V110" s="112">
        <v>6479</v>
      </c>
      <c r="W110" s="112">
        <v>6244</v>
      </c>
      <c r="X110" s="112">
        <v>7225</v>
      </c>
      <c r="Y110" s="112">
        <v>7610</v>
      </c>
      <c r="Z110" s="112">
        <v>7555</v>
      </c>
      <c r="AB110" s="109" t="str">
        <f>TEXT(Z110,"###,###")</f>
        <v>7,555</v>
      </c>
      <c r="AD110" s="130">
        <f>Z110/($Z$4)*100</f>
        <v>21.619069421393007</v>
      </c>
      <c r="AF110" s="109"/>
    </row>
    <row r="111" spans="1:32" x14ac:dyDescent="0.25">
      <c r="S111" s="115" t="s">
        <v>22</v>
      </c>
      <c r="T111" s="115"/>
      <c r="U111" s="112"/>
      <c r="V111" s="112">
        <v>12164</v>
      </c>
      <c r="W111" s="112">
        <v>12354</v>
      </c>
      <c r="X111" s="112">
        <v>12579</v>
      </c>
      <c r="Y111" s="112">
        <v>14567</v>
      </c>
      <c r="Z111" s="112">
        <v>15185</v>
      </c>
      <c r="AB111" s="109" t="str">
        <f>TEXT(Z111,"###,###")</f>
        <v>15,185</v>
      </c>
      <c r="AD111" s="130">
        <f>Z111/($Z$4)*100</f>
        <v>43.452755680192297</v>
      </c>
      <c r="AF111" s="109"/>
    </row>
    <row r="112" spans="1:32" x14ac:dyDescent="0.25">
      <c r="S112" s="118" t="s">
        <v>53</v>
      </c>
      <c r="T112" s="118"/>
      <c r="U112" s="112"/>
      <c r="V112" s="112">
        <v>29050</v>
      </c>
      <c r="W112" s="112">
        <v>29545</v>
      </c>
      <c r="X112" s="112">
        <v>31535</v>
      </c>
      <c r="Y112" s="112">
        <v>34462</v>
      </c>
      <c r="Z112" s="112">
        <v>34950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42.44</v>
      </c>
      <c r="W118" s="131">
        <v>42.4</v>
      </c>
      <c r="X118" s="131">
        <v>42.17</v>
      </c>
      <c r="Y118" s="131">
        <v>41.98</v>
      </c>
      <c r="Z118" s="131">
        <v>41.9</v>
      </c>
      <c r="AB118" s="109" t="str">
        <f>TEXT(Z118,"##.0")</f>
        <v>41.9</v>
      </c>
    </row>
    <row r="120" spans="19:32" x14ac:dyDescent="0.25">
      <c r="S120" s="101" t="s">
        <v>97</v>
      </c>
      <c r="T120" s="112"/>
      <c r="U120" s="112"/>
      <c r="V120" s="112">
        <v>17455</v>
      </c>
      <c r="W120" s="112">
        <v>17945</v>
      </c>
      <c r="X120" s="112">
        <v>18429</v>
      </c>
      <c r="Y120" s="112">
        <v>19200</v>
      </c>
      <c r="Z120" s="112">
        <v>19335</v>
      </c>
      <c r="AB120" s="109" t="str">
        <f>TEXT(Z120,"###,###")</f>
        <v>19,335</v>
      </c>
    </row>
    <row r="121" spans="19:32" x14ac:dyDescent="0.25">
      <c r="S121" s="101" t="s">
        <v>98</v>
      </c>
      <c r="T121" s="112"/>
      <c r="U121" s="112"/>
      <c r="V121" s="112">
        <v>1851</v>
      </c>
      <c r="W121" s="112">
        <v>1908</v>
      </c>
      <c r="X121" s="112">
        <v>1925</v>
      </c>
      <c r="Y121" s="112">
        <v>1870</v>
      </c>
      <c r="Z121" s="112">
        <v>1852</v>
      </c>
      <c r="AB121" s="109" t="str">
        <f>TEXT(Z121,"###,###")</f>
        <v>1,852</v>
      </c>
    </row>
    <row r="122" spans="19:32" x14ac:dyDescent="0.25">
      <c r="S122" s="101" t="s">
        <v>99</v>
      </c>
      <c r="T122" s="112"/>
      <c r="U122" s="112"/>
      <c r="V122" s="112">
        <v>1683</v>
      </c>
      <c r="W122" s="112">
        <v>1763</v>
      </c>
      <c r="X122" s="112">
        <v>1932</v>
      </c>
      <c r="Y122" s="112">
        <v>2043</v>
      </c>
      <c r="Z122" s="112">
        <v>2072</v>
      </c>
      <c r="AB122" s="109" t="str">
        <f>TEXT(Z122,"###,###")</f>
        <v>2,072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19138</v>
      </c>
      <c r="W124" s="112">
        <v>19708</v>
      </c>
      <c r="X124" s="112">
        <v>20361</v>
      </c>
      <c r="Y124" s="112">
        <v>21243</v>
      </c>
      <c r="Z124" s="112">
        <v>21407</v>
      </c>
      <c r="AB124" s="109" t="str">
        <f>TEXT(Z124,"###,###")</f>
        <v>21,407</v>
      </c>
      <c r="AD124" s="127">
        <f>Z124/$Z$7*100</f>
        <v>92.033533963886498</v>
      </c>
    </row>
    <row r="125" spans="19:32" x14ac:dyDescent="0.25">
      <c r="S125" s="101" t="s">
        <v>101</v>
      </c>
      <c r="T125" s="112"/>
      <c r="U125" s="112"/>
      <c r="V125" s="112">
        <v>3534</v>
      </c>
      <c r="W125" s="112">
        <v>3671</v>
      </c>
      <c r="X125" s="112">
        <v>3857</v>
      </c>
      <c r="Y125" s="112">
        <v>3913</v>
      </c>
      <c r="Z125" s="112">
        <v>3924</v>
      </c>
      <c r="AB125" s="109" t="str">
        <f>TEXT(Z125,"###,###")</f>
        <v>3,924</v>
      </c>
      <c r="AD125" s="127">
        <f>Z125/$Z$7*100</f>
        <v>16.870163370593293</v>
      </c>
    </row>
    <row r="127" spans="19:32" x14ac:dyDescent="0.25">
      <c r="S127" s="101" t="s">
        <v>102</v>
      </c>
      <c r="T127" s="112"/>
      <c r="U127" s="112"/>
      <c r="V127" s="112">
        <v>10372</v>
      </c>
      <c r="W127" s="112">
        <v>10707</v>
      </c>
      <c r="X127" s="112">
        <v>10999</v>
      </c>
      <c r="Y127" s="112">
        <v>11399</v>
      </c>
      <c r="Z127" s="112">
        <v>11475</v>
      </c>
      <c r="AB127" s="109" t="str">
        <f>TEXT(Z127,"###,###")</f>
        <v>11,475</v>
      </c>
      <c r="AD127" s="127">
        <f>Z127/$Z$7*100</f>
        <v>49.333619948409286</v>
      </c>
    </row>
    <row r="128" spans="19:32" x14ac:dyDescent="0.25">
      <c r="S128" s="101" t="s">
        <v>103</v>
      </c>
      <c r="T128" s="112"/>
      <c r="U128" s="112"/>
      <c r="V128" s="112">
        <v>10614</v>
      </c>
      <c r="W128" s="112">
        <v>10911</v>
      </c>
      <c r="X128" s="112">
        <v>11271</v>
      </c>
      <c r="Y128" s="112">
        <v>11690</v>
      </c>
      <c r="Z128" s="112">
        <v>11762</v>
      </c>
      <c r="AB128" s="109" t="str">
        <f>TEXT(Z128,"###,###")</f>
        <v>11,762</v>
      </c>
      <c r="AD128" s="127">
        <f>Z128/$Z$7*100</f>
        <v>50.567497850386935</v>
      </c>
    </row>
    <row r="130" spans="19:20" x14ac:dyDescent="0.25">
      <c r="S130" s="101" t="s">
        <v>179</v>
      </c>
      <c r="T130" s="127">
        <v>83.125537403267415</v>
      </c>
    </row>
    <row r="131" spans="19:20" x14ac:dyDescent="0.25">
      <c r="S131" s="101" t="s">
        <v>180</v>
      </c>
      <c r="T131" s="127">
        <v>7.962166809974204</v>
      </c>
    </row>
    <row r="132" spans="19:20" x14ac:dyDescent="0.25">
      <c r="S132" s="101" t="s">
        <v>181</v>
      </c>
      <c r="T132" s="127">
        <v>8.9079965606190878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B956972-7913-491B-AA88-1F6974F0B31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25E848F-668A-4497-ACEE-F8D94F858FA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80CE3A28-45F3-4EDF-87B1-8E09B080D36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3C3A25EF-0CDD-4311-A7BA-918ADF93318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0A9D6-6BC3-4F5E-98B6-7BA862E02ED2}">
  <sheetPr codeName="Sheet84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105</v>
      </c>
      <c r="T1" s="99"/>
      <c r="U1" s="99"/>
      <c r="V1" s="99"/>
      <c r="W1" s="99"/>
      <c r="X1" s="99"/>
      <c r="Y1" s="100" t="s">
        <v>125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105</v>
      </c>
      <c r="Y3" s="105" t="s">
        <v>125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12.20 Latrobe,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8570</v>
      </c>
      <c r="W4" s="108">
        <v>8867</v>
      </c>
      <c r="X4" s="108">
        <v>9504</v>
      </c>
      <c r="Y4" s="108">
        <v>9981</v>
      </c>
      <c r="Z4" s="108">
        <v>10130</v>
      </c>
      <c r="AB4" s="109" t="str">
        <f>TEXT(Z4,"###,###")</f>
        <v>10,130</v>
      </c>
      <c r="AD4" s="110">
        <f>Z4/Y4-1</f>
        <v>1.4928363891393737E-2</v>
      </c>
      <c r="AF4" s="110">
        <f>Z4/V4-1</f>
        <v>0.18203033838973171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4337</v>
      </c>
      <c r="W5" s="108">
        <v>4493</v>
      </c>
      <c r="X5" s="108">
        <v>4745</v>
      </c>
      <c r="Y5" s="108">
        <v>5019</v>
      </c>
      <c r="Z5" s="108">
        <v>5050</v>
      </c>
      <c r="AB5" s="109" t="str">
        <f>TEXT(Z5,"###,###")</f>
        <v>5,050</v>
      </c>
      <c r="AD5" s="110">
        <f t="shared" ref="AD5:AD9" si="0">Z5/Y5-1</f>
        <v>6.1765291890814034E-3</v>
      </c>
      <c r="AF5" s="110">
        <f t="shared" ref="AF5:AF9" si="1">Z5/V5-1</f>
        <v>0.16439935439243714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4227</v>
      </c>
      <c r="W6" s="108">
        <v>4367</v>
      </c>
      <c r="X6" s="108">
        <v>4755</v>
      </c>
      <c r="Y6" s="108">
        <v>4963</v>
      </c>
      <c r="Z6" s="108">
        <v>5074</v>
      </c>
      <c r="AB6" s="109" t="str">
        <f>TEXT(Z6,"###,###")</f>
        <v>5,074</v>
      </c>
      <c r="AD6" s="110">
        <f t="shared" si="0"/>
        <v>2.2365504735039288E-2</v>
      </c>
      <c r="AF6" s="110">
        <f t="shared" si="1"/>
        <v>0.20037851904423931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6096</v>
      </c>
      <c r="W7" s="108">
        <v>6372</v>
      </c>
      <c r="X7" s="108">
        <v>6558</v>
      </c>
      <c r="Y7" s="108">
        <v>6837</v>
      </c>
      <c r="Z7" s="108">
        <v>6918</v>
      </c>
      <c r="AB7" s="109" t="str">
        <f>TEXT(Z7,"###,###")</f>
        <v>6,918</v>
      </c>
      <c r="AD7" s="110">
        <f t="shared" si="0"/>
        <v>1.1847301448003611E-2</v>
      </c>
      <c r="AF7" s="110">
        <f t="shared" si="1"/>
        <v>0.13484251968503935</v>
      </c>
    </row>
    <row r="8" spans="1:32" ht="17.25" customHeight="1" x14ac:dyDescent="0.25">
      <c r="A8" s="62" t="s">
        <v>12</v>
      </c>
      <c r="B8" s="63"/>
      <c r="C8" s="29"/>
      <c r="D8" s="64" t="str">
        <f>AB4</f>
        <v>10,130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6,918</v>
      </c>
      <c r="P8" s="65"/>
      <c r="S8" s="107" t="s">
        <v>82</v>
      </c>
      <c r="T8" s="108"/>
      <c r="U8" s="108"/>
      <c r="V8" s="108">
        <v>41879.78</v>
      </c>
      <c r="W8" s="108">
        <v>42221.33</v>
      </c>
      <c r="X8" s="108">
        <v>43811.23</v>
      </c>
      <c r="Y8" s="108">
        <v>43601.74</v>
      </c>
      <c r="Z8" s="108">
        <v>47151.77</v>
      </c>
      <c r="AB8" s="109" t="str">
        <f>TEXT(Z8,"$###,###")</f>
        <v>$47,152</v>
      </c>
      <c r="AD8" s="110">
        <f t="shared" si="0"/>
        <v>8.1419457113408811E-2</v>
      </c>
      <c r="AF8" s="110">
        <f t="shared" si="1"/>
        <v>0.12588389910357689</v>
      </c>
    </row>
    <row r="9" spans="1:32" x14ac:dyDescent="0.25">
      <c r="A9" s="30" t="s">
        <v>14</v>
      </c>
      <c r="B9" s="69"/>
      <c r="C9" s="70"/>
      <c r="D9" s="71">
        <f>AD104</f>
        <v>76.406712734452114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51.329864122578783</v>
      </c>
      <c r="P9" s="72" t="s">
        <v>83</v>
      </c>
      <c r="S9" s="107" t="s">
        <v>7</v>
      </c>
      <c r="T9" s="108"/>
      <c r="U9" s="108"/>
      <c r="V9" s="108">
        <v>319310395</v>
      </c>
      <c r="W9" s="108">
        <v>341097296</v>
      </c>
      <c r="X9" s="108">
        <v>371463989</v>
      </c>
      <c r="Y9" s="108">
        <v>393757884</v>
      </c>
      <c r="Z9" s="108">
        <v>423767253</v>
      </c>
      <c r="AB9" s="109" t="str">
        <f>TEXT(Z9/1000000,"$#,###.0")&amp;" mil"</f>
        <v>$423.8 mil</v>
      </c>
      <c r="AD9" s="110">
        <f t="shared" si="0"/>
        <v>7.6212744479295269E-2</v>
      </c>
      <c r="AF9" s="110">
        <f t="shared" si="1"/>
        <v>0.32713265723779528</v>
      </c>
    </row>
    <row r="10" spans="1:32" x14ac:dyDescent="0.25">
      <c r="A10" s="30" t="s">
        <v>17</v>
      </c>
      <c r="B10" s="69"/>
      <c r="C10" s="70"/>
      <c r="D10" s="71">
        <f>AD105</f>
        <v>16.663376110562687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48.626770742989308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84.027175484243998</v>
      </c>
      <c r="P11" s="72" t="s">
        <v>83</v>
      </c>
      <c r="S11" s="107" t="s">
        <v>29</v>
      </c>
      <c r="T11" s="112"/>
      <c r="U11" s="112"/>
      <c r="V11" s="112">
        <v>7560</v>
      </c>
      <c r="W11" s="112">
        <v>7785</v>
      </c>
      <c r="X11" s="112">
        <v>8393</v>
      </c>
      <c r="Y11" s="112">
        <v>8881</v>
      </c>
      <c r="Z11" s="112">
        <v>9025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8.2827406764960969</v>
      </c>
      <c r="P12" s="72" t="s">
        <v>83</v>
      </c>
      <c r="S12" s="107" t="s">
        <v>30</v>
      </c>
      <c r="T12" s="112"/>
      <c r="U12" s="112"/>
      <c r="V12" s="112">
        <v>1011</v>
      </c>
      <c r="W12" s="112">
        <v>1079</v>
      </c>
      <c r="X12" s="112">
        <v>1111</v>
      </c>
      <c r="Y12" s="112">
        <v>1101</v>
      </c>
      <c r="Z12" s="112">
        <v>1109</v>
      </c>
    </row>
    <row r="13" spans="1:32" ht="15" customHeight="1" x14ac:dyDescent="0.25">
      <c r="A13" s="30" t="s">
        <v>19</v>
      </c>
      <c r="B13" s="70"/>
      <c r="C13" s="70"/>
      <c r="D13" s="71">
        <f>AD108</f>
        <v>13.228035538005923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7.7045388840705398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15.528134254689041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43.2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24.560710760118461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18.772563176895307</v>
      </c>
      <c r="P15" s="72" t="s">
        <v>83</v>
      </c>
      <c r="S15" s="115" t="s">
        <v>59</v>
      </c>
      <c r="T15" s="115"/>
      <c r="U15" s="116"/>
      <c r="V15" s="116">
        <v>689</v>
      </c>
      <c r="W15" s="116">
        <v>737</v>
      </c>
      <c r="X15" s="116">
        <v>769</v>
      </c>
      <c r="Y15" s="112">
        <v>649</v>
      </c>
      <c r="Z15" s="112">
        <v>662</v>
      </c>
      <c r="AB15" s="117">
        <f t="shared" ref="AB15:AB34" si="2">IF(Z15="np",0,Z15/$Z$34)</f>
        <v>6.5337544413738652E-2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39.851924975320827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81.227436823104696</v>
      </c>
      <c r="P16" s="37" t="s">
        <v>83</v>
      </c>
      <c r="S16" s="115" t="s">
        <v>60</v>
      </c>
      <c r="T16" s="115"/>
      <c r="U16" s="116"/>
      <c r="V16" s="116">
        <v>158</v>
      </c>
      <c r="W16" s="116">
        <v>141</v>
      </c>
      <c r="X16" s="116">
        <v>157</v>
      </c>
      <c r="Y16" s="112">
        <v>172</v>
      </c>
      <c r="Z16" s="112">
        <v>185</v>
      </c>
      <c r="AB16" s="117">
        <f t="shared" si="2"/>
        <v>1.8258981444926964E-2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540</v>
      </c>
      <c r="W17" s="116">
        <v>599</v>
      </c>
      <c r="X17" s="116">
        <v>682</v>
      </c>
      <c r="Y17" s="112">
        <v>688</v>
      </c>
      <c r="Z17" s="112">
        <v>747</v>
      </c>
      <c r="AB17" s="117">
        <f t="shared" si="2"/>
        <v>7.3726806158705097E-2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85</v>
      </c>
      <c r="W18" s="116">
        <v>72</v>
      </c>
      <c r="X18" s="116">
        <v>80</v>
      </c>
      <c r="Y18" s="112">
        <v>80</v>
      </c>
      <c r="Z18" s="112">
        <v>87</v>
      </c>
      <c r="AB18" s="117">
        <f t="shared" si="2"/>
        <v>8.586656138965653E-3</v>
      </c>
    </row>
    <row r="19" spans="1:28" x14ac:dyDescent="0.25">
      <c r="A19" s="61" t="str">
        <f>$S$1&amp;" ("&amp;$V$2&amp;" to "&amp;$Z$2&amp;")"</f>
        <v>Latrobe (2018-19 to 2022-23)</v>
      </c>
      <c r="B19" s="61"/>
      <c r="C19" s="61"/>
      <c r="D19" s="61"/>
      <c r="E19" s="61"/>
      <c r="F19" s="61"/>
      <c r="G19" s="61" t="str">
        <f>$S$1&amp;" ("&amp;$V$2&amp;" to "&amp;$Z$2&amp;")"</f>
        <v>Latrobe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700</v>
      </c>
      <c r="W19" s="116">
        <v>709</v>
      </c>
      <c r="X19" s="116">
        <v>769</v>
      </c>
      <c r="Y19" s="112">
        <v>826</v>
      </c>
      <c r="Z19" s="112">
        <v>857</v>
      </c>
      <c r="AB19" s="117">
        <f t="shared" si="2"/>
        <v>8.4583497828661661E-2</v>
      </c>
    </row>
    <row r="20" spans="1:28" x14ac:dyDescent="0.25">
      <c r="S20" s="115" t="s">
        <v>64</v>
      </c>
      <c r="T20" s="115"/>
      <c r="U20" s="116"/>
      <c r="V20" s="116">
        <v>278</v>
      </c>
      <c r="W20" s="116">
        <v>300</v>
      </c>
      <c r="X20" s="116">
        <v>322</v>
      </c>
      <c r="Y20" s="112">
        <v>271</v>
      </c>
      <c r="Z20" s="112">
        <v>288</v>
      </c>
      <c r="AB20" s="117">
        <f t="shared" si="2"/>
        <v>2.8424792735886301E-2</v>
      </c>
    </row>
    <row r="21" spans="1:28" x14ac:dyDescent="0.25">
      <c r="S21" s="115" t="s">
        <v>65</v>
      </c>
      <c r="T21" s="115"/>
      <c r="U21" s="116"/>
      <c r="V21" s="116">
        <v>795</v>
      </c>
      <c r="W21" s="116">
        <v>841</v>
      </c>
      <c r="X21" s="116">
        <v>852</v>
      </c>
      <c r="Y21" s="112">
        <v>872</v>
      </c>
      <c r="Z21" s="112">
        <v>864</v>
      </c>
      <c r="AB21" s="117">
        <f t="shared" si="2"/>
        <v>8.5274378207658902E-2</v>
      </c>
    </row>
    <row r="22" spans="1:28" x14ac:dyDescent="0.25">
      <c r="S22" s="115" t="s">
        <v>66</v>
      </c>
      <c r="T22" s="115"/>
      <c r="U22" s="116"/>
      <c r="V22" s="116">
        <v>495</v>
      </c>
      <c r="W22" s="116">
        <v>531</v>
      </c>
      <c r="X22" s="116">
        <v>587</v>
      </c>
      <c r="Y22" s="112">
        <v>598</v>
      </c>
      <c r="Z22" s="112">
        <v>636</v>
      </c>
      <c r="AB22" s="117">
        <f t="shared" si="2"/>
        <v>6.2771417291748913E-2</v>
      </c>
    </row>
    <row r="23" spans="1:28" x14ac:dyDescent="0.25">
      <c r="S23" s="115" t="s">
        <v>67</v>
      </c>
      <c r="T23" s="115"/>
      <c r="U23" s="116"/>
      <c r="V23" s="116">
        <v>489</v>
      </c>
      <c r="W23" s="116">
        <v>512</v>
      </c>
      <c r="X23" s="116">
        <v>553</v>
      </c>
      <c r="Y23" s="112">
        <v>559</v>
      </c>
      <c r="Z23" s="112">
        <v>592</v>
      </c>
      <c r="AB23" s="117">
        <f t="shared" si="2"/>
        <v>5.8428740623766288E-2</v>
      </c>
    </row>
    <row r="24" spans="1:28" x14ac:dyDescent="0.25">
      <c r="S24" s="115" t="s">
        <v>68</v>
      </c>
      <c r="T24" s="115"/>
      <c r="U24" s="116"/>
      <c r="V24" s="116">
        <v>31</v>
      </c>
      <c r="W24" s="116">
        <v>36</v>
      </c>
      <c r="X24" s="116">
        <v>52</v>
      </c>
      <c r="Y24" s="112">
        <v>67</v>
      </c>
      <c r="Z24" s="112">
        <v>65</v>
      </c>
      <c r="AB24" s="117">
        <f t="shared" si="2"/>
        <v>6.4153178049743383E-3</v>
      </c>
    </row>
    <row r="25" spans="1:28" x14ac:dyDescent="0.25">
      <c r="S25" s="115" t="s">
        <v>69</v>
      </c>
      <c r="T25" s="115"/>
      <c r="U25" s="116"/>
      <c r="V25" s="116">
        <v>191</v>
      </c>
      <c r="W25" s="116">
        <v>216</v>
      </c>
      <c r="X25" s="116">
        <v>238</v>
      </c>
      <c r="Y25" s="112">
        <v>229</v>
      </c>
      <c r="Z25" s="112">
        <v>264</v>
      </c>
      <c r="AB25" s="117">
        <f t="shared" si="2"/>
        <v>2.6056060007895777E-2</v>
      </c>
    </row>
    <row r="26" spans="1:28" x14ac:dyDescent="0.25">
      <c r="S26" s="115" t="s">
        <v>70</v>
      </c>
      <c r="T26" s="115"/>
      <c r="U26" s="116"/>
      <c r="V26" s="116">
        <v>98</v>
      </c>
      <c r="W26" s="116">
        <v>108</v>
      </c>
      <c r="X26" s="116">
        <v>119</v>
      </c>
      <c r="Y26" s="112">
        <v>122</v>
      </c>
      <c r="Z26" s="112">
        <v>118</v>
      </c>
      <c r="AB26" s="117">
        <f t="shared" si="2"/>
        <v>1.1646269245953415E-2</v>
      </c>
    </row>
    <row r="27" spans="1:28" x14ac:dyDescent="0.25">
      <c r="S27" s="115" t="s">
        <v>71</v>
      </c>
      <c r="T27" s="115"/>
      <c r="U27" s="116"/>
      <c r="V27" s="116">
        <v>308</v>
      </c>
      <c r="W27" s="116">
        <v>280</v>
      </c>
      <c r="X27" s="116">
        <v>357</v>
      </c>
      <c r="Y27" s="112">
        <v>349</v>
      </c>
      <c r="Z27" s="112">
        <v>390</v>
      </c>
      <c r="AB27" s="117">
        <f t="shared" si="2"/>
        <v>3.8491906829846032E-2</v>
      </c>
    </row>
    <row r="28" spans="1:28" x14ac:dyDescent="0.25">
      <c r="S28" s="115" t="s">
        <v>72</v>
      </c>
      <c r="T28" s="115"/>
      <c r="U28" s="116"/>
      <c r="V28" s="116">
        <v>663</v>
      </c>
      <c r="W28" s="116">
        <v>733</v>
      </c>
      <c r="X28" s="116">
        <v>693</v>
      </c>
      <c r="Y28" s="112">
        <v>750</v>
      </c>
      <c r="Z28" s="112">
        <v>680</v>
      </c>
      <c r="AB28" s="117">
        <f t="shared" si="2"/>
        <v>6.7114093959731544E-2</v>
      </c>
    </row>
    <row r="29" spans="1:28" x14ac:dyDescent="0.25">
      <c r="S29" s="115" t="s">
        <v>73</v>
      </c>
      <c r="T29" s="115"/>
      <c r="U29" s="116"/>
      <c r="V29" s="116">
        <v>339</v>
      </c>
      <c r="W29" s="116">
        <v>285</v>
      </c>
      <c r="X29" s="116">
        <v>322</v>
      </c>
      <c r="Y29" s="112">
        <v>424</v>
      </c>
      <c r="Z29" s="112">
        <v>401</v>
      </c>
      <c r="AB29" s="117">
        <f t="shared" si="2"/>
        <v>3.9577575996841689E-2</v>
      </c>
    </row>
    <row r="30" spans="1:28" x14ac:dyDescent="0.25">
      <c r="S30" s="115" t="s">
        <v>74</v>
      </c>
      <c r="T30" s="115"/>
      <c r="U30" s="116"/>
      <c r="V30" s="116">
        <v>595</v>
      </c>
      <c r="W30" s="116">
        <v>582</v>
      </c>
      <c r="X30" s="116">
        <v>598</v>
      </c>
      <c r="Y30" s="112">
        <v>837</v>
      </c>
      <c r="Z30" s="112">
        <v>814</v>
      </c>
      <c r="AB30" s="117">
        <f t="shared" si="2"/>
        <v>8.0339518357678635E-2</v>
      </c>
    </row>
    <row r="31" spans="1:28" x14ac:dyDescent="0.25">
      <c r="S31" s="115" t="s">
        <v>75</v>
      </c>
      <c r="T31" s="115"/>
      <c r="U31" s="116"/>
      <c r="V31" s="116">
        <v>1034</v>
      </c>
      <c r="W31" s="116">
        <v>1151</v>
      </c>
      <c r="X31" s="116">
        <v>1317</v>
      </c>
      <c r="Y31" s="112">
        <v>1441</v>
      </c>
      <c r="Z31" s="112">
        <v>1493</v>
      </c>
      <c r="AB31" s="117">
        <f t="shared" si="2"/>
        <v>0.14735491512041057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137</v>
      </c>
      <c r="W32" s="116">
        <v>153</v>
      </c>
      <c r="X32" s="116">
        <v>167</v>
      </c>
      <c r="Y32" s="112">
        <v>181</v>
      </c>
      <c r="Z32" s="112">
        <v>196</v>
      </c>
      <c r="AB32" s="117">
        <f t="shared" si="2"/>
        <v>1.9344650611922622E-2</v>
      </c>
    </row>
    <row r="33" spans="19:32" x14ac:dyDescent="0.25">
      <c r="S33" s="115" t="s">
        <v>77</v>
      </c>
      <c r="T33" s="115"/>
      <c r="U33" s="116"/>
      <c r="V33" s="116">
        <v>312</v>
      </c>
      <c r="W33" s="116">
        <v>309</v>
      </c>
      <c r="X33" s="116">
        <v>371</v>
      </c>
      <c r="Y33" s="112">
        <v>406</v>
      </c>
      <c r="Z33" s="112">
        <v>440</v>
      </c>
      <c r="AB33" s="117">
        <f t="shared" si="2"/>
        <v>4.3426766679826291E-2</v>
      </c>
    </row>
    <row r="34" spans="19:32" x14ac:dyDescent="0.25">
      <c r="S34" s="118" t="s">
        <v>53</v>
      </c>
      <c r="T34" s="118"/>
      <c r="U34" s="119"/>
      <c r="V34" s="119">
        <v>8566</v>
      </c>
      <c r="W34" s="119">
        <v>8865</v>
      </c>
      <c r="X34" s="119">
        <v>9504</v>
      </c>
      <c r="Y34" s="120">
        <v>9982</v>
      </c>
      <c r="Z34" s="120">
        <v>10132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5094</v>
      </c>
      <c r="W37" s="112">
        <v>5314</v>
      </c>
      <c r="X37" s="112">
        <v>5412</v>
      </c>
      <c r="Y37" s="112">
        <v>5548</v>
      </c>
      <c r="Z37" s="112">
        <v>5625</v>
      </c>
      <c r="AB37" s="132">
        <f>Z37/Z40*100</f>
        <v>81.227436823104696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1006</v>
      </c>
      <c r="W38" s="112">
        <v>1057</v>
      </c>
      <c r="X38" s="112">
        <v>1147</v>
      </c>
      <c r="Y38" s="112">
        <v>1291</v>
      </c>
      <c r="Z38" s="112">
        <v>1300</v>
      </c>
      <c r="AB38" s="132">
        <f>Z38/Z40*100</f>
        <v>18.772563176895307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6100</v>
      </c>
      <c r="W40" s="112">
        <v>6371</v>
      </c>
      <c r="X40" s="112">
        <v>6559</v>
      </c>
      <c r="Y40" s="112">
        <v>6839</v>
      </c>
      <c r="Z40" s="112">
        <v>6925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6</v>
      </c>
      <c r="W44" s="112">
        <v>7</v>
      </c>
      <c r="X44" s="112">
        <v>10</v>
      </c>
      <c r="Y44" s="112">
        <v>10</v>
      </c>
      <c r="Z44" s="112">
        <v>6</v>
      </c>
    </row>
    <row r="45" spans="19:32" x14ac:dyDescent="0.25">
      <c r="S45" s="115" t="s">
        <v>37</v>
      </c>
      <c r="T45" s="115"/>
      <c r="U45" s="112"/>
      <c r="V45" s="112">
        <v>104</v>
      </c>
      <c r="W45" s="112">
        <v>96</v>
      </c>
      <c r="X45" s="112">
        <v>150</v>
      </c>
      <c r="Y45" s="112">
        <v>158</v>
      </c>
      <c r="Z45" s="112">
        <v>198</v>
      </c>
    </row>
    <row r="46" spans="19:32" x14ac:dyDescent="0.25">
      <c r="S46" s="115" t="s">
        <v>38</v>
      </c>
      <c r="T46" s="115"/>
      <c r="U46" s="112"/>
      <c r="V46" s="112">
        <v>249</v>
      </c>
      <c r="W46" s="112">
        <v>240</v>
      </c>
      <c r="X46" s="112">
        <v>292</v>
      </c>
      <c r="Y46" s="112">
        <v>283</v>
      </c>
      <c r="Z46" s="112">
        <v>242</v>
      </c>
    </row>
    <row r="47" spans="19:32" x14ac:dyDescent="0.25">
      <c r="S47" s="115" t="s">
        <v>39</v>
      </c>
      <c r="T47" s="115"/>
      <c r="U47" s="112"/>
      <c r="V47" s="112">
        <v>350</v>
      </c>
      <c r="W47" s="112">
        <v>328</v>
      </c>
      <c r="X47" s="112">
        <v>352</v>
      </c>
      <c r="Y47" s="112">
        <v>374</v>
      </c>
      <c r="Z47" s="112">
        <v>418</v>
      </c>
    </row>
    <row r="48" spans="19:32" x14ac:dyDescent="0.25">
      <c r="S48" s="115" t="s">
        <v>40</v>
      </c>
      <c r="T48" s="115"/>
      <c r="U48" s="112"/>
      <c r="V48" s="112">
        <v>490</v>
      </c>
      <c r="W48" s="112">
        <v>501</v>
      </c>
      <c r="X48" s="112">
        <v>513</v>
      </c>
      <c r="Y48" s="112">
        <v>564</v>
      </c>
      <c r="Z48" s="112">
        <v>555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390</v>
      </c>
      <c r="W49" s="112">
        <v>474</v>
      </c>
      <c r="X49" s="112">
        <v>458</v>
      </c>
      <c r="Y49" s="112">
        <v>529</v>
      </c>
      <c r="Z49" s="112">
        <v>509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Latrobe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369</v>
      </c>
      <c r="W50" s="112">
        <v>382</v>
      </c>
      <c r="X50" s="112">
        <v>444</v>
      </c>
      <c r="Y50" s="112">
        <v>509</v>
      </c>
      <c r="Z50" s="112">
        <v>518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389</v>
      </c>
      <c r="W51" s="112">
        <v>355</v>
      </c>
      <c r="X51" s="112">
        <v>370</v>
      </c>
      <c r="Y51" s="112">
        <v>383</v>
      </c>
      <c r="Z51" s="112">
        <v>377</v>
      </c>
    </row>
    <row r="52" spans="1:26" ht="15" customHeight="1" x14ac:dyDescent="0.25">
      <c r="S52" s="115" t="s">
        <v>44</v>
      </c>
      <c r="T52" s="115"/>
      <c r="U52" s="112"/>
      <c r="V52" s="112">
        <v>454</v>
      </c>
      <c r="W52" s="112">
        <v>502</v>
      </c>
      <c r="X52" s="112">
        <v>479</v>
      </c>
      <c r="Y52" s="112">
        <v>479</v>
      </c>
      <c r="Z52" s="112">
        <v>414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396</v>
      </c>
      <c r="W53" s="112">
        <v>396</v>
      </c>
      <c r="X53" s="112">
        <v>416</v>
      </c>
      <c r="Y53" s="112">
        <v>445</v>
      </c>
      <c r="Z53" s="112">
        <v>505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460</v>
      </c>
      <c r="W54" s="112">
        <v>466</v>
      </c>
      <c r="X54" s="112">
        <v>462</v>
      </c>
      <c r="Y54" s="112">
        <v>482</v>
      </c>
      <c r="Z54" s="112">
        <v>437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329</v>
      </c>
      <c r="W55" s="112">
        <v>357</v>
      </c>
      <c r="X55" s="112">
        <v>396</v>
      </c>
      <c r="Y55" s="112">
        <v>386</v>
      </c>
      <c r="Z55" s="112">
        <v>430</v>
      </c>
    </row>
    <row r="56" spans="1:26" ht="15" customHeight="1" x14ac:dyDescent="0.25">
      <c r="S56" s="115" t="s">
        <v>48</v>
      </c>
      <c r="T56" s="115"/>
      <c r="U56" s="112"/>
      <c r="V56" s="112">
        <v>180</v>
      </c>
      <c r="W56" s="112">
        <v>218</v>
      </c>
      <c r="X56" s="112">
        <v>241</v>
      </c>
      <c r="Y56" s="112">
        <v>240</v>
      </c>
      <c r="Z56" s="112">
        <v>233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102</v>
      </c>
      <c r="W57" s="112">
        <v>97</v>
      </c>
      <c r="X57" s="112">
        <v>103</v>
      </c>
      <c r="Y57" s="112">
        <v>120</v>
      </c>
      <c r="Z57" s="112">
        <v>119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40</v>
      </c>
      <c r="W58" s="112">
        <v>47</v>
      </c>
      <c r="X58" s="112">
        <v>39</v>
      </c>
      <c r="Y58" s="112">
        <v>46</v>
      </c>
      <c r="Z58" s="112">
        <v>55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18</v>
      </c>
      <c r="W59" s="112">
        <v>15</v>
      </c>
      <c r="X59" s="112">
        <v>15</v>
      </c>
      <c r="Y59" s="112">
        <v>22</v>
      </c>
      <c r="Z59" s="112">
        <v>25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12</v>
      </c>
      <c r="W60" s="112">
        <v>10</v>
      </c>
      <c r="X60" s="112">
        <v>5</v>
      </c>
      <c r="Y60" s="112">
        <v>7</v>
      </c>
      <c r="Z60" s="112">
        <v>5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4335</v>
      </c>
      <c r="W61" s="112">
        <v>4498</v>
      </c>
      <c r="X61" s="112">
        <v>4745</v>
      </c>
      <c r="Y61" s="112">
        <v>5016</v>
      </c>
      <c r="Z61" s="112">
        <v>5051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9</v>
      </c>
      <c r="W63" s="112">
        <v>5</v>
      </c>
      <c r="X63" s="112">
        <v>12</v>
      </c>
      <c r="Y63" s="112">
        <v>12</v>
      </c>
      <c r="Z63" s="112">
        <v>23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136</v>
      </c>
      <c r="W64" s="112">
        <v>129</v>
      </c>
      <c r="X64" s="112">
        <v>157</v>
      </c>
      <c r="Y64" s="112">
        <v>191</v>
      </c>
      <c r="Z64" s="112">
        <v>181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Latrobe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294</v>
      </c>
      <c r="W65" s="112">
        <v>295</v>
      </c>
      <c r="X65" s="112">
        <v>326</v>
      </c>
      <c r="Y65" s="112">
        <v>325</v>
      </c>
      <c r="Z65" s="112">
        <v>335</v>
      </c>
    </row>
    <row r="66" spans="1:26" x14ac:dyDescent="0.25">
      <c r="S66" s="115" t="s">
        <v>39</v>
      </c>
      <c r="T66" s="115"/>
      <c r="U66" s="112"/>
      <c r="V66" s="112">
        <v>389</v>
      </c>
      <c r="W66" s="112">
        <v>359</v>
      </c>
      <c r="X66" s="112">
        <v>407</v>
      </c>
      <c r="Y66" s="112">
        <v>406</v>
      </c>
      <c r="Z66" s="112">
        <v>460</v>
      </c>
    </row>
    <row r="67" spans="1:26" x14ac:dyDescent="0.25">
      <c r="S67" s="115" t="s">
        <v>40</v>
      </c>
      <c r="T67" s="115"/>
      <c r="U67" s="112"/>
      <c r="V67" s="112">
        <v>395</v>
      </c>
      <c r="W67" s="112">
        <v>467</v>
      </c>
      <c r="X67" s="112">
        <v>468</v>
      </c>
      <c r="Y67" s="112">
        <v>521</v>
      </c>
      <c r="Z67" s="112">
        <v>519</v>
      </c>
    </row>
    <row r="68" spans="1:26" x14ac:dyDescent="0.25">
      <c r="S68" s="115" t="s">
        <v>41</v>
      </c>
      <c r="T68" s="115"/>
      <c r="U68" s="112"/>
      <c r="V68" s="112">
        <v>370</v>
      </c>
      <c r="W68" s="112">
        <v>417</v>
      </c>
      <c r="X68" s="112">
        <v>474</v>
      </c>
      <c r="Y68" s="112">
        <v>451</v>
      </c>
      <c r="Z68" s="112">
        <v>490</v>
      </c>
    </row>
    <row r="69" spans="1:26" x14ac:dyDescent="0.25">
      <c r="S69" s="115" t="s">
        <v>42</v>
      </c>
      <c r="T69" s="115"/>
      <c r="U69" s="112"/>
      <c r="V69" s="112">
        <v>324</v>
      </c>
      <c r="W69" s="112">
        <v>347</v>
      </c>
      <c r="X69" s="112">
        <v>400</v>
      </c>
      <c r="Y69" s="112">
        <v>401</v>
      </c>
      <c r="Z69" s="112">
        <v>459</v>
      </c>
    </row>
    <row r="70" spans="1:26" x14ac:dyDescent="0.25">
      <c r="S70" s="115" t="s">
        <v>43</v>
      </c>
      <c r="T70" s="115"/>
      <c r="U70" s="112"/>
      <c r="V70" s="112">
        <v>367</v>
      </c>
      <c r="W70" s="112">
        <v>371</v>
      </c>
      <c r="X70" s="112">
        <v>391</v>
      </c>
      <c r="Y70" s="112">
        <v>451</v>
      </c>
      <c r="Z70" s="112">
        <v>455</v>
      </c>
    </row>
    <row r="71" spans="1:26" x14ac:dyDescent="0.25">
      <c r="S71" s="115" t="s">
        <v>44</v>
      </c>
      <c r="T71" s="115"/>
      <c r="U71" s="112"/>
      <c r="V71" s="112">
        <v>473</v>
      </c>
      <c r="W71" s="112">
        <v>461</v>
      </c>
      <c r="X71" s="112">
        <v>451</v>
      </c>
      <c r="Y71" s="112">
        <v>434</v>
      </c>
      <c r="Z71" s="112">
        <v>426</v>
      </c>
    </row>
    <row r="72" spans="1:26" x14ac:dyDescent="0.25">
      <c r="S72" s="115" t="s">
        <v>45</v>
      </c>
      <c r="T72" s="115"/>
      <c r="U72" s="112"/>
      <c r="V72" s="112">
        <v>464</v>
      </c>
      <c r="W72" s="112">
        <v>462</v>
      </c>
      <c r="X72" s="112">
        <v>526</v>
      </c>
      <c r="Y72" s="112">
        <v>579</v>
      </c>
      <c r="Z72" s="112">
        <v>536</v>
      </c>
    </row>
    <row r="73" spans="1:26" x14ac:dyDescent="0.25">
      <c r="S73" s="115" t="s">
        <v>46</v>
      </c>
      <c r="T73" s="115"/>
      <c r="U73" s="112"/>
      <c r="V73" s="112">
        <v>458</v>
      </c>
      <c r="W73" s="112">
        <v>447</v>
      </c>
      <c r="X73" s="112">
        <v>483</v>
      </c>
      <c r="Y73" s="112">
        <v>460</v>
      </c>
      <c r="Z73" s="112">
        <v>456</v>
      </c>
    </row>
    <row r="74" spans="1:26" x14ac:dyDescent="0.25">
      <c r="S74" s="115" t="s">
        <v>47</v>
      </c>
      <c r="T74" s="115"/>
      <c r="U74" s="112"/>
      <c r="V74" s="112">
        <v>308</v>
      </c>
      <c r="W74" s="112">
        <v>315</v>
      </c>
      <c r="X74" s="112">
        <v>368</v>
      </c>
      <c r="Y74" s="112">
        <v>413</v>
      </c>
      <c r="Z74" s="112">
        <v>400</v>
      </c>
    </row>
    <row r="75" spans="1:26" x14ac:dyDescent="0.25">
      <c r="S75" s="115" t="s">
        <v>48</v>
      </c>
      <c r="T75" s="115"/>
      <c r="U75" s="112"/>
      <c r="V75" s="112">
        <v>145</v>
      </c>
      <c r="W75" s="112">
        <v>186</v>
      </c>
      <c r="X75" s="112">
        <v>184</v>
      </c>
      <c r="Y75" s="112">
        <v>208</v>
      </c>
      <c r="Z75" s="112">
        <v>198</v>
      </c>
    </row>
    <row r="76" spans="1:26" x14ac:dyDescent="0.25">
      <c r="S76" s="115" t="s">
        <v>49</v>
      </c>
      <c r="T76" s="115"/>
      <c r="U76" s="112"/>
      <c r="V76" s="112">
        <v>55</v>
      </c>
      <c r="W76" s="112">
        <v>54</v>
      </c>
      <c r="X76" s="112">
        <v>65</v>
      </c>
      <c r="Y76" s="112">
        <v>63</v>
      </c>
      <c r="Z76" s="112">
        <v>80</v>
      </c>
    </row>
    <row r="77" spans="1:26" x14ac:dyDescent="0.25">
      <c r="S77" s="115" t="s">
        <v>50</v>
      </c>
      <c r="T77" s="115"/>
      <c r="U77" s="112"/>
      <c r="V77" s="112">
        <v>30</v>
      </c>
      <c r="W77" s="112">
        <v>26</v>
      </c>
      <c r="X77" s="112">
        <v>24</v>
      </c>
      <c r="Y77" s="112">
        <v>27</v>
      </c>
      <c r="Z77" s="112">
        <v>36</v>
      </c>
    </row>
    <row r="78" spans="1:26" x14ac:dyDescent="0.25">
      <c r="S78" s="115" t="s">
        <v>51</v>
      </c>
      <c r="T78" s="115"/>
      <c r="U78" s="112"/>
      <c r="V78" s="112">
        <v>5</v>
      </c>
      <c r="W78" s="112">
        <v>8</v>
      </c>
      <c r="X78" s="112">
        <v>6</v>
      </c>
      <c r="Y78" s="112">
        <v>9</v>
      </c>
      <c r="Z78" s="112">
        <v>6</v>
      </c>
    </row>
    <row r="79" spans="1:26" x14ac:dyDescent="0.25">
      <c r="S79" s="115" t="s">
        <v>52</v>
      </c>
      <c r="T79" s="115"/>
      <c r="U79" s="112"/>
      <c r="V79" s="112">
        <v>13</v>
      </c>
      <c r="W79" s="112">
        <v>15</v>
      </c>
      <c r="X79" s="112">
        <v>13</v>
      </c>
      <c r="Y79" s="112">
        <v>16</v>
      </c>
      <c r="Z79" s="112">
        <v>14</v>
      </c>
    </row>
    <row r="80" spans="1:26" x14ac:dyDescent="0.25">
      <c r="S80" s="118" t="s">
        <v>53</v>
      </c>
      <c r="T80" s="118"/>
      <c r="U80" s="112"/>
      <c r="V80" s="112">
        <v>4230</v>
      </c>
      <c r="W80" s="112">
        <v>4367</v>
      </c>
      <c r="X80" s="112">
        <v>4755</v>
      </c>
      <c r="Y80" s="112">
        <v>4965</v>
      </c>
      <c r="Z80" s="112">
        <v>5077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Latrobe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335</v>
      </c>
      <c r="W83" s="112">
        <v>352</v>
      </c>
      <c r="X83" s="112">
        <v>357</v>
      </c>
      <c r="Y83" s="112">
        <v>348</v>
      </c>
      <c r="Z83" s="112">
        <v>348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256</v>
      </c>
      <c r="W84" s="112">
        <v>267</v>
      </c>
      <c r="X84" s="112">
        <v>269</v>
      </c>
      <c r="Y84" s="112">
        <v>297</v>
      </c>
      <c r="Z84" s="112">
        <v>306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723</v>
      </c>
      <c r="W85" s="112">
        <v>721</v>
      </c>
      <c r="X85" s="112">
        <v>735</v>
      </c>
      <c r="Y85" s="112">
        <v>779</v>
      </c>
      <c r="Z85" s="112">
        <v>755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10,130</v>
      </c>
      <c r="D86" s="94">
        <f t="shared" ref="D86:D91" si="4">AD4</f>
        <v>1.4928363891393737E-2</v>
      </c>
      <c r="E86" s="95">
        <f t="shared" ref="E86:E91" si="5">AD4</f>
        <v>1.4928363891393737E-2</v>
      </c>
      <c r="F86" s="94">
        <f t="shared" ref="F86:F91" si="6">AF4</f>
        <v>0.18203033838973171</v>
      </c>
      <c r="G86" s="95">
        <f t="shared" ref="G86:G91" si="7">AF4</f>
        <v>0.18203033838973171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174</v>
      </c>
      <c r="W86" s="112">
        <v>189</v>
      </c>
      <c r="X86" s="112">
        <v>207</v>
      </c>
      <c r="Y86" s="112">
        <v>210</v>
      </c>
      <c r="Z86" s="112">
        <v>234</v>
      </c>
    </row>
    <row r="87" spans="1:30" ht="15" customHeight="1" x14ac:dyDescent="0.25">
      <c r="A87" s="96" t="s">
        <v>4</v>
      </c>
      <c r="B87" s="49"/>
      <c r="C87" s="97" t="str">
        <f t="shared" si="3"/>
        <v>5,050</v>
      </c>
      <c r="D87" s="94">
        <f t="shared" si="4"/>
        <v>6.1765291890814034E-3</v>
      </c>
      <c r="E87" s="95">
        <f t="shared" si="5"/>
        <v>6.1765291890814034E-3</v>
      </c>
      <c r="F87" s="94">
        <f t="shared" si="6"/>
        <v>0.16439935439243714</v>
      </c>
      <c r="G87" s="95">
        <f t="shared" si="7"/>
        <v>0.16439935439243714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90</v>
      </c>
      <c r="W87" s="112">
        <v>90</v>
      </c>
      <c r="X87" s="112">
        <v>94</v>
      </c>
      <c r="Y87" s="112">
        <v>96</v>
      </c>
      <c r="Z87" s="112">
        <v>109</v>
      </c>
    </row>
    <row r="88" spans="1:30" ht="15" customHeight="1" x14ac:dyDescent="0.25">
      <c r="A88" s="96" t="s">
        <v>5</v>
      </c>
      <c r="B88" s="49"/>
      <c r="C88" s="97" t="str">
        <f t="shared" si="3"/>
        <v>5,074</v>
      </c>
      <c r="D88" s="94">
        <f t="shared" si="4"/>
        <v>2.2365504735039288E-2</v>
      </c>
      <c r="E88" s="95">
        <f t="shared" si="5"/>
        <v>2.2365504735039288E-2</v>
      </c>
      <c r="F88" s="94">
        <f t="shared" si="6"/>
        <v>0.20037851904423931</v>
      </c>
      <c r="G88" s="95">
        <f t="shared" si="7"/>
        <v>0.20037851904423931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132</v>
      </c>
      <c r="W88" s="112">
        <v>131</v>
      </c>
      <c r="X88" s="112">
        <v>136</v>
      </c>
      <c r="Y88" s="112">
        <v>137</v>
      </c>
      <c r="Z88" s="112">
        <v>150</v>
      </c>
    </row>
    <row r="89" spans="1:30" ht="15" customHeight="1" x14ac:dyDescent="0.25">
      <c r="A89" s="49" t="s">
        <v>6</v>
      </c>
      <c r="B89" s="49"/>
      <c r="C89" s="97" t="str">
        <f t="shared" si="3"/>
        <v>6,918</v>
      </c>
      <c r="D89" s="94">
        <f t="shared" si="4"/>
        <v>1.1847301448003611E-2</v>
      </c>
      <c r="E89" s="95">
        <f t="shared" si="5"/>
        <v>1.1847301448003611E-2</v>
      </c>
      <c r="F89" s="94">
        <f t="shared" si="6"/>
        <v>0.13484251968503935</v>
      </c>
      <c r="G89" s="95">
        <f t="shared" si="7"/>
        <v>0.13484251968503935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420</v>
      </c>
      <c r="W89" s="112">
        <v>431</v>
      </c>
      <c r="X89" s="112">
        <v>462</v>
      </c>
      <c r="Y89" s="112">
        <v>455</v>
      </c>
      <c r="Z89" s="112">
        <v>492</v>
      </c>
    </row>
    <row r="90" spans="1:30" ht="15" customHeight="1" x14ac:dyDescent="0.25">
      <c r="A90" s="49" t="s">
        <v>95</v>
      </c>
      <c r="B90" s="49"/>
      <c r="C90" s="97" t="str">
        <f t="shared" si="3"/>
        <v>$47,152</v>
      </c>
      <c r="D90" s="94">
        <f t="shared" si="4"/>
        <v>8.1419457113408811E-2</v>
      </c>
      <c r="E90" s="95">
        <f t="shared" si="5"/>
        <v>8.1419457113408811E-2</v>
      </c>
      <c r="F90" s="94">
        <f t="shared" si="6"/>
        <v>0.12588389910357689</v>
      </c>
      <c r="G90" s="95">
        <f t="shared" si="7"/>
        <v>0.12588389910357689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490</v>
      </c>
      <c r="W90" s="112">
        <v>513</v>
      </c>
      <c r="X90" s="112">
        <v>501</v>
      </c>
      <c r="Y90" s="112">
        <v>511</v>
      </c>
      <c r="Z90" s="112">
        <v>489</v>
      </c>
    </row>
    <row r="91" spans="1:30" ht="15" customHeight="1" x14ac:dyDescent="0.25">
      <c r="A91" s="49" t="s">
        <v>7</v>
      </c>
      <c r="B91" s="49"/>
      <c r="C91" s="97" t="str">
        <f t="shared" si="3"/>
        <v>$423.8 mil</v>
      </c>
      <c r="D91" s="94">
        <f t="shared" si="4"/>
        <v>7.6212744479295269E-2</v>
      </c>
      <c r="E91" s="95">
        <f t="shared" si="5"/>
        <v>7.6212744479295269E-2</v>
      </c>
      <c r="F91" s="94">
        <f t="shared" si="6"/>
        <v>0.32713265723779528</v>
      </c>
      <c r="G91" s="95">
        <f t="shared" si="7"/>
        <v>0.32713265723779528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3154</v>
      </c>
      <c r="W91" s="112">
        <v>3301</v>
      </c>
      <c r="X91" s="112">
        <v>3360</v>
      </c>
      <c r="Y91" s="112">
        <v>3542</v>
      </c>
      <c r="Z91" s="112">
        <v>3552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198</v>
      </c>
      <c r="W93" s="112">
        <v>206</v>
      </c>
      <c r="X93" s="112">
        <v>207</v>
      </c>
      <c r="Y93" s="112">
        <v>208</v>
      </c>
      <c r="Z93" s="112">
        <v>227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476</v>
      </c>
      <c r="W94" s="112">
        <v>525</v>
      </c>
      <c r="X94" s="112">
        <v>537</v>
      </c>
      <c r="Y94" s="112">
        <v>569</v>
      </c>
      <c r="Z94" s="112">
        <v>581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103</v>
      </c>
      <c r="W95" s="112">
        <v>109</v>
      </c>
      <c r="X95" s="112">
        <v>109</v>
      </c>
      <c r="Y95" s="112">
        <v>121</v>
      </c>
      <c r="Z95" s="112">
        <v>122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507</v>
      </c>
      <c r="W96" s="112">
        <v>489</v>
      </c>
      <c r="X96" s="112">
        <v>583</v>
      </c>
      <c r="Y96" s="112">
        <v>605</v>
      </c>
      <c r="Z96" s="112">
        <v>649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442</v>
      </c>
      <c r="W97" s="112">
        <v>459</v>
      </c>
      <c r="X97" s="112">
        <v>459</v>
      </c>
      <c r="Y97" s="112">
        <v>491</v>
      </c>
      <c r="Z97" s="112">
        <v>477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390</v>
      </c>
      <c r="W98" s="112">
        <v>402</v>
      </c>
      <c r="X98" s="112">
        <v>411</v>
      </c>
      <c r="Y98" s="112">
        <v>414</v>
      </c>
      <c r="Z98" s="112">
        <v>418</v>
      </c>
    </row>
    <row r="99" spans="1:32" ht="15" customHeight="1" x14ac:dyDescent="0.25">
      <c r="S99" s="115" t="s">
        <v>142</v>
      </c>
      <c r="T99" s="115"/>
      <c r="U99" s="112"/>
      <c r="V99" s="112">
        <v>18</v>
      </c>
      <c r="W99" s="112">
        <v>20</v>
      </c>
      <c r="X99" s="112">
        <v>31</v>
      </c>
      <c r="Y99" s="112">
        <v>32</v>
      </c>
      <c r="Z99" s="112">
        <v>55</v>
      </c>
    </row>
    <row r="100" spans="1:32" ht="15" customHeight="1" x14ac:dyDescent="0.25">
      <c r="S100" s="115" t="s">
        <v>58</v>
      </c>
      <c r="T100" s="115"/>
      <c r="U100" s="112"/>
      <c r="V100" s="112">
        <v>348</v>
      </c>
      <c r="W100" s="112">
        <v>363</v>
      </c>
      <c r="X100" s="112">
        <v>368</v>
      </c>
      <c r="Y100" s="112">
        <v>345</v>
      </c>
      <c r="Z100" s="112">
        <v>335</v>
      </c>
    </row>
    <row r="101" spans="1:32" x14ac:dyDescent="0.25">
      <c r="A101" s="18"/>
      <c r="S101" s="118" t="s">
        <v>53</v>
      </c>
      <c r="T101" s="118"/>
      <c r="U101" s="112"/>
      <c r="V101" s="112">
        <v>2939</v>
      </c>
      <c r="W101" s="112">
        <v>3077</v>
      </c>
      <c r="X101" s="112">
        <v>3194</v>
      </c>
      <c r="Y101" s="112">
        <v>3295</v>
      </c>
      <c r="Z101" s="112">
        <v>3363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6372</v>
      </c>
      <c r="W104" s="112">
        <v>6940</v>
      </c>
      <c r="X104" s="112">
        <v>7120</v>
      </c>
      <c r="Y104" s="112">
        <v>7463</v>
      </c>
      <c r="Z104" s="112">
        <v>7740</v>
      </c>
      <c r="AB104" s="109" t="str">
        <f>TEXT(Z104,"###,###")</f>
        <v>7,740</v>
      </c>
      <c r="AD104" s="130">
        <f>Z104/($Z$4)*100</f>
        <v>76.406712734452114</v>
      </c>
      <c r="AF104" s="109"/>
    </row>
    <row r="105" spans="1:32" x14ac:dyDescent="0.25">
      <c r="S105" s="115" t="s">
        <v>17</v>
      </c>
      <c r="T105" s="115"/>
      <c r="U105" s="112"/>
      <c r="V105" s="112">
        <v>1388</v>
      </c>
      <c r="W105" s="112">
        <v>1418</v>
      </c>
      <c r="X105" s="112">
        <v>1526</v>
      </c>
      <c r="Y105" s="112">
        <v>1723</v>
      </c>
      <c r="Z105" s="112">
        <v>1688</v>
      </c>
      <c r="AB105" s="109" t="str">
        <f>TEXT(Z105,"###,###")</f>
        <v>1,688</v>
      </c>
      <c r="AD105" s="130">
        <f>Z105/($Z$4)*100</f>
        <v>16.663376110562687</v>
      </c>
      <c r="AF105" s="109"/>
    </row>
    <row r="106" spans="1:32" x14ac:dyDescent="0.25">
      <c r="S106" s="118" t="s">
        <v>53</v>
      </c>
      <c r="T106" s="118"/>
      <c r="U106" s="120"/>
      <c r="V106" s="120">
        <v>7760</v>
      </c>
      <c r="W106" s="120">
        <v>8358</v>
      </c>
      <c r="X106" s="120">
        <v>8646</v>
      </c>
      <c r="Y106" s="120">
        <v>9186</v>
      </c>
      <c r="Z106" s="120">
        <v>9428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1097</v>
      </c>
      <c r="W108" s="112">
        <v>1172</v>
      </c>
      <c r="X108" s="112">
        <v>1296</v>
      </c>
      <c r="Y108" s="112">
        <v>1227</v>
      </c>
      <c r="Z108" s="112">
        <v>1340</v>
      </c>
      <c r="AB108" s="109" t="str">
        <f>TEXT(Z108,"###,###")</f>
        <v>1,340</v>
      </c>
      <c r="AD108" s="130">
        <f>Z108/($Z$4)*100</f>
        <v>13.228035538005923</v>
      </c>
      <c r="AF108" s="109"/>
    </row>
    <row r="109" spans="1:32" x14ac:dyDescent="0.25">
      <c r="S109" s="115" t="s">
        <v>20</v>
      </c>
      <c r="T109" s="115"/>
      <c r="U109" s="112"/>
      <c r="V109" s="112">
        <v>1263</v>
      </c>
      <c r="W109" s="112">
        <v>1353</v>
      </c>
      <c r="X109" s="112">
        <v>1447</v>
      </c>
      <c r="Y109" s="112">
        <v>1486</v>
      </c>
      <c r="Z109" s="112">
        <v>1573</v>
      </c>
      <c r="AB109" s="109" t="str">
        <f>TEXT(Z109,"###,###")</f>
        <v>1,573</v>
      </c>
      <c r="AD109" s="130">
        <f>Z109/($Z$4)*100</f>
        <v>15.528134254689041</v>
      </c>
      <c r="AF109" s="109"/>
    </row>
    <row r="110" spans="1:32" x14ac:dyDescent="0.25">
      <c r="S110" s="115" t="s">
        <v>21</v>
      </c>
      <c r="T110" s="115"/>
      <c r="U110" s="112"/>
      <c r="V110" s="112">
        <v>2238</v>
      </c>
      <c r="W110" s="112">
        <v>2161</v>
      </c>
      <c r="X110" s="112">
        <v>2399</v>
      </c>
      <c r="Y110" s="112">
        <v>2593</v>
      </c>
      <c r="Z110" s="112">
        <v>2488</v>
      </c>
      <c r="AB110" s="109" t="str">
        <f>TEXT(Z110,"###,###")</f>
        <v>2,488</v>
      </c>
      <c r="AD110" s="130">
        <f>Z110/($Z$4)*100</f>
        <v>24.560710760118461</v>
      </c>
      <c r="AF110" s="109"/>
    </row>
    <row r="111" spans="1:32" x14ac:dyDescent="0.25">
      <c r="S111" s="115" t="s">
        <v>22</v>
      </c>
      <c r="T111" s="115"/>
      <c r="U111" s="112"/>
      <c r="V111" s="112">
        <v>3065</v>
      </c>
      <c r="W111" s="112">
        <v>3298</v>
      </c>
      <c r="X111" s="112">
        <v>3504</v>
      </c>
      <c r="Y111" s="112">
        <v>3883</v>
      </c>
      <c r="Z111" s="112">
        <v>4037</v>
      </c>
      <c r="AB111" s="109" t="str">
        <f>TEXT(Z111,"###,###")</f>
        <v>4,037</v>
      </c>
      <c r="AD111" s="130">
        <f>Z111/($Z$4)*100</f>
        <v>39.851924975320827</v>
      </c>
      <c r="AF111" s="109"/>
    </row>
    <row r="112" spans="1:32" x14ac:dyDescent="0.25">
      <c r="S112" s="118" t="s">
        <v>53</v>
      </c>
      <c r="T112" s="118"/>
      <c r="U112" s="112"/>
      <c r="V112" s="112">
        <v>8570</v>
      </c>
      <c r="W112" s="112">
        <v>8864</v>
      </c>
      <c r="X112" s="112">
        <v>9504</v>
      </c>
      <c r="Y112" s="112">
        <v>9986</v>
      </c>
      <c r="Z112" s="112">
        <v>10134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43.3</v>
      </c>
      <c r="W118" s="131">
        <v>43.4</v>
      </c>
      <c r="X118" s="131">
        <v>43.36</v>
      </c>
      <c r="Y118" s="131">
        <v>43.19</v>
      </c>
      <c r="Z118" s="131">
        <v>43.16</v>
      </c>
      <c r="AB118" s="109" t="str">
        <f>TEXT(Z118,"##.0")</f>
        <v>43.2</v>
      </c>
    </row>
    <row r="120" spans="19:32" x14ac:dyDescent="0.25">
      <c r="S120" s="101" t="s">
        <v>97</v>
      </c>
      <c r="T120" s="112"/>
      <c r="U120" s="112"/>
      <c r="V120" s="112">
        <v>5089</v>
      </c>
      <c r="W120" s="112">
        <v>5294</v>
      </c>
      <c r="X120" s="112">
        <v>5449</v>
      </c>
      <c r="Y120" s="112">
        <v>5736</v>
      </c>
      <c r="Z120" s="112">
        <v>5813</v>
      </c>
      <c r="AB120" s="109" t="str">
        <f>TEXT(Z120,"###,###")</f>
        <v>5,813</v>
      </c>
    </row>
    <row r="121" spans="19:32" x14ac:dyDescent="0.25">
      <c r="S121" s="101" t="s">
        <v>98</v>
      </c>
      <c r="T121" s="112"/>
      <c r="U121" s="112"/>
      <c r="V121" s="112">
        <v>519</v>
      </c>
      <c r="W121" s="112">
        <v>554</v>
      </c>
      <c r="X121" s="112">
        <v>559</v>
      </c>
      <c r="Y121" s="112">
        <v>560</v>
      </c>
      <c r="Z121" s="112">
        <v>573</v>
      </c>
      <c r="AB121" s="109" t="str">
        <f>TEXT(Z121,"###,###")</f>
        <v>573</v>
      </c>
    </row>
    <row r="122" spans="19:32" x14ac:dyDescent="0.25">
      <c r="S122" s="101" t="s">
        <v>99</v>
      </c>
      <c r="T122" s="112"/>
      <c r="U122" s="112"/>
      <c r="V122" s="112">
        <v>491</v>
      </c>
      <c r="W122" s="112">
        <v>534</v>
      </c>
      <c r="X122" s="112">
        <v>547</v>
      </c>
      <c r="Y122" s="112">
        <v>544</v>
      </c>
      <c r="Z122" s="112">
        <v>533</v>
      </c>
      <c r="AB122" s="109" t="str">
        <f>TEXT(Z122,"###,###")</f>
        <v>533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5580</v>
      </c>
      <c r="W124" s="112">
        <v>5828</v>
      </c>
      <c r="X124" s="112">
        <v>5996</v>
      </c>
      <c r="Y124" s="112">
        <v>6280</v>
      </c>
      <c r="Z124" s="112">
        <v>6346</v>
      </c>
      <c r="AB124" s="109" t="str">
        <f>TEXT(Z124,"###,###")</f>
        <v>6,346</v>
      </c>
      <c r="AD124" s="127">
        <f>Z124/$Z$7*100</f>
        <v>91.731714368314542</v>
      </c>
    </row>
    <row r="125" spans="19:32" x14ac:dyDescent="0.25">
      <c r="S125" s="101" t="s">
        <v>101</v>
      </c>
      <c r="T125" s="112"/>
      <c r="U125" s="112"/>
      <c r="V125" s="112">
        <v>1010</v>
      </c>
      <c r="W125" s="112">
        <v>1088</v>
      </c>
      <c r="X125" s="112">
        <v>1106</v>
      </c>
      <c r="Y125" s="112">
        <v>1104</v>
      </c>
      <c r="Z125" s="112">
        <v>1106</v>
      </c>
      <c r="AB125" s="109" t="str">
        <f>TEXT(Z125,"###,###")</f>
        <v>1,106</v>
      </c>
      <c r="AD125" s="127">
        <f>Z125/$Z$7*100</f>
        <v>15.987279560566639</v>
      </c>
    </row>
    <row r="127" spans="19:32" x14ac:dyDescent="0.25">
      <c r="S127" s="101" t="s">
        <v>102</v>
      </c>
      <c r="T127" s="112"/>
      <c r="U127" s="112"/>
      <c r="V127" s="112">
        <v>3156</v>
      </c>
      <c r="W127" s="112">
        <v>3295</v>
      </c>
      <c r="X127" s="112">
        <v>3359</v>
      </c>
      <c r="Y127" s="112">
        <v>3540</v>
      </c>
      <c r="Z127" s="112">
        <v>3551</v>
      </c>
      <c r="AB127" s="109" t="str">
        <f>TEXT(Z127,"###,###")</f>
        <v>3,551</v>
      </c>
      <c r="AD127" s="127">
        <f>Z127/$Z$7*100</f>
        <v>51.329864122578783</v>
      </c>
    </row>
    <row r="128" spans="19:32" x14ac:dyDescent="0.25">
      <c r="S128" s="101" t="s">
        <v>103</v>
      </c>
      <c r="T128" s="112"/>
      <c r="U128" s="112"/>
      <c r="V128" s="112">
        <v>2940</v>
      </c>
      <c r="W128" s="112">
        <v>3075</v>
      </c>
      <c r="X128" s="112">
        <v>3197</v>
      </c>
      <c r="Y128" s="112">
        <v>3294</v>
      </c>
      <c r="Z128" s="112">
        <v>3364</v>
      </c>
      <c r="AB128" s="109" t="str">
        <f>TEXT(Z128,"###,###")</f>
        <v>3,364</v>
      </c>
      <c r="AD128" s="127">
        <f>Z128/$Z$7*100</f>
        <v>48.626770742989308</v>
      </c>
    </row>
    <row r="130" spans="19:20" x14ac:dyDescent="0.25">
      <c r="S130" s="101" t="s">
        <v>179</v>
      </c>
      <c r="T130" s="127">
        <v>84.027175484243998</v>
      </c>
    </row>
    <row r="131" spans="19:20" x14ac:dyDescent="0.25">
      <c r="S131" s="101" t="s">
        <v>180</v>
      </c>
      <c r="T131" s="127">
        <v>8.2827406764960969</v>
      </c>
    </row>
    <row r="132" spans="19:20" x14ac:dyDescent="0.25">
      <c r="S132" s="101" t="s">
        <v>181</v>
      </c>
      <c r="T132" s="127">
        <v>7.7045388840705398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AFFBC68-F06F-49A9-872B-62A2052EDF5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026B360-D503-42D0-8C22-58450E22749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AC0C846-74E7-4432-915E-844BC40D0F0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0AAD0C79-C810-4352-9E91-D737CF7606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224A8-E478-42DC-98C0-4AE577ADBCB9}">
  <sheetPr codeName="Sheet8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126</v>
      </c>
      <c r="T1" s="99"/>
      <c r="U1" s="99"/>
      <c r="V1" s="99"/>
      <c r="W1" s="99"/>
      <c r="X1" s="99"/>
      <c r="Y1" s="100" t="s">
        <v>165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126</v>
      </c>
      <c r="Y3" s="105" t="s">
        <v>165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12.21 Launceston,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50488</v>
      </c>
      <c r="W4" s="108">
        <v>52010</v>
      </c>
      <c r="X4" s="108">
        <v>56182</v>
      </c>
      <c r="Y4" s="108">
        <v>61378</v>
      </c>
      <c r="Z4" s="108">
        <v>61949</v>
      </c>
      <c r="AB4" s="109" t="str">
        <f>TEXT(Z4,"###,###")</f>
        <v>61,949</v>
      </c>
      <c r="AD4" s="110">
        <f>Z4/Y4-1</f>
        <v>9.3030075922968525E-3</v>
      </c>
      <c r="AF4" s="110">
        <f>Z4/V4-1</f>
        <v>0.22700443669782921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25352</v>
      </c>
      <c r="W5" s="108">
        <v>26343</v>
      </c>
      <c r="X5" s="108">
        <v>28679</v>
      </c>
      <c r="Y5" s="108">
        <v>31325</v>
      </c>
      <c r="Z5" s="108">
        <v>31166</v>
      </c>
      <c r="AB5" s="109" t="str">
        <f>TEXT(Z5,"###,###")</f>
        <v>31,166</v>
      </c>
      <c r="AD5" s="110">
        <f t="shared" ref="AD5:AD9" si="0">Z5/Y5-1</f>
        <v>-5.0758180367118655E-3</v>
      </c>
      <c r="AF5" s="110">
        <f t="shared" ref="AF5:AF9" si="1">Z5/V5-1</f>
        <v>0.22933101924897437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25128</v>
      </c>
      <c r="W6" s="108">
        <v>25666</v>
      </c>
      <c r="X6" s="108">
        <v>27454</v>
      </c>
      <c r="Y6" s="108">
        <v>30015</v>
      </c>
      <c r="Z6" s="108">
        <v>30735</v>
      </c>
      <c r="AB6" s="109" t="str">
        <f>TEXT(Z6,"###,###")</f>
        <v>30,735</v>
      </c>
      <c r="AD6" s="110">
        <f t="shared" si="0"/>
        <v>2.398800599700146E-2</v>
      </c>
      <c r="AF6" s="110">
        <f t="shared" si="1"/>
        <v>0.22313753581661899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35448</v>
      </c>
      <c r="W7" s="108">
        <v>36607</v>
      </c>
      <c r="X7" s="108">
        <v>37723</v>
      </c>
      <c r="Y7" s="108">
        <v>39445</v>
      </c>
      <c r="Z7" s="108">
        <v>39898</v>
      </c>
      <c r="AB7" s="109" t="str">
        <f>TEXT(Z7,"###,###")</f>
        <v>39,898</v>
      </c>
      <c r="AD7" s="110">
        <f t="shared" si="0"/>
        <v>1.1484345290911468E-2</v>
      </c>
      <c r="AF7" s="110">
        <f t="shared" si="1"/>
        <v>0.12553599638907698</v>
      </c>
    </row>
    <row r="8" spans="1:32" ht="17.25" customHeight="1" x14ac:dyDescent="0.25">
      <c r="A8" s="62" t="s">
        <v>12</v>
      </c>
      <c r="B8" s="63"/>
      <c r="C8" s="29"/>
      <c r="D8" s="64" t="str">
        <f>AB4</f>
        <v>61,949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39,898</v>
      </c>
      <c r="P8" s="65"/>
      <c r="S8" s="107" t="s">
        <v>82</v>
      </c>
      <c r="T8" s="108"/>
      <c r="U8" s="108"/>
      <c r="V8" s="108">
        <v>38189.81</v>
      </c>
      <c r="W8" s="108">
        <v>37751.43</v>
      </c>
      <c r="X8" s="108">
        <v>39897.06</v>
      </c>
      <c r="Y8" s="108">
        <v>40887.5</v>
      </c>
      <c r="Z8" s="108">
        <v>43673</v>
      </c>
      <c r="AB8" s="109" t="str">
        <f>TEXT(Z8,"$###,###")</f>
        <v>$43,673</v>
      </c>
      <c r="AD8" s="110">
        <f t="shared" si="0"/>
        <v>6.8125955365331725E-2</v>
      </c>
      <c r="AF8" s="110">
        <f t="shared" si="1"/>
        <v>0.14357730504550825</v>
      </c>
    </row>
    <row r="9" spans="1:32" x14ac:dyDescent="0.25">
      <c r="A9" s="30" t="s">
        <v>14</v>
      </c>
      <c r="B9" s="69"/>
      <c r="C9" s="70"/>
      <c r="D9" s="71">
        <f>AD104</f>
        <v>77.161858948489893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50.817083563085873</v>
      </c>
      <c r="P9" s="72" t="s">
        <v>83</v>
      </c>
      <c r="S9" s="107" t="s">
        <v>7</v>
      </c>
      <c r="T9" s="108"/>
      <c r="U9" s="108"/>
      <c r="V9" s="108">
        <v>1844003769</v>
      </c>
      <c r="W9" s="108">
        <v>1961130913</v>
      </c>
      <c r="X9" s="108">
        <v>2129352008</v>
      </c>
      <c r="Y9" s="108">
        <v>2316756426</v>
      </c>
      <c r="Z9" s="108">
        <v>2480555243</v>
      </c>
      <c r="AB9" s="109" t="str">
        <f>TEXT(Z9/1000000,"$#,###.0")&amp;" mil"</f>
        <v>$2,480.6 mil</v>
      </c>
      <c r="AD9" s="110">
        <f t="shared" si="0"/>
        <v>7.070178598049992E-2</v>
      </c>
      <c r="AF9" s="110">
        <f t="shared" si="1"/>
        <v>0.34520074454359762</v>
      </c>
    </row>
    <row r="10" spans="1:32" x14ac:dyDescent="0.25">
      <c r="A10" s="30" t="s">
        <v>17</v>
      </c>
      <c r="B10" s="69"/>
      <c r="C10" s="70"/>
      <c r="D10" s="71">
        <f>AD105</f>
        <v>17.677444349384171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49.06260965461928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86.144668905709565</v>
      </c>
      <c r="P11" s="72" t="s">
        <v>83</v>
      </c>
      <c r="S11" s="107" t="s">
        <v>29</v>
      </c>
      <c r="T11" s="112"/>
      <c r="U11" s="112"/>
      <c r="V11" s="112">
        <v>46009</v>
      </c>
      <c r="W11" s="112">
        <v>47195</v>
      </c>
      <c r="X11" s="112">
        <v>50881</v>
      </c>
      <c r="Y11" s="112">
        <v>55831</v>
      </c>
      <c r="Z11" s="112">
        <v>56419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5.6719635069427037</v>
      </c>
      <c r="P12" s="72" t="s">
        <v>83</v>
      </c>
      <c r="S12" s="107" t="s">
        <v>30</v>
      </c>
      <c r="T12" s="112"/>
      <c r="U12" s="112"/>
      <c r="V12" s="112">
        <v>4472</v>
      </c>
      <c r="W12" s="112">
        <v>4813</v>
      </c>
      <c r="X12" s="112">
        <v>5301</v>
      </c>
      <c r="Y12" s="112">
        <v>5553</v>
      </c>
      <c r="Z12" s="112">
        <v>5529</v>
      </c>
    </row>
    <row r="13" spans="1:32" ht="15" customHeight="1" x14ac:dyDescent="0.25">
      <c r="A13" s="30" t="s">
        <v>19</v>
      </c>
      <c r="B13" s="70"/>
      <c r="C13" s="70"/>
      <c r="D13" s="71">
        <f>AD108</f>
        <v>11.78872943873186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8.1858739786455459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15.643513212481237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40.6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23.832507385107103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22.877405773857255</v>
      </c>
      <c r="P15" s="72" t="s">
        <v>83</v>
      </c>
      <c r="S15" s="115" t="s">
        <v>59</v>
      </c>
      <c r="T15" s="115"/>
      <c r="U15" s="116"/>
      <c r="V15" s="116">
        <v>2053</v>
      </c>
      <c r="W15" s="116">
        <v>2522</v>
      </c>
      <c r="X15" s="116">
        <v>2767</v>
      </c>
      <c r="Y15" s="112">
        <v>2351</v>
      </c>
      <c r="Z15" s="112">
        <v>2198</v>
      </c>
      <c r="AB15" s="117">
        <f t="shared" ref="AB15:AB34" si="2">IF(Z15="np",0,Z15/$Z$34)</f>
        <v>3.5477362601888468E-2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43.582624416859026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77.122594226142738</v>
      </c>
      <c r="P16" s="37" t="s">
        <v>83</v>
      </c>
      <c r="S16" s="115" t="s">
        <v>60</v>
      </c>
      <c r="T16" s="115"/>
      <c r="U16" s="116"/>
      <c r="V16" s="116">
        <v>322</v>
      </c>
      <c r="W16" s="116">
        <v>322</v>
      </c>
      <c r="X16" s="116">
        <v>283</v>
      </c>
      <c r="Y16" s="112">
        <v>319</v>
      </c>
      <c r="Z16" s="112">
        <v>340</v>
      </c>
      <c r="AB16" s="117">
        <f t="shared" si="2"/>
        <v>5.4878540876442576E-3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2755</v>
      </c>
      <c r="W17" s="116">
        <v>2886</v>
      </c>
      <c r="X17" s="116">
        <v>3083</v>
      </c>
      <c r="Y17" s="112">
        <v>3365</v>
      </c>
      <c r="Z17" s="112">
        <v>3397</v>
      </c>
      <c r="AB17" s="117">
        <f t="shared" si="2"/>
        <v>5.4830118634492775E-2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412</v>
      </c>
      <c r="W18" s="116">
        <v>416</v>
      </c>
      <c r="X18" s="116">
        <v>491</v>
      </c>
      <c r="Y18" s="112">
        <v>555</v>
      </c>
      <c r="Z18" s="112">
        <v>518</v>
      </c>
      <c r="AB18" s="117">
        <f t="shared" si="2"/>
        <v>8.3609071099991928E-3</v>
      </c>
    </row>
    <row r="19" spans="1:28" x14ac:dyDescent="0.25">
      <c r="A19" s="61" t="str">
        <f>$S$1&amp;" ("&amp;$V$2&amp;" to "&amp;$Z$2&amp;")"</f>
        <v>Launceston (2018-19 to 2022-23)</v>
      </c>
      <c r="B19" s="61"/>
      <c r="C19" s="61"/>
      <c r="D19" s="61"/>
      <c r="E19" s="61"/>
      <c r="F19" s="61"/>
      <c r="G19" s="61" t="str">
        <f>$S$1&amp;" ("&amp;$V$2&amp;" to "&amp;$Z$2&amp;")"</f>
        <v>Launceston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2983</v>
      </c>
      <c r="W19" s="116">
        <v>3138</v>
      </c>
      <c r="X19" s="116">
        <v>3517</v>
      </c>
      <c r="Y19" s="112">
        <v>3662</v>
      </c>
      <c r="Z19" s="112">
        <v>3728</v>
      </c>
      <c r="AB19" s="117">
        <f t="shared" si="2"/>
        <v>6.0172705996287629E-2</v>
      </c>
    </row>
    <row r="20" spans="1:28" x14ac:dyDescent="0.25">
      <c r="S20" s="115" t="s">
        <v>64</v>
      </c>
      <c r="T20" s="115"/>
      <c r="U20" s="116"/>
      <c r="V20" s="116">
        <v>1513</v>
      </c>
      <c r="W20" s="116">
        <v>1509</v>
      </c>
      <c r="X20" s="116">
        <v>1737</v>
      </c>
      <c r="Y20" s="112">
        <v>1757</v>
      </c>
      <c r="Z20" s="112">
        <v>1825</v>
      </c>
      <c r="AB20" s="117">
        <f t="shared" si="2"/>
        <v>2.9456863852796385E-2</v>
      </c>
    </row>
    <row r="21" spans="1:28" x14ac:dyDescent="0.25">
      <c r="S21" s="115" t="s">
        <v>65</v>
      </c>
      <c r="T21" s="115"/>
      <c r="U21" s="116"/>
      <c r="V21" s="116">
        <v>4905</v>
      </c>
      <c r="W21" s="116">
        <v>5159</v>
      </c>
      <c r="X21" s="116">
        <v>5498</v>
      </c>
      <c r="Y21" s="112">
        <v>6137</v>
      </c>
      <c r="Z21" s="112">
        <v>6262</v>
      </c>
      <c r="AB21" s="117">
        <f t="shared" si="2"/>
        <v>0.10107335969655395</v>
      </c>
    </row>
    <row r="22" spans="1:28" x14ac:dyDescent="0.25">
      <c r="S22" s="115" t="s">
        <v>66</v>
      </c>
      <c r="T22" s="115"/>
      <c r="U22" s="116"/>
      <c r="V22" s="116">
        <v>4628</v>
      </c>
      <c r="W22" s="116">
        <v>4595</v>
      </c>
      <c r="X22" s="116">
        <v>4914</v>
      </c>
      <c r="Y22" s="112">
        <v>5730</v>
      </c>
      <c r="Z22" s="112">
        <v>5774</v>
      </c>
      <c r="AB22" s="117">
        <f t="shared" si="2"/>
        <v>9.3196675006052776E-2</v>
      </c>
    </row>
    <row r="23" spans="1:28" x14ac:dyDescent="0.25">
      <c r="S23" s="115" t="s">
        <v>67</v>
      </c>
      <c r="T23" s="115"/>
      <c r="U23" s="116"/>
      <c r="V23" s="116">
        <v>1823</v>
      </c>
      <c r="W23" s="116">
        <v>1936</v>
      </c>
      <c r="X23" s="116">
        <v>2177</v>
      </c>
      <c r="Y23" s="112">
        <v>2640</v>
      </c>
      <c r="Z23" s="112">
        <v>2598</v>
      </c>
      <c r="AB23" s="117">
        <f t="shared" si="2"/>
        <v>4.1933661528528773E-2</v>
      </c>
    </row>
    <row r="24" spans="1:28" x14ac:dyDescent="0.25">
      <c r="S24" s="115" t="s">
        <v>68</v>
      </c>
      <c r="T24" s="115"/>
      <c r="U24" s="116"/>
      <c r="V24" s="116">
        <v>464</v>
      </c>
      <c r="W24" s="116">
        <v>472</v>
      </c>
      <c r="X24" s="116">
        <v>374</v>
      </c>
      <c r="Y24" s="112">
        <v>472</v>
      </c>
      <c r="Z24" s="112">
        <v>556</v>
      </c>
      <c r="AB24" s="117">
        <f t="shared" si="2"/>
        <v>8.9742555080300213E-3</v>
      </c>
    </row>
    <row r="25" spans="1:28" x14ac:dyDescent="0.25">
      <c r="S25" s="115" t="s">
        <v>69</v>
      </c>
      <c r="T25" s="115"/>
      <c r="U25" s="116"/>
      <c r="V25" s="116">
        <v>1808</v>
      </c>
      <c r="W25" s="116">
        <v>1840</v>
      </c>
      <c r="X25" s="116">
        <v>1940</v>
      </c>
      <c r="Y25" s="112">
        <v>2113</v>
      </c>
      <c r="Z25" s="112">
        <v>2233</v>
      </c>
      <c r="AB25" s="117">
        <f t="shared" si="2"/>
        <v>3.6042288757969491E-2</v>
      </c>
    </row>
    <row r="26" spans="1:28" x14ac:dyDescent="0.25">
      <c r="S26" s="115" t="s">
        <v>70</v>
      </c>
      <c r="T26" s="115"/>
      <c r="U26" s="116"/>
      <c r="V26" s="116">
        <v>827</v>
      </c>
      <c r="W26" s="116">
        <v>762</v>
      </c>
      <c r="X26" s="116">
        <v>792</v>
      </c>
      <c r="Y26" s="112">
        <v>913</v>
      </c>
      <c r="Z26" s="112">
        <v>981</v>
      </c>
      <c r="AB26" s="117">
        <f t="shared" si="2"/>
        <v>1.5834073117585345E-2</v>
      </c>
    </row>
    <row r="27" spans="1:28" x14ac:dyDescent="0.25">
      <c r="S27" s="115" t="s">
        <v>71</v>
      </c>
      <c r="T27" s="115"/>
      <c r="U27" s="116"/>
      <c r="V27" s="116">
        <v>2754</v>
      </c>
      <c r="W27" s="116">
        <v>2828</v>
      </c>
      <c r="X27" s="116">
        <v>3056</v>
      </c>
      <c r="Y27" s="112">
        <v>3436</v>
      </c>
      <c r="Z27" s="112">
        <v>3444</v>
      </c>
      <c r="AB27" s="117">
        <f t="shared" si="2"/>
        <v>5.5588733758373012E-2</v>
      </c>
    </row>
    <row r="28" spans="1:28" x14ac:dyDescent="0.25">
      <c r="S28" s="115" t="s">
        <v>72</v>
      </c>
      <c r="T28" s="115"/>
      <c r="U28" s="116"/>
      <c r="V28" s="116">
        <v>3613</v>
      </c>
      <c r="W28" s="116">
        <v>3672</v>
      </c>
      <c r="X28" s="116">
        <v>4181</v>
      </c>
      <c r="Y28" s="112">
        <v>4382</v>
      </c>
      <c r="Z28" s="112">
        <v>4174</v>
      </c>
      <c r="AB28" s="117">
        <f t="shared" si="2"/>
        <v>6.7371479299491568E-2</v>
      </c>
    </row>
    <row r="29" spans="1:28" x14ac:dyDescent="0.25">
      <c r="S29" s="115" t="s">
        <v>73</v>
      </c>
      <c r="T29" s="115"/>
      <c r="U29" s="116"/>
      <c r="V29" s="116">
        <v>2365</v>
      </c>
      <c r="W29" s="116">
        <v>2015</v>
      </c>
      <c r="X29" s="116">
        <v>2340</v>
      </c>
      <c r="Y29" s="112">
        <v>2868</v>
      </c>
      <c r="Z29" s="112">
        <v>2629</v>
      </c>
      <c r="AB29" s="117">
        <f t="shared" si="2"/>
        <v>4.2434024695343395E-2</v>
      </c>
    </row>
    <row r="30" spans="1:28" x14ac:dyDescent="0.25">
      <c r="S30" s="115" t="s">
        <v>74</v>
      </c>
      <c r="T30" s="115"/>
      <c r="U30" s="116"/>
      <c r="V30" s="116">
        <v>4527</v>
      </c>
      <c r="W30" s="116">
        <v>4604</v>
      </c>
      <c r="X30" s="116">
        <v>4535</v>
      </c>
      <c r="Y30" s="112">
        <v>5056</v>
      </c>
      <c r="Z30" s="112">
        <v>5073</v>
      </c>
      <c r="AB30" s="117">
        <f t="shared" si="2"/>
        <v>8.1882011137115643E-2</v>
      </c>
    </row>
    <row r="31" spans="1:28" x14ac:dyDescent="0.25">
      <c r="S31" s="115" t="s">
        <v>75</v>
      </c>
      <c r="T31" s="115"/>
      <c r="U31" s="116"/>
      <c r="V31" s="116">
        <v>7893</v>
      </c>
      <c r="W31" s="116">
        <v>8456</v>
      </c>
      <c r="X31" s="116">
        <v>9617</v>
      </c>
      <c r="Y31" s="112">
        <v>10569</v>
      </c>
      <c r="Z31" s="112">
        <v>11415</v>
      </c>
      <c r="AB31" s="117">
        <f t="shared" si="2"/>
        <v>0.18424663061899765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1028</v>
      </c>
      <c r="W32" s="116">
        <v>1181</v>
      </c>
      <c r="X32" s="116">
        <v>1232</v>
      </c>
      <c r="Y32" s="112">
        <v>1326</v>
      </c>
      <c r="Z32" s="112">
        <v>1307</v>
      </c>
      <c r="AB32" s="117">
        <f t="shared" si="2"/>
        <v>2.1095956742797191E-2</v>
      </c>
    </row>
    <row r="33" spans="19:32" x14ac:dyDescent="0.25">
      <c r="S33" s="115" t="s">
        <v>77</v>
      </c>
      <c r="T33" s="115"/>
      <c r="U33" s="116"/>
      <c r="V33" s="116">
        <v>1831</v>
      </c>
      <c r="W33" s="116">
        <v>1860</v>
      </c>
      <c r="X33" s="116">
        <v>2097</v>
      </c>
      <c r="Y33" s="112">
        <v>2287</v>
      </c>
      <c r="Z33" s="112">
        <v>2425</v>
      </c>
      <c r="AB33" s="117">
        <f t="shared" si="2"/>
        <v>3.914131224275684E-2</v>
      </c>
    </row>
    <row r="34" spans="19:32" x14ac:dyDescent="0.25">
      <c r="S34" s="118" t="s">
        <v>53</v>
      </c>
      <c r="T34" s="118"/>
      <c r="U34" s="119"/>
      <c r="V34" s="119">
        <v>50484</v>
      </c>
      <c r="W34" s="119">
        <v>52005</v>
      </c>
      <c r="X34" s="119">
        <v>56182</v>
      </c>
      <c r="Y34" s="120">
        <v>61377</v>
      </c>
      <c r="Z34" s="120">
        <v>61955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28761</v>
      </c>
      <c r="W37" s="112">
        <v>29556</v>
      </c>
      <c r="X37" s="112">
        <v>29960</v>
      </c>
      <c r="Y37" s="112">
        <v>30351</v>
      </c>
      <c r="Z37" s="112">
        <v>30775</v>
      </c>
      <c r="AB37" s="132">
        <f>Z37/Z40*100</f>
        <v>77.122594226142738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6691</v>
      </c>
      <c r="W38" s="112">
        <v>7048</v>
      </c>
      <c r="X38" s="112">
        <v>7759</v>
      </c>
      <c r="Y38" s="112">
        <v>9095</v>
      </c>
      <c r="Z38" s="112">
        <v>9129</v>
      </c>
      <c r="AB38" s="132">
        <f>Z38/Z40*100</f>
        <v>22.877405773857255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35452</v>
      </c>
      <c r="W40" s="112">
        <v>36604</v>
      </c>
      <c r="X40" s="112">
        <v>37719</v>
      </c>
      <c r="Y40" s="112">
        <v>39446</v>
      </c>
      <c r="Z40" s="112">
        <v>39904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12</v>
      </c>
      <c r="W44" s="112">
        <v>16</v>
      </c>
      <c r="X44" s="112">
        <v>34</v>
      </c>
      <c r="Y44" s="112">
        <v>44</v>
      </c>
      <c r="Z44" s="112">
        <v>43</v>
      </c>
    </row>
    <row r="45" spans="19:32" x14ac:dyDescent="0.25">
      <c r="S45" s="115" t="s">
        <v>37</v>
      </c>
      <c r="T45" s="115"/>
      <c r="U45" s="112"/>
      <c r="V45" s="112">
        <v>422</v>
      </c>
      <c r="W45" s="112">
        <v>460</v>
      </c>
      <c r="X45" s="112">
        <v>572</v>
      </c>
      <c r="Y45" s="112">
        <v>672</v>
      </c>
      <c r="Z45" s="112">
        <v>734</v>
      </c>
    </row>
    <row r="46" spans="19:32" x14ac:dyDescent="0.25">
      <c r="S46" s="115" t="s">
        <v>38</v>
      </c>
      <c r="T46" s="115"/>
      <c r="U46" s="112"/>
      <c r="V46" s="112">
        <v>1574</v>
      </c>
      <c r="W46" s="112">
        <v>1370</v>
      </c>
      <c r="X46" s="112">
        <v>1385</v>
      </c>
      <c r="Y46" s="112">
        <v>1554</v>
      </c>
      <c r="Z46" s="112">
        <v>1589</v>
      </c>
    </row>
    <row r="47" spans="19:32" x14ac:dyDescent="0.25">
      <c r="S47" s="115" t="s">
        <v>39</v>
      </c>
      <c r="T47" s="115"/>
      <c r="U47" s="112"/>
      <c r="V47" s="112">
        <v>2638</v>
      </c>
      <c r="W47" s="112">
        <v>2630</v>
      </c>
      <c r="X47" s="112">
        <v>2846</v>
      </c>
      <c r="Y47" s="112">
        <v>2934</v>
      </c>
      <c r="Z47" s="112">
        <v>2880</v>
      </c>
    </row>
    <row r="48" spans="19:32" x14ac:dyDescent="0.25">
      <c r="S48" s="115" t="s">
        <v>40</v>
      </c>
      <c r="T48" s="115"/>
      <c r="U48" s="112"/>
      <c r="V48" s="112">
        <v>3401</v>
      </c>
      <c r="W48" s="112">
        <v>3874</v>
      </c>
      <c r="X48" s="112">
        <v>4775</v>
      </c>
      <c r="Y48" s="112">
        <v>5411</v>
      </c>
      <c r="Z48" s="112">
        <v>4901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2962</v>
      </c>
      <c r="W49" s="112">
        <v>3415</v>
      </c>
      <c r="X49" s="112">
        <v>3907</v>
      </c>
      <c r="Y49" s="112">
        <v>4512</v>
      </c>
      <c r="Z49" s="112">
        <v>4856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Launceston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2459</v>
      </c>
      <c r="W50" s="112">
        <v>2667</v>
      </c>
      <c r="X50" s="112">
        <v>3011</v>
      </c>
      <c r="Y50" s="112">
        <v>3330</v>
      </c>
      <c r="Z50" s="112">
        <v>3358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2304</v>
      </c>
      <c r="W51" s="112">
        <v>2240</v>
      </c>
      <c r="X51" s="112">
        <v>2374</v>
      </c>
      <c r="Y51" s="112">
        <v>2565</v>
      </c>
      <c r="Z51" s="112">
        <v>2550</v>
      </c>
    </row>
    <row r="52" spans="1:26" ht="15" customHeight="1" x14ac:dyDescent="0.25">
      <c r="S52" s="115" t="s">
        <v>44</v>
      </c>
      <c r="T52" s="115"/>
      <c r="U52" s="112"/>
      <c r="V52" s="112">
        <v>2356</v>
      </c>
      <c r="W52" s="112">
        <v>2357</v>
      </c>
      <c r="X52" s="112">
        <v>2286</v>
      </c>
      <c r="Y52" s="112">
        <v>2418</v>
      </c>
      <c r="Z52" s="112">
        <v>2371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2153</v>
      </c>
      <c r="W53" s="112">
        <v>2241</v>
      </c>
      <c r="X53" s="112">
        <v>2255</v>
      </c>
      <c r="Y53" s="112">
        <v>2451</v>
      </c>
      <c r="Z53" s="112">
        <v>2434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2002</v>
      </c>
      <c r="W54" s="112">
        <v>1995</v>
      </c>
      <c r="X54" s="112">
        <v>2035</v>
      </c>
      <c r="Y54" s="112">
        <v>2008</v>
      </c>
      <c r="Z54" s="112">
        <v>1995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1629</v>
      </c>
      <c r="W55" s="112">
        <v>1635</v>
      </c>
      <c r="X55" s="112">
        <v>1627</v>
      </c>
      <c r="Y55" s="112">
        <v>1752</v>
      </c>
      <c r="Z55" s="112">
        <v>1749</v>
      </c>
    </row>
    <row r="56" spans="1:26" ht="15" customHeight="1" x14ac:dyDescent="0.25">
      <c r="S56" s="115" t="s">
        <v>48</v>
      </c>
      <c r="T56" s="115"/>
      <c r="U56" s="112"/>
      <c r="V56" s="112">
        <v>824</v>
      </c>
      <c r="W56" s="112">
        <v>819</v>
      </c>
      <c r="X56" s="112">
        <v>916</v>
      </c>
      <c r="Y56" s="112">
        <v>982</v>
      </c>
      <c r="Z56" s="112">
        <v>999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368</v>
      </c>
      <c r="W57" s="112">
        <v>359</v>
      </c>
      <c r="X57" s="112">
        <v>395</v>
      </c>
      <c r="Y57" s="112">
        <v>418</v>
      </c>
      <c r="Z57" s="112">
        <v>416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139</v>
      </c>
      <c r="W58" s="112">
        <v>147</v>
      </c>
      <c r="X58" s="112">
        <v>167</v>
      </c>
      <c r="Y58" s="112">
        <v>194</v>
      </c>
      <c r="Z58" s="112">
        <v>205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78</v>
      </c>
      <c r="W59" s="112">
        <v>83</v>
      </c>
      <c r="X59" s="112">
        <v>65</v>
      </c>
      <c r="Y59" s="112">
        <v>50</v>
      </c>
      <c r="Z59" s="112">
        <v>50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36</v>
      </c>
      <c r="W60" s="112">
        <v>31</v>
      </c>
      <c r="X60" s="112">
        <v>29</v>
      </c>
      <c r="Y60" s="112">
        <v>39</v>
      </c>
      <c r="Z60" s="112">
        <v>39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25358</v>
      </c>
      <c r="W61" s="112">
        <v>26339</v>
      </c>
      <c r="X61" s="112">
        <v>28679</v>
      </c>
      <c r="Y61" s="112">
        <v>31329</v>
      </c>
      <c r="Z61" s="112">
        <v>31167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19</v>
      </c>
      <c r="W63" s="112">
        <v>16</v>
      </c>
      <c r="X63" s="112">
        <v>43</v>
      </c>
      <c r="Y63" s="112">
        <v>53</v>
      </c>
      <c r="Z63" s="112">
        <v>60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645</v>
      </c>
      <c r="W64" s="112">
        <v>666</v>
      </c>
      <c r="X64" s="112">
        <v>687</v>
      </c>
      <c r="Y64" s="112">
        <v>894</v>
      </c>
      <c r="Z64" s="112">
        <v>867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Launceston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1646</v>
      </c>
      <c r="W65" s="112">
        <v>1514</v>
      </c>
      <c r="X65" s="112">
        <v>1769</v>
      </c>
      <c r="Y65" s="112">
        <v>1892</v>
      </c>
      <c r="Z65" s="112">
        <v>1926</v>
      </c>
    </row>
    <row r="66" spans="1:26" x14ac:dyDescent="0.25">
      <c r="S66" s="115" t="s">
        <v>39</v>
      </c>
      <c r="T66" s="115"/>
      <c r="U66" s="112"/>
      <c r="V66" s="112">
        <v>2706</v>
      </c>
      <c r="W66" s="112">
        <v>2729</v>
      </c>
      <c r="X66" s="112">
        <v>2773</v>
      </c>
      <c r="Y66" s="112">
        <v>2950</v>
      </c>
      <c r="Z66" s="112">
        <v>2939</v>
      </c>
    </row>
    <row r="67" spans="1:26" x14ac:dyDescent="0.25">
      <c r="S67" s="115" t="s">
        <v>40</v>
      </c>
      <c r="T67" s="115"/>
      <c r="U67" s="112"/>
      <c r="V67" s="112">
        <v>3058</v>
      </c>
      <c r="W67" s="112">
        <v>3410</v>
      </c>
      <c r="X67" s="112">
        <v>4014</v>
      </c>
      <c r="Y67" s="112">
        <v>4504</v>
      </c>
      <c r="Z67" s="112">
        <v>4426</v>
      </c>
    </row>
    <row r="68" spans="1:26" x14ac:dyDescent="0.25">
      <c r="S68" s="115" t="s">
        <v>41</v>
      </c>
      <c r="T68" s="115"/>
      <c r="U68" s="112"/>
      <c r="V68" s="112">
        <v>2558</v>
      </c>
      <c r="W68" s="112">
        <v>2806</v>
      </c>
      <c r="X68" s="112">
        <v>3229</v>
      </c>
      <c r="Y68" s="112">
        <v>3691</v>
      </c>
      <c r="Z68" s="112">
        <v>4103</v>
      </c>
    </row>
    <row r="69" spans="1:26" x14ac:dyDescent="0.25">
      <c r="S69" s="115" t="s">
        <v>42</v>
      </c>
      <c r="T69" s="115"/>
      <c r="U69" s="112"/>
      <c r="V69" s="112">
        <v>2346</v>
      </c>
      <c r="W69" s="112">
        <v>2442</v>
      </c>
      <c r="X69" s="112">
        <v>2566</v>
      </c>
      <c r="Y69" s="112">
        <v>2882</v>
      </c>
      <c r="Z69" s="112">
        <v>3039</v>
      </c>
    </row>
    <row r="70" spans="1:26" x14ac:dyDescent="0.25">
      <c r="S70" s="115" t="s">
        <v>43</v>
      </c>
      <c r="T70" s="115"/>
      <c r="U70" s="112"/>
      <c r="V70" s="112">
        <v>2257</v>
      </c>
      <c r="W70" s="112">
        <v>2198</v>
      </c>
      <c r="X70" s="112">
        <v>2336</v>
      </c>
      <c r="Y70" s="112">
        <v>2636</v>
      </c>
      <c r="Z70" s="112">
        <v>2660</v>
      </c>
    </row>
    <row r="71" spans="1:26" x14ac:dyDescent="0.25">
      <c r="S71" s="115" t="s">
        <v>44</v>
      </c>
      <c r="T71" s="115"/>
      <c r="U71" s="112"/>
      <c r="V71" s="112">
        <v>2502</v>
      </c>
      <c r="W71" s="112">
        <v>2470</v>
      </c>
      <c r="X71" s="112">
        <v>2399</v>
      </c>
      <c r="Y71" s="112">
        <v>2420</v>
      </c>
      <c r="Z71" s="112">
        <v>2589</v>
      </c>
    </row>
    <row r="72" spans="1:26" x14ac:dyDescent="0.25">
      <c r="S72" s="115" t="s">
        <v>45</v>
      </c>
      <c r="T72" s="115"/>
      <c r="U72" s="112"/>
      <c r="V72" s="112">
        <v>2419</v>
      </c>
      <c r="W72" s="112">
        <v>2345</v>
      </c>
      <c r="X72" s="112">
        <v>2475</v>
      </c>
      <c r="Y72" s="112">
        <v>2602</v>
      </c>
      <c r="Z72" s="112">
        <v>2596</v>
      </c>
    </row>
    <row r="73" spans="1:26" x14ac:dyDescent="0.25">
      <c r="S73" s="115" t="s">
        <v>46</v>
      </c>
      <c r="T73" s="115"/>
      <c r="U73" s="112"/>
      <c r="V73" s="112">
        <v>2271</v>
      </c>
      <c r="W73" s="112">
        <v>2235</v>
      </c>
      <c r="X73" s="112">
        <v>2215</v>
      </c>
      <c r="Y73" s="112">
        <v>2290</v>
      </c>
      <c r="Z73" s="112">
        <v>2289</v>
      </c>
    </row>
    <row r="74" spans="1:26" x14ac:dyDescent="0.25">
      <c r="S74" s="115" t="s">
        <v>47</v>
      </c>
      <c r="T74" s="115"/>
      <c r="U74" s="112"/>
      <c r="V74" s="112">
        <v>1564</v>
      </c>
      <c r="W74" s="112">
        <v>1635</v>
      </c>
      <c r="X74" s="112">
        <v>1696</v>
      </c>
      <c r="Y74" s="112">
        <v>1813</v>
      </c>
      <c r="Z74" s="112">
        <v>1784</v>
      </c>
    </row>
    <row r="75" spans="1:26" x14ac:dyDescent="0.25">
      <c r="S75" s="115" t="s">
        <v>48</v>
      </c>
      <c r="T75" s="115"/>
      <c r="U75" s="112"/>
      <c r="V75" s="112">
        <v>724</v>
      </c>
      <c r="W75" s="112">
        <v>754</v>
      </c>
      <c r="X75" s="112">
        <v>803</v>
      </c>
      <c r="Y75" s="112">
        <v>888</v>
      </c>
      <c r="Z75" s="112">
        <v>925</v>
      </c>
    </row>
    <row r="76" spans="1:26" x14ac:dyDescent="0.25">
      <c r="S76" s="115" t="s">
        <v>49</v>
      </c>
      <c r="T76" s="115"/>
      <c r="U76" s="112"/>
      <c r="V76" s="112">
        <v>222</v>
      </c>
      <c r="W76" s="112">
        <v>252</v>
      </c>
      <c r="X76" s="112">
        <v>281</v>
      </c>
      <c r="Y76" s="112">
        <v>316</v>
      </c>
      <c r="Z76" s="112">
        <v>338</v>
      </c>
    </row>
    <row r="77" spans="1:26" x14ac:dyDescent="0.25">
      <c r="S77" s="115" t="s">
        <v>50</v>
      </c>
      <c r="T77" s="115"/>
      <c r="U77" s="112"/>
      <c r="V77" s="112">
        <v>94</v>
      </c>
      <c r="W77" s="112">
        <v>94</v>
      </c>
      <c r="X77" s="112">
        <v>82</v>
      </c>
      <c r="Y77" s="112">
        <v>98</v>
      </c>
      <c r="Z77" s="112">
        <v>101</v>
      </c>
    </row>
    <row r="78" spans="1:26" x14ac:dyDescent="0.25">
      <c r="S78" s="115" t="s">
        <v>51</v>
      </c>
      <c r="T78" s="115"/>
      <c r="U78" s="112"/>
      <c r="V78" s="112">
        <v>43</v>
      </c>
      <c r="W78" s="112">
        <v>44</v>
      </c>
      <c r="X78" s="112">
        <v>43</v>
      </c>
      <c r="Y78" s="112">
        <v>43</v>
      </c>
      <c r="Z78" s="112">
        <v>45</v>
      </c>
    </row>
    <row r="79" spans="1:26" x14ac:dyDescent="0.25">
      <c r="S79" s="115" t="s">
        <v>52</v>
      </c>
      <c r="T79" s="115"/>
      <c r="U79" s="112"/>
      <c r="V79" s="112">
        <v>59</v>
      </c>
      <c r="W79" s="112">
        <v>54</v>
      </c>
      <c r="X79" s="112">
        <v>43</v>
      </c>
      <c r="Y79" s="112">
        <v>38</v>
      </c>
      <c r="Z79" s="112">
        <v>40</v>
      </c>
    </row>
    <row r="80" spans="1:26" x14ac:dyDescent="0.25">
      <c r="S80" s="118" t="s">
        <v>53</v>
      </c>
      <c r="T80" s="118"/>
      <c r="U80" s="112"/>
      <c r="V80" s="112">
        <v>25130</v>
      </c>
      <c r="W80" s="112">
        <v>25664</v>
      </c>
      <c r="X80" s="112">
        <v>27454</v>
      </c>
      <c r="Y80" s="112">
        <v>30018</v>
      </c>
      <c r="Z80" s="112">
        <v>30736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Launceston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1815</v>
      </c>
      <c r="W83" s="112">
        <v>1898</v>
      </c>
      <c r="X83" s="112">
        <v>1938</v>
      </c>
      <c r="Y83" s="112">
        <v>2043</v>
      </c>
      <c r="Z83" s="112">
        <v>2067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2432</v>
      </c>
      <c r="W84" s="112">
        <v>2535</v>
      </c>
      <c r="X84" s="112">
        <v>2570</v>
      </c>
      <c r="Y84" s="112">
        <v>2690</v>
      </c>
      <c r="Z84" s="112">
        <v>2778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2993</v>
      </c>
      <c r="W85" s="112">
        <v>3057</v>
      </c>
      <c r="X85" s="112">
        <v>3205</v>
      </c>
      <c r="Y85" s="112">
        <v>3371</v>
      </c>
      <c r="Z85" s="112">
        <v>3327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61,949</v>
      </c>
      <c r="D86" s="94">
        <f t="shared" ref="D86:D91" si="4">AD4</f>
        <v>9.3030075922968525E-3</v>
      </c>
      <c r="E86" s="95">
        <f t="shared" ref="E86:E91" si="5">AD4</f>
        <v>9.3030075922968525E-3</v>
      </c>
      <c r="F86" s="94">
        <f t="shared" ref="F86:F91" si="6">AF4</f>
        <v>0.22700443669782921</v>
      </c>
      <c r="G86" s="95">
        <f t="shared" ref="G86:G91" si="7">AF4</f>
        <v>0.22700443669782921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1194</v>
      </c>
      <c r="W86" s="112">
        <v>1312</v>
      </c>
      <c r="X86" s="112">
        <v>1485</v>
      </c>
      <c r="Y86" s="112">
        <v>1646</v>
      </c>
      <c r="Z86" s="112">
        <v>1683</v>
      </c>
    </row>
    <row r="87" spans="1:30" ht="15" customHeight="1" x14ac:dyDescent="0.25">
      <c r="A87" s="96" t="s">
        <v>4</v>
      </c>
      <c r="B87" s="49"/>
      <c r="C87" s="97" t="str">
        <f t="shared" si="3"/>
        <v>31,166</v>
      </c>
      <c r="D87" s="94">
        <f t="shared" si="4"/>
        <v>-5.0758180367118655E-3</v>
      </c>
      <c r="E87" s="95">
        <f t="shared" si="5"/>
        <v>-5.0758180367118655E-3</v>
      </c>
      <c r="F87" s="94">
        <f t="shared" si="6"/>
        <v>0.22933101924897437</v>
      </c>
      <c r="G87" s="95">
        <f t="shared" si="7"/>
        <v>0.22933101924897437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842</v>
      </c>
      <c r="W87" s="112">
        <v>834</v>
      </c>
      <c r="X87" s="112">
        <v>838</v>
      </c>
      <c r="Y87" s="112">
        <v>902</v>
      </c>
      <c r="Z87" s="112">
        <v>935</v>
      </c>
    </row>
    <row r="88" spans="1:30" ht="15" customHeight="1" x14ac:dyDescent="0.25">
      <c r="A88" s="96" t="s">
        <v>5</v>
      </c>
      <c r="B88" s="49"/>
      <c r="C88" s="97" t="str">
        <f t="shared" si="3"/>
        <v>30,735</v>
      </c>
      <c r="D88" s="94">
        <f t="shared" si="4"/>
        <v>2.398800599700146E-2</v>
      </c>
      <c r="E88" s="95">
        <f t="shared" si="5"/>
        <v>2.398800599700146E-2</v>
      </c>
      <c r="F88" s="94">
        <f t="shared" si="6"/>
        <v>0.22313753581661899</v>
      </c>
      <c r="G88" s="95">
        <f t="shared" si="7"/>
        <v>0.22313753581661899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1213</v>
      </c>
      <c r="W88" s="112">
        <v>1254</v>
      </c>
      <c r="X88" s="112">
        <v>1263</v>
      </c>
      <c r="Y88" s="112">
        <v>1280</v>
      </c>
      <c r="Z88" s="112">
        <v>1283</v>
      </c>
    </row>
    <row r="89" spans="1:30" ht="15" customHeight="1" x14ac:dyDescent="0.25">
      <c r="A89" s="49" t="s">
        <v>6</v>
      </c>
      <c r="B89" s="49"/>
      <c r="C89" s="97" t="str">
        <f t="shared" si="3"/>
        <v>39,898</v>
      </c>
      <c r="D89" s="94">
        <f t="shared" si="4"/>
        <v>1.1484345290911468E-2</v>
      </c>
      <c r="E89" s="95">
        <f t="shared" si="5"/>
        <v>1.1484345290911468E-2</v>
      </c>
      <c r="F89" s="94">
        <f t="shared" si="6"/>
        <v>0.12553599638907698</v>
      </c>
      <c r="G89" s="95">
        <f t="shared" si="7"/>
        <v>0.12553599638907698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1756</v>
      </c>
      <c r="W89" s="112">
        <v>1798</v>
      </c>
      <c r="X89" s="112">
        <v>1861</v>
      </c>
      <c r="Y89" s="112">
        <v>1929</v>
      </c>
      <c r="Z89" s="112">
        <v>2070</v>
      </c>
    </row>
    <row r="90" spans="1:30" ht="15" customHeight="1" x14ac:dyDescent="0.25">
      <c r="A90" s="49" t="s">
        <v>95</v>
      </c>
      <c r="B90" s="49"/>
      <c r="C90" s="97" t="str">
        <f t="shared" si="3"/>
        <v>$43,673</v>
      </c>
      <c r="D90" s="94">
        <f t="shared" si="4"/>
        <v>6.8125955365331725E-2</v>
      </c>
      <c r="E90" s="95">
        <f t="shared" si="5"/>
        <v>6.8125955365331725E-2</v>
      </c>
      <c r="F90" s="94">
        <f t="shared" si="6"/>
        <v>0.14357730504550825</v>
      </c>
      <c r="G90" s="95">
        <f t="shared" si="7"/>
        <v>0.14357730504550825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2758</v>
      </c>
      <c r="W90" s="112">
        <v>2946</v>
      </c>
      <c r="X90" s="112">
        <v>3083</v>
      </c>
      <c r="Y90" s="112">
        <v>3183</v>
      </c>
      <c r="Z90" s="112">
        <v>2950</v>
      </c>
    </row>
    <row r="91" spans="1:30" ht="15" customHeight="1" x14ac:dyDescent="0.25">
      <c r="A91" s="49" t="s">
        <v>7</v>
      </c>
      <c r="B91" s="49"/>
      <c r="C91" s="97" t="str">
        <f t="shared" si="3"/>
        <v>$2,480.6 mil</v>
      </c>
      <c r="D91" s="94">
        <f t="shared" si="4"/>
        <v>7.070178598049992E-2</v>
      </c>
      <c r="E91" s="95">
        <f t="shared" si="5"/>
        <v>7.070178598049992E-2</v>
      </c>
      <c r="F91" s="94">
        <f t="shared" si="6"/>
        <v>0.34520074454359762</v>
      </c>
      <c r="G91" s="95">
        <f t="shared" si="7"/>
        <v>0.34520074454359762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18019</v>
      </c>
      <c r="W91" s="112">
        <v>18621</v>
      </c>
      <c r="X91" s="112">
        <v>19192</v>
      </c>
      <c r="Y91" s="112">
        <v>20173</v>
      </c>
      <c r="Z91" s="112">
        <v>20279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1211</v>
      </c>
      <c r="W93" s="112">
        <v>1261</v>
      </c>
      <c r="X93" s="112">
        <v>1281</v>
      </c>
      <c r="Y93" s="112">
        <v>1357</v>
      </c>
      <c r="Z93" s="112">
        <v>1374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3777</v>
      </c>
      <c r="W94" s="112">
        <v>3929</v>
      </c>
      <c r="X94" s="112">
        <v>4029</v>
      </c>
      <c r="Y94" s="112">
        <v>4253</v>
      </c>
      <c r="Z94" s="112">
        <v>4291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597</v>
      </c>
      <c r="W95" s="112">
        <v>620</v>
      </c>
      <c r="X95" s="112">
        <v>639</v>
      </c>
      <c r="Y95" s="112">
        <v>697</v>
      </c>
      <c r="Z95" s="112">
        <v>731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3106</v>
      </c>
      <c r="W96" s="112">
        <v>3259</v>
      </c>
      <c r="X96" s="112">
        <v>3523</v>
      </c>
      <c r="Y96" s="112">
        <v>3726</v>
      </c>
      <c r="Z96" s="112">
        <v>3813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2706</v>
      </c>
      <c r="W97" s="112">
        <v>2734</v>
      </c>
      <c r="X97" s="112">
        <v>2746</v>
      </c>
      <c r="Y97" s="112">
        <v>2839</v>
      </c>
      <c r="Z97" s="112">
        <v>2838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1937</v>
      </c>
      <c r="W98" s="112">
        <v>1905</v>
      </c>
      <c r="X98" s="112">
        <v>1989</v>
      </c>
      <c r="Y98" s="112">
        <v>2075</v>
      </c>
      <c r="Z98" s="112">
        <v>2103</v>
      </c>
    </row>
    <row r="99" spans="1:32" ht="15" customHeight="1" x14ac:dyDescent="0.25">
      <c r="S99" s="115" t="s">
        <v>142</v>
      </c>
      <c r="T99" s="115"/>
      <c r="U99" s="112"/>
      <c r="V99" s="112">
        <v>144</v>
      </c>
      <c r="W99" s="112">
        <v>156</v>
      </c>
      <c r="X99" s="112">
        <v>170</v>
      </c>
      <c r="Y99" s="112">
        <v>181</v>
      </c>
      <c r="Z99" s="112">
        <v>239</v>
      </c>
    </row>
    <row r="100" spans="1:32" ht="15" customHeight="1" x14ac:dyDescent="0.25">
      <c r="S100" s="115" t="s">
        <v>58</v>
      </c>
      <c r="T100" s="115"/>
      <c r="U100" s="112"/>
      <c r="V100" s="112">
        <v>1530</v>
      </c>
      <c r="W100" s="112">
        <v>1702</v>
      </c>
      <c r="X100" s="112">
        <v>1790</v>
      </c>
      <c r="Y100" s="112">
        <v>1787</v>
      </c>
      <c r="Z100" s="112">
        <v>1754</v>
      </c>
    </row>
    <row r="101" spans="1:32" x14ac:dyDescent="0.25">
      <c r="A101" s="18"/>
      <c r="S101" s="118" t="s">
        <v>53</v>
      </c>
      <c r="T101" s="118"/>
      <c r="U101" s="112"/>
      <c r="V101" s="112">
        <v>17428</v>
      </c>
      <c r="W101" s="112">
        <v>17990</v>
      </c>
      <c r="X101" s="112">
        <v>18485</v>
      </c>
      <c r="Y101" s="112">
        <v>19240</v>
      </c>
      <c r="Z101" s="112">
        <v>19577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37356</v>
      </c>
      <c r="W104" s="112">
        <v>41681</v>
      </c>
      <c r="X104" s="112">
        <v>42348</v>
      </c>
      <c r="Y104" s="112">
        <v>46682</v>
      </c>
      <c r="Z104" s="112">
        <v>47801</v>
      </c>
      <c r="AB104" s="109" t="str">
        <f>TEXT(Z104,"###,###")</f>
        <v>47,801</v>
      </c>
      <c r="AD104" s="130">
        <f>Z104/($Z$4)*100</f>
        <v>77.161858948489893</v>
      </c>
      <c r="AF104" s="109"/>
    </row>
    <row r="105" spans="1:32" x14ac:dyDescent="0.25">
      <c r="S105" s="115" t="s">
        <v>17</v>
      </c>
      <c r="T105" s="115"/>
      <c r="U105" s="112"/>
      <c r="V105" s="112">
        <v>10051</v>
      </c>
      <c r="W105" s="112">
        <v>9940</v>
      </c>
      <c r="X105" s="112">
        <v>10293</v>
      </c>
      <c r="Y105" s="112">
        <v>11175</v>
      </c>
      <c r="Z105" s="112">
        <v>10951</v>
      </c>
      <c r="AB105" s="109" t="str">
        <f>TEXT(Z105,"###,###")</f>
        <v>10,951</v>
      </c>
      <c r="AD105" s="130">
        <f>Z105/($Z$4)*100</f>
        <v>17.677444349384171</v>
      </c>
      <c r="AF105" s="109"/>
    </row>
    <row r="106" spans="1:32" x14ac:dyDescent="0.25">
      <c r="S106" s="118" t="s">
        <v>53</v>
      </c>
      <c r="T106" s="118"/>
      <c r="U106" s="120"/>
      <c r="V106" s="120">
        <v>47407</v>
      </c>
      <c r="W106" s="120">
        <v>51621</v>
      </c>
      <c r="X106" s="120">
        <v>52641</v>
      </c>
      <c r="Y106" s="120">
        <v>57857</v>
      </c>
      <c r="Z106" s="120">
        <v>58752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6867</v>
      </c>
      <c r="W108" s="112">
        <v>6906</v>
      </c>
      <c r="X108" s="112">
        <v>7315</v>
      </c>
      <c r="Y108" s="112">
        <v>7475</v>
      </c>
      <c r="Z108" s="112">
        <v>7303</v>
      </c>
      <c r="AB108" s="109" t="str">
        <f>TEXT(Z108,"###,###")</f>
        <v>7,303</v>
      </c>
      <c r="AD108" s="130">
        <f>Z108/($Z$4)*100</f>
        <v>11.78872943873186</v>
      </c>
      <c r="AF108" s="109"/>
    </row>
    <row r="109" spans="1:32" x14ac:dyDescent="0.25">
      <c r="S109" s="115" t="s">
        <v>20</v>
      </c>
      <c r="T109" s="115"/>
      <c r="U109" s="112"/>
      <c r="V109" s="112">
        <v>8085</v>
      </c>
      <c r="W109" s="112">
        <v>8306</v>
      </c>
      <c r="X109" s="112">
        <v>9063</v>
      </c>
      <c r="Y109" s="112">
        <v>9699</v>
      </c>
      <c r="Z109" s="112">
        <v>9691</v>
      </c>
      <c r="AB109" s="109" t="str">
        <f>TEXT(Z109,"###,###")</f>
        <v>9,691</v>
      </c>
      <c r="AD109" s="130">
        <f>Z109/($Z$4)*100</f>
        <v>15.643513212481237</v>
      </c>
      <c r="AF109" s="109"/>
    </row>
    <row r="110" spans="1:32" x14ac:dyDescent="0.25">
      <c r="S110" s="115" t="s">
        <v>21</v>
      </c>
      <c r="T110" s="115"/>
      <c r="U110" s="112"/>
      <c r="V110" s="112">
        <v>11740</v>
      </c>
      <c r="W110" s="112">
        <v>11743</v>
      </c>
      <c r="X110" s="112">
        <v>13262</v>
      </c>
      <c r="Y110" s="112">
        <v>14972</v>
      </c>
      <c r="Z110" s="112">
        <v>14764</v>
      </c>
      <c r="AB110" s="109" t="str">
        <f>TEXT(Z110,"###,###")</f>
        <v>14,764</v>
      </c>
      <c r="AD110" s="130">
        <f>Z110/($Z$4)*100</f>
        <v>23.832507385107103</v>
      </c>
      <c r="AF110" s="109"/>
    </row>
    <row r="111" spans="1:32" x14ac:dyDescent="0.25">
      <c r="S111" s="115" t="s">
        <v>22</v>
      </c>
      <c r="T111" s="115"/>
      <c r="U111" s="112"/>
      <c r="V111" s="112">
        <v>20513</v>
      </c>
      <c r="W111" s="112">
        <v>21545</v>
      </c>
      <c r="X111" s="112">
        <v>23001</v>
      </c>
      <c r="Y111" s="112">
        <v>25709</v>
      </c>
      <c r="Z111" s="112">
        <v>26999</v>
      </c>
      <c r="AB111" s="109" t="str">
        <f>TEXT(Z111,"###,###")</f>
        <v>26,999</v>
      </c>
      <c r="AD111" s="130">
        <f>Z111/($Z$4)*100</f>
        <v>43.582624416859026</v>
      </c>
      <c r="AF111" s="109"/>
    </row>
    <row r="112" spans="1:32" x14ac:dyDescent="0.25">
      <c r="S112" s="118" t="s">
        <v>53</v>
      </c>
      <c r="T112" s="118"/>
      <c r="U112" s="112"/>
      <c r="V112" s="112">
        <v>50488</v>
      </c>
      <c r="W112" s="112">
        <v>52010</v>
      </c>
      <c r="X112" s="112">
        <v>56182</v>
      </c>
      <c r="Y112" s="112">
        <v>61382</v>
      </c>
      <c r="Z112" s="112">
        <v>61952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41.12</v>
      </c>
      <c r="W118" s="131">
        <v>40.94</v>
      </c>
      <c r="X118" s="131">
        <v>40.729999999999997</v>
      </c>
      <c r="Y118" s="131">
        <v>40.54</v>
      </c>
      <c r="Z118" s="131">
        <v>40.58</v>
      </c>
      <c r="AB118" s="109" t="str">
        <f>TEXT(Z118,"##.0")</f>
        <v>40.6</v>
      </c>
    </row>
    <row r="120" spans="19:32" x14ac:dyDescent="0.25">
      <c r="S120" s="101" t="s">
        <v>97</v>
      </c>
      <c r="T120" s="112"/>
      <c r="U120" s="112"/>
      <c r="V120" s="112">
        <v>30976</v>
      </c>
      <c r="W120" s="112">
        <v>31796</v>
      </c>
      <c r="X120" s="112">
        <v>32419</v>
      </c>
      <c r="Y120" s="112">
        <v>33894</v>
      </c>
      <c r="Z120" s="112">
        <v>34370</v>
      </c>
      <c r="AB120" s="109" t="str">
        <f>TEXT(Z120,"###,###")</f>
        <v>34,370</v>
      </c>
    </row>
    <row r="121" spans="19:32" x14ac:dyDescent="0.25">
      <c r="S121" s="101" t="s">
        <v>98</v>
      </c>
      <c r="T121" s="112"/>
      <c r="U121" s="112"/>
      <c r="V121" s="112">
        <v>2153</v>
      </c>
      <c r="W121" s="112">
        <v>2218</v>
      </c>
      <c r="X121" s="112">
        <v>2251</v>
      </c>
      <c r="Y121" s="112">
        <v>2265</v>
      </c>
      <c r="Z121" s="112">
        <v>2263</v>
      </c>
      <c r="AB121" s="109" t="str">
        <f>TEXT(Z121,"###,###")</f>
        <v>2,263</v>
      </c>
    </row>
    <row r="122" spans="19:32" x14ac:dyDescent="0.25">
      <c r="S122" s="101" t="s">
        <v>99</v>
      </c>
      <c r="T122" s="112"/>
      <c r="U122" s="112"/>
      <c r="V122" s="112">
        <v>2321</v>
      </c>
      <c r="W122" s="112">
        <v>2594</v>
      </c>
      <c r="X122" s="112">
        <v>3046</v>
      </c>
      <c r="Y122" s="112">
        <v>3285</v>
      </c>
      <c r="Z122" s="112">
        <v>3266</v>
      </c>
      <c r="AB122" s="109" t="str">
        <f>TEXT(Z122,"###,###")</f>
        <v>3,266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33297</v>
      </c>
      <c r="W124" s="112">
        <v>34390</v>
      </c>
      <c r="X124" s="112">
        <v>35465</v>
      </c>
      <c r="Y124" s="112">
        <v>37179</v>
      </c>
      <c r="Z124" s="112">
        <v>37636</v>
      </c>
      <c r="AB124" s="109" t="str">
        <f>TEXT(Z124,"###,###")</f>
        <v>37,636</v>
      </c>
      <c r="AD124" s="127">
        <f>Z124/$Z$7*100</f>
        <v>94.330542884355111</v>
      </c>
    </row>
    <row r="125" spans="19:32" x14ac:dyDescent="0.25">
      <c r="S125" s="101" t="s">
        <v>101</v>
      </c>
      <c r="T125" s="112"/>
      <c r="U125" s="112"/>
      <c r="V125" s="112">
        <v>4474</v>
      </c>
      <c r="W125" s="112">
        <v>4812</v>
      </c>
      <c r="X125" s="112">
        <v>5297</v>
      </c>
      <c r="Y125" s="112">
        <v>5550</v>
      </c>
      <c r="Z125" s="112">
        <v>5529</v>
      </c>
      <c r="AB125" s="109" t="str">
        <f>TEXT(Z125,"###,###")</f>
        <v>5,529</v>
      </c>
      <c r="AD125" s="127">
        <f>Z125/$Z$7*100</f>
        <v>13.85783748558825</v>
      </c>
    </row>
    <row r="127" spans="19:32" x14ac:dyDescent="0.25">
      <c r="S127" s="101" t="s">
        <v>102</v>
      </c>
      <c r="T127" s="112"/>
      <c r="U127" s="112"/>
      <c r="V127" s="112">
        <v>18018</v>
      </c>
      <c r="W127" s="112">
        <v>18621</v>
      </c>
      <c r="X127" s="112">
        <v>19189</v>
      </c>
      <c r="Y127" s="112">
        <v>20173</v>
      </c>
      <c r="Z127" s="112">
        <v>20275</v>
      </c>
      <c r="AB127" s="109" t="str">
        <f>TEXT(Z127,"###,###")</f>
        <v>20,275</v>
      </c>
      <c r="AD127" s="127">
        <f>Z127/$Z$7*100</f>
        <v>50.817083563085873</v>
      </c>
    </row>
    <row r="128" spans="19:32" x14ac:dyDescent="0.25">
      <c r="S128" s="101" t="s">
        <v>103</v>
      </c>
      <c r="T128" s="112"/>
      <c r="U128" s="112"/>
      <c r="V128" s="112">
        <v>17433</v>
      </c>
      <c r="W128" s="112">
        <v>17991</v>
      </c>
      <c r="X128" s="112">
        <v>18487</v>
      </c>
      <c r="Y128" s="112">
        <v>19245</v>
      </c>
      <c r="Z128" s="112">
        <v>19575</v>
      </c>
      <c r="AB128" s="109" t="str">
        <f>TEXT(Z128,"###,###")</f>
        <v>19,575</v>
      </c>
      <c r="AD128" s="127">
        <f>Z128/$Z$7*100</f>
        <v>49.06260965461928</v>
      </c>
    </row>
    <row r="130" spans="19:20" x14ac:dyDescent="0.25">
      <c r="S130" s="101" t="s">
        <v>179</v>
      </c>
      <c r="T130" s="127">
        <v>86.144668905709565</v>
      </c>
    </row>
    <row r="131" spans="19:20" x14ac:dyDescent="0.25">
      <c r="S131" s="101" t="s">
        <v>180</v>
      </c>
      <c r="T131" s="127">
        <v>5.6719635069427037</v>
      </c>
    </row>
    <row r="132" spans="19:20" x14ac:dyDescent="0.25">
      <c r="S132" s="101" t="s">
        <v>181</v>
      </c>
      <c r="T132" s="127">
        <v>8.1858739786455459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5824D32-420E-4954-BCD3-849EC679B28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1B5D766F-DBA3-4571-8C00-6F1B38D73E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96749C0B-66BE-4045-AC9F-7A844570E1A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C2136E2-7D5D-435F-883F-0781FF4B073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42D8-3E63-4B2C-AEC1-6CFFDACF5D0C}">
  <sheetPr codeName="Sheet86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127</v>
      </c>
      <c r="T1" s="99"/>
      <c r="U1" s="99"/>
      <c r="V1" s="99"/>
      <c r="W1" s="99"/>
      <c r="X1" s="99"/>
      <c r="Y1" s="100" t="s">
        <v>166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127</v>
      </c>
      <c r="Y3" s="105" t="s">
        <v>166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12.22 Meander Valley,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15076</v>
      </c>
      <c r="W4" s="108">
        <v>15208</v>
      </c>
      <c r="X4" s="108">
        <v>16132</v>
      </c>
      <c r="Y4" s="108">
        <v>17245</v>
      </c>
      <c r="Z4" s="108">
        <v>17920</v>
      </c>
      <c r="AB4" s="109" t="str">
        <f>TEXT(Z4,"###,###")</f>
        <v>17,920</v>
      </c>
      <c r="AD4" s="110">
        <f>Z4/Y4-1</f>
        <v>3.9141780226152445E-2</v>
      </c>
      <c r="AF4" s="110">
        <f>Z4/V4-1</f>
        <v>0.18864420270628823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7634</v>
      </c>
      <c r="W5" s="108">
        <v>7783</v>
      </c>
      <c r="X5" s="108">
        <v>8214</v>
      </c>
      <c r="Y5" s="108">
        <v>8708</v>
      </c>
      <c r="Z5" s="108">
        <v>9040</v>
      </c>
      <c r="AB5" s="109" t="str">
        <f>TEXT(Z5,"###,###")</f>
        <v>9,040</v>
      </c>
      <c r="AD5" s="110">
        <f t="shared" ref="AD5:AD9" si="0">Z5/Y5-1</f>
        <v>3.8125861276986583E-2</v>
      </c>
      <c r="AF5" s="110">
        <f t="shared" ref="AF5:AF9" si="1">Z5/V5-1</f>
        <v>0.1841760544930573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7445</v>
      </c>
      <c r="W6" s="108">
        <v>7426</v>
      </c>
      <c r="X6" s="108">
        <v>7901</v>
      </c>
      <c r="Y6" s="108">
        <v>8531</v>
      </c>
      <c r="Z6" s="108">
        <v>8872</v>
      </c>
      <c r="AB6" s="109" t="str">
        <f>TEXT(Z6,"###,###")</f>
        <v>8,872</v>
      </c>
      <c r="AD6" s="110">
        <f t="shared" si="0"/>
        <v>3.9971867307466935E-2</v>
      </c>
      <c r="AF6" s="110">
        <f t="shared" si="1"/>
        <v>0.1916722632639356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10806</v>
      </c>
      <c r="W7" s="108">
        <v>11127</v>
      </c>
      <c r="X7" s="108">
        <v>11454</v>
      </c>
      <c r="Y7" s="108">
        <v>11933</v>
      </c>
      <c r="Z7" s="108">
        <v>12545</v>
      </c>
      <c r="AB7" s="109" t="str">
        <f>TEXT(Z7,"###,###")</f>
        <v>12,545</v>
      </c>
      <c r="AD7" s="110">
        <f t="shared" si="0"/>
        <v>5.128634878069227E-2</v>
      </c>
      <c r="AF7" s="110">
        <f t="shared" si="1"/>
        <v>0.16092911345548777</v>
      </c>
    </row>
    <row r="8" spans="1:32" ht="17.25" customHeight="1" x14ac:dyDescent="0.25">
      <c r="A8" s="62" t="s">
        <v>12</v>
      </c>
      <c r="B8" s="63"/>
      <c r="C8" s="29"/>
      <c r="D8" s="64" t="str">
        <f>AB4</f>
        <v>17,920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12,545</v>
      </c>
      <c r="P8" s="65"/>
      <c r="S8" s="107" t="s">
        <v>82</v>
      </c>
      <c r="T8" s="108"/>
      <c r="U8" s="108"/>
      <c r="V8" s="108">
        <v>40601.760000000002</v>
      </c>
      <c r="W8" s="108">
        <v>41466.39</v>
      </c>
      <c r="X8" s="108">
        <v>43775.66</v>
      </c>
      <c r="Y8" s="108">
        <v>45000</v>
      </c>
      <c r="Z8" s="108">
        <v>46097</v>
      </c>
      <c r="AB8" s="109" t="str">
        <f>TEXT(Z8,"$###,###")</f>
        <v>$46,097</v>
      </c>
      <c r="AD8" s="110">
        <f t="shared" si="0"/>
        <v>2.4377777777777832E-2</v>
      </c>
      <c r="AF8" s="110">
        <f t="shared" si="1"/>
        <v>0.13534487174940191</v>
      </c>
    </row>
    <row r="9" spans="1:32" x14ac:dyDescent="0.25">
      <c r="A9" s="30" t="s">
        <v>14</v>
      </c>
      <c r="B9" s="69"/>
      <c r="C9" s="70"/>
      <c r="D9" s="71">
        <f>AD104</f>
        <v>75.747767857142861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51.590275009964124</v>
      </c>
      <c r="P9" s="72" t="s">
        <v>83</v>
      </c>
      <c r="S9" s="107" t="s">
        <v>7</v>
      </c>
      <c r="T9" s="108"/>
      <c r="U9" s="108"/>
      <c r="V9" s="108">
        <v>547650145</v>
      </c>
      <c r="W9" s="108">
        <v>577648332</v>
      </c>
      <c r="X9" s="108">
        <v>612848562</v>
      </c>
      <c r="Y9" s="108">
        <v>665618843</v>
      </c>
      <c r="Z9" s="108">
        <v>731735901</v>
      </c>
      <c r="AB9" s="109" t="str">
        <f>TEXT(Z9/1000000,"$#,###.0")&amp;" mil"</f>
        <v>$731.7 mil</v>
      </c>
      <c r="AD9" s="110">
        <f t="shared" si="0"/>
        <v>9.9331710175158072E-2</v>
      </c>
      <c r="AF9" s="110">
        <f t="shared" si="1"/>
        <v>0.33613750983303392</v>
      </c>
    </row>
    <row r="10" spans="1:32" x14ac:dyDescent="0.25">
      <c r="A10" s="30" t="s">
        <v>17</v>
      </c>
      <c r="B10" s="69"/>
      <c r="C10" s="70"/>
      <c r="D10" s="71">
        <f>AD105</f>
        <v>16.127232142857142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48.361897170187326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82.303706656038273</v>
      </c>
      <c r="P11" s="72" t="s">
        <v>83</v>
      </c>
      <c r="S11" s="107" t="s">
        <v>29</v>
      </c>
      <c r="T11" s="112"/>
      <c r="U11" s="112"/>
      <c r="V11" s="112">
        <v>13041</v>
      </c>
      <c r="W11" s="112">
        <v>13111</v>
      </c>
      <c r="X11" s="112">
        <v>13941</v>
      </c>
      <c r="Y11" s="112">
        <v>15033</v>
      </c>
      <c r="Z11" s="112">
        <v>15697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9.5017935432443199</v>
      </c>
      <c r="P12" s="72" t="s">
        <v>83</v>
      </c>
      <c r="S12" s="107" t="s">
        <v>30</v>
      </c>
      <c r="T12" s="112"/>
      <c r="U12" s="112"/>
      <c r="V12" s="112">
        <v>2035</v>
      </c>
      <c r="W12" s="112">
        <v>2099</v>
      </c>
      <c r="X12" s="112">
        <v>2191</v>
      </c>
      <c r="Y12" s="112">
        <v>2211</v>
      </c>
      <c r="Z12" s="112">
        <v>2215</v>
      </c>
    </row>
    <row r="13" spans="1:32" ht="15" customHeight="1" x14ac:dyDescent="0.25">
      <c r="A13" s="30" t="s">
        <v>19</v>
      </c>
      <c r="B13" s="70"/>
      <c r="C13" s="70"/>
      <c r="D13" s="71">
        <f>AD108</f>
        <v>13.504464285714285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8.1387006775607809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17.650669642857142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42.5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22.991071428571427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16.924426020408163</v>
      </c>
      <c r="P15" s="72" t="s">
        <v>83</v>
      </c>
      <c r="S15" s="115" t="s">
        <v>59</v>
      </c>
      <c r="T15" s="115"/>
      <c r="U15" s="116"/>
      <c r="V15" s="116">
        <v>1393</v>
      </c>
      <c r="W15" s="116">
        <v>1564</v>
      </c>
      <c r="X15" s="116">
        <v>1679</v>
      </c>
      <c r="Y15" s="112">
        <v>1827</v>
      </c>
      <c r="Z15" s="112">
        <v>2007</v>
      </c>
      <c r="AB15" s="117">
        <f t="shared" ref="AB15:AB34" si="2">IF(Z15="np",0,Z15/$Z$34)</f>
        <v>0.11201026900323696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37.712053571428569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83.075573979591837</v>
      </c>
      <c r="P16" s="37" t="s">
        <v>83</v>
      </c>
      <c r="S16" s="115" t="s">
        <v>60</v>
      </c>
      <c r="T16" s="115"/>
      <c r="U16" s="116"/>
      <c r="V16" s="116">
        <v>191</v>
      </c>
      <c r="W16" s="116">
        <v>189</v>
      </c>
      <c r="X16" s="116">
        <v>170</v>
      </c>
      <c r="Y16" s="112">
        <v>181</v>
      </c>
      <c r="Z16" s="112">
        <v>186</v>
      </c>
      <c r="AB16" s="117">
        <f t="shared" si="2"/>
        <v>1.0380622837370242E-2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1046</v>
      </c>
      <c r="W17" s="116">
        <v>1063</v>
      </c>
      <c r="X17" s="116">
        <v>1059</v>
      </c>
      <c r="Y17" s="112">
        <v>1104</v>
      </c>
      <c r="Z17" s="112">
        <v>1140</v>
      </c>
      <c r="AB17" s="117">
        <f t="shared" si="2"/>
        <v>6.3623172229043415E-2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127</v>
      </c>
      <c r="W18" s="116">
        <v>127</v>
      </c>
      <c r="X18" s="116">
        <v>139</v>
      </c>
      <c r="Y18" s="112">
        <v>153</v>
      </c>
      <c r="Z18" s="112">
        <v>156</v>
      </c>
      <c r="AB18" s="117">
        <f t="shared" si="2"/>
        <v>8.7063288313427838E-3</v>
      </c>
    </row>
    <row r="19" spans="1:28" x14ac:dyDescent="0.25">
      <c r="A19" s="61" t="str">
        <f>$S$1&amp;" ("&amp;$V$2&amp;" to "&amp;$Z$2&amp;")"</f>
        <v>Meander Valley (2018-19 to 2022-23)</v>
      </c>
      <c r="B19" s="61"/>
      <c r="C19" s="61"/>
      <c r="D19" s="61"/>
      <c r="E19" s="61"/>
      <c r="F19" s="61"/>
      <c r="G19" s="61" t="str">
        <f>$S$1&amp;" ("&amp;$V$2&amp;" to "&amp;$Z$2&amp;")"</f>
        <v>Meander Valley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984</v>
      </c>
      <c r="W19" s="116">
        <v>1052</v>
      </c>
      <c r="X19" s="116">
        <v>1096</v>
      </c>
      <c r="Y19" s="112">
        <v>1174</v>
      </c>
      <c r="Z19" s="112">
        <v>1277</v>
      </c>
      <c r="AB19" s="117">
        <f t="shared" si="2"/>
        <v>7.126911485656881E-2</v>
      </c>
    </row>
    <row r="20" spans="1:28" x14ac:dyDescent="0.25">
      <c r="S20" s="115" t="s">
        <v>64</v>
      </c>
      <c r="T20" s="115"/>
      <c r="U20" s="116"/>
      <c r="V20" s="116">
        <v>455</v>
      </c>
      <c r="W20" s="116">
        <v>466</v>
      </c>
      <c r="X20" s="116">
        <v>549</v>
      </c>
      <c r="Y20" s="112">
        <v>525</v>
      </c>
      <c r="Z20" s="112">
        <v>588</v>
      </c>
      <c r="AB20" s="117">
        <f t="shared" si="2"/>
        <v>3.2816162518138188E-2</v>
      </c>
    </row>
    <row r="21" spans="1:28" x14ac:dyDescent="0.25">
      <c r="S21" s="115" t="s">
        <v>65</v>
      </c>
      <c r="T21" s="115"/>
      <c r="U21" s="116"/>
      <c r="V21" s="116">
        <v>1351</v>
      </c>
      <c r="W21" s="116">
        <v>1422</v>
      </c>
      <c r="X21" s="116">
        <v>1426</v>
      </c>
      <c r="Y21" s="112">
        <v>1527</v>
      </c>
      <c r="Z21" s="112">
        <v>1540</v>
      </c>
      <c r="AB21" s="117">
        <f t="shared" si="2"/>
        <v>8.5947092309409528E-2</v>
      </c>
    </row>
    <row r="22" spans="1:28" x14ac:dyDescent="0.25">
      <c r="S22" s="115" t="s">
        <v>66</v>
      </c>
      <c r="T22" s="115"/>
      <c r="U22" s="116"/>
      <c r="V22" s="116">
        <v>992</v>
      </c>
      <c r="W22" s="116">
        <v>922</v>
      </c>
      <c r="X22" s="116">
        <v>1034</v>
      </c>
      <c r="Y22" s="112">
        <v>1122</v>
      </c>
      <c r="Z22" s="112">
        <v>1169</v>
      </c>
      <c r="AB22" s="117">
        <f t="shared" si="2"/>
        <v>6.5241656434869968E-2</v>
      </c>
    </row>
    <row r="23" spans="1:28" x14ac:dyDescent="0.25">
      <c r="S23" s="115" t="s">
        <v>67</v>
      </c>
      <c r="T23" s="115"/>
      <c r="U23" s="116"/>
      <c r="V23" s="116">
        <v>630</v>
      </c>
      <c r="W23" s="116">
        <v>645</v>
      </c>
      <c r="X23" s="116">
        <v>669</v>
      </c>
      <c r="Y23" s="112">
        <v>776</v>
      </c>
      <c r="Z23" s="112">
        <v>742</v>
      </c>
      <c r="AB23" s="117">
        <f t="shared" si="2"/>
        <v>4.1410871749079141E-2</v>
      </c>
    </row>
    <row r="24" spans="1:28" x14ac:dyDescent="0.25">
      <c r="S24" s="115" t="s">
        <v>68</v>
      </c>
      <c r="T24" s="115"/>
      <c r="U24" s="116"/>
      <c r="V24" s="116">
        <v>83</v>
      </c>
      <c r="W24" s="116">
        <v>70</v>
      </c>
      <c r="X24" s="116">
        <v>77</v>
      </c>
      <c r="Y24" s="112">
        <v>88</v>
      </c>
      <c r="Z24" s="112">
        <v>96</v>
      </c>
      <c r="AB24" s="117">
        <f t="shared" si="2"/>
        <v>5.3577408192878673E-3</v>
      </c>
    </row>
    <row r="25" spans="1:28" x14ac:dyDescent="0.25">
      <c r="S25" s="115" t="s">
        <v>69</v>
      </c>
      <c r="T25" s="115"/>
      <c r="U25" s="116"/>
      <c r="V25" s="116">
        <v>558</v>
      </c>
      <c r="W25" s="116">
        <v>523</v>
      </c>
      <c r="X25" s="116">
        <v>581</v>
      </c>
      <c r="Y25" s="112">
        <v>614</v>
      </c>
      <c r="Z25" s="112">
        <v>638</v>
      </c>
      <c r="AB25" s="117">
        <f t="shared" si="2"/>
        <v>3.560665252818395E-2</v>
      </c>
    </row>
    <row r="26" spans="1:28" x14ac:dyDescent="0.25">
      <c r="S26" s="115" t="s">
        <v>70</v>
      </c>
      <c r="T26" s="115"/>
      <c r="U26" s="116"/>
      <c r="V26" s="116">
        <v>246</v>
      </c>
      <c r="W26" s="116">
        <v>233</v>
      </c>
      <c r="X26" s="116">
        <v>262</v>
      </c>
      <c r="Y26" s="112">
        <v>279</v>
      </c>
      <c r="Z26" s="112">
        <v>279</v>
      </c>
      <c r="AB26" s="117">
        <f t="shared" si="2"/>
        <v>1.5570934256055362E-2</v>
      </c>
    </row>
    <row r="27" spans="1:28" x14ac:dyDescent="0.25">
      <c r="S27" s="115" t="s">
        <v>71</v>
      </c>
      <c r="T27" s="115"/>
      <c r="U27" s="116"/>
      <c r="V27" s="116">
        <v>593</v>
      </c>
      <c r="W27" s="116">
        <v>609</v>
      </c>
      <c r="X27" s="116">
        <v>649</v>
      </c>
      <c r="Y27" s="112">
        <v>744</v>
      </c>
      <c r="Z27" s="112">
        <v>778</v>
      </c>
      <c r="AB27" s="117">
        <f t="shared" si="2"/>
        <v>4.3420024556312088E-2</v>
      </c>
    </row>
    <row r="28" spans="1:28" x14ac:dyDescent="0.25">
      <c r="S28" s="115" t="s">
        <v>72</v>
      </c>
      <c r="T28" s="115"/>
      <c r="U28" s="116"/>
      <c r="V28" s="116">
        <v>836</v>
      </c>
      <c r="W28" s="116">
        <v>793</v>
      </c>
      <c r="X28" s="116">
        <v>932</v>
      </c>
      <c r="Y28" s="112">
        <v>879</v>
      </c>
      <c r="Z28" s="112">
        <v>981</v>
      </c>
      <c r="AB28" s="117">
        <f t="shared" si="2"/>
        <v>5.4749413997097887E-2</v>
      </c>
    </row>
    <row r="29" spans="1:28" x14ac:dyDescent="0.25">
      <c r="S29" s="115" t="s">
        <v>73</v>
      </c>
      <c r="T29" s="115"/>
      <c r="U29" s="116"/>
      <c r="V29" s="116">
        <v>743</v>
      </c>
      <c r="W29" s="116">
        <v>621</v>
      </c>
      <c r="X29" s="116">
        <v>712</v>
      </c>
      <c r="Y29" s="112">
        <v>863</v>
      </c>
      <c r="Z29" s="112">
        <v>758</v>
      </c>
      <c r="AB29" s="117">
        <f t="shared" si="2"/>
        <v>4.2303828552293782E-2</v>
      </c>
    </row>
    <row r="30" spans="1:28" x14ac:dyDescent="0.25">
      <c r="S30" s="115" t="s">
        <v>74</v>
      </c>
      <c r="T30" s="115"/>
      <c r="U30" s="116"/>
      <c r="V30" s="116">
        <v>1040</v>
      </c>
      <c r="W30" s="116">
        <v>1068</v>
      </c>
      <c r="X30" s="116">
        <v>1047</v>
      </c>
      <c r="Y30" s="112">
        <v>1192</v>
      </c>
      <c r="Z30" s="112">
        <v>1339</v>
      </c>
      <c r="AB30" s="117">
        <f t="shared" si="2"/>
        <v>7.4729322469025555E-2</v>
      </c>
    </row>
    <row r="31" spans="1:28" x14ac:dyDescent="0.25">
      <c r="S31" s="115" t="s">
        <v>75</v>
      </c>
      <c r="T31" s="115"/>
      <c r="U31" s="116"/>
      <c r="V31" s="116">
        <v>1980</v>
      </c>
      <c r="W31" s="116">
        <v>2022</v>
      </c>
      <c r="X31" s="116">
        <v>2288</v>
      </c>
      <c r="Y31" s="112">
        <v>2450</v>
      </c>
      <c r="Z31" s="112">
        <v>2505</v>
      </c>
      <c r="AB31" s="117">
        <f t="shared" si="2"/>
        <v>0.13980354950329277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263</v>
      </c>
      <c r="W32" s="116">
        <v>282</v>
      </c>
      <c r="X32" s="116">
        <v>278</v>
      </c>
      <c r="Y32" s="112">
        <v>309</v>
      </c>
      <c r="Z32" s="112">
        <v>311</v>
      </c>
      <c r="AB32" s="117">
        <f t="shared" si="2"/>
        <v>1.7356847862484651E-2</v>
      </c>
    </row>
    <row r="33" spans="19:32" x14ac:dyDescent="0.25">
      <c r="S33" s="115" t="s">
        <v>77</v>
      </c>
      <c r="T33" s="115"/>
      <c r="U33" s="116"/>
      <c r="V33" s="116">
        <v>481</v>
      </c>
      <c r="W33" s="116">
        <v>530</v>
      </c>
      <c r="X33" s="116">
        <v>552</v>
      </c>
      <c r="Y33" s="112">
        <v>587</v>
      </c>
      <c r="Z33" s="112">
        <v>654</v>
      </c>
      <c r="AB33" s="117">
        <f t="shared" si="2"/>
        <v>3.6499609331398591E-2</v>
      </c>
    </row>
    <row r="34" spans="19:32" x14ac:dyDescent="0.25">
      <c r="S34" s="118" t="s">
        <v>53</v>
      </c>
      <c r="T34" s="118"/>
      <c r="U34" s="119"/>
      <c r="V34" s="119">
        <v>15082</v>
      </c>
      <c r="W34" s="119">
        <v>15208</v>
      </c>
      <c r="X34" s="119">
        <v>16132</v>
      </c>
      <c r="Y34" s="120">
        <v>17249</v>
      </c>
      <c r="Z34" s="120">
        <v>17918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9076</v>
      </c>
      <c r="W37" s="112">
        <v>9421</v>
      </c>
      <c r="X37" s="112">
        <v>9580</v>
      </c>
      <c r="Y37" s="112">
        <v>9845</v>
      </c>
      <c r="Z37" s="112">
        <v>10421</v>
      </c>
      <c r="AB37" s="132">
        <f>Z37/Z40*100</f>
        <v>83.075573979591837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1728</v>
      </c>
      <c r="W38" s="112">
        <v>1705</v>
      </c>
      <c r="X38" s="112">
        <v>1871</v>
      </c>
      <c r="Y38" s="112">
        <v>2092</v>
      </c>
      <c r="Z38" s="112">
        <v>2123</v>
      </c>
      <c r="AB38" s="132">
        <f>Z38/Z40*100</f>
        <v>16.924426020408163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10804</v>
      </c>
      <c r="W40" s="112">
        <v>11126</v>
      </c>
      <c r="X40" s="112">
        <v>11451</v>
      </c>
      <c r="Y40" s="112">
        <v>11937</v>
      </c>
      <c r="Z40" s="112">
        <v>12544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9</v>
      </c>
      <c r="W44" s="112">
        <v>13</v>
      </c>
      <c r="X44" s="112">
        <v>14</v>
      </c>
      <c r="Y44" s="112">
        <v>16</v>
      </c>
      <c r="Z44" s="112">
        <v>20</v>
      </c>
    </row>
    <row r="45" spans="19:32" x14ac:dyDescent="0.25">
      <c r="S45" s="115" t="s">
        <v>37</v>
      </c>
      <c r="T45" s="115"/>
      <c r="U45" s="112"/>
      <c r="V45" s="112">
        <v>185</v>
      </c>
      <c r="W45" s="112">
        <v>198</v>
      </c>
      <c r="X45" s="112">
        <v>219</v>
      </c>
      <c r="Y45" s="112">
        <v>265</v>
      </c>
      <c r="Z45" s="112">
        <v>291</v>
      </c>
    </row>
    <row r="46" spans="19:32" x14ac:dyDescent="0.25">
      <c r="S46" s="115" t="s">
        <v>38</v>
      </c>
      <c r="T46" s="115"/>
      <c r="U46" s="112"/>
      <c r="V46" s="112">
        <v>431</v>
      </c>
      <c r="W46" s="112">
        <v>392</v>
      </c>
      <c r="X46" s="112">
        <v>437</v>
      </c>
      <c r="Y46" s="112">
        <v>450</v>
      </c>
      <c r="Z46" s="112">
        <v>493</v>
      </c>
    </row>
    <row r="47" spans="19:32" x14ac:dyDescent="0.25">
      <c r="S47" s="115" t="s">
        <v>39</v>
      </c>
      <c r="T47" s="115"/>
      <c r="U47" s="112"/>
      <c r="V47" s="112">
        <v>597</v>
      </c>
      <c r="W47" s="112">
        <v>654</v>
      </c>
      <c r="X47" s="112">
        <v>676</v>
      </c>
      <c r="Y47" s="112">
        <v>747</v>
      </c>
      <c r="Z47" s="112">
        <v>719</v>
      </c>
    </row>
    <row r="48" spans="19:32" x14ac:dyDescent="0.25">
      <c r="S48" s="115" t="s">
        <v>40</v>
      </c>
      <c r="T48" s="115"/>
      <c r="U48" s="112"/>
      <c r="V48" s="112">
        <v>863</v>
      </c>
      <c r="W48" s="112">
        <v>885</v>
      </c>
      <c r="X48" s="112">
        <v>969</v>
      </c>
      <c r="Y48" s="112">
        <v>1028</v>
      </c>
      <c r="Z48" s="112">
        <v>1078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707</v>
      </c>
      <c r="W49" s="112">
        <v>740</v>
      </c>
      <c r="X49" s="112">
        <v>861</v>
      </c>
      <c r="Y49" s="112">
        <v>917</v>
      </c>
      <c r="Z49" s="112">
        <v>1082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Meander Valley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650</v>
      </c>
      <c r="W50" s="112">
        <v>676</v>
      </c>
      <c r="X50" s="112">
        <v>711</v>
      </c>
      <c r="Y50" s="112">
        <v>780</v>
      </c>
      <c r="Z50" s="112">
        <v>841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637</v>
      </c>
      <c r="W51" s="112">
        <v>627</v>
      </c>
      <c r="X51" s="112">
        <v>647</v>
      </c>
      <c r="Y51" s="112">
        <v>746</v>
      </c>
      <c r="Z51" s="112">
        <v>726</v>
      </c>
    </row>
    <row r="52" spans="1:26" ht="15" customHeight="1" x14ac:dyDescent="0.25">
      <c r="S52" s="115" t="s">
        <v>44</v>
      </c>
      <c r="T52" s="115"/>
      <c r="U52" s="112"/>
      <c r="V52" s="112">
        <v>694</v>
      </c>
      <c r="W52" s="112">
        <v>704</v>
      </c>
      <c r="X52" s="112">
        <v>706</v>
      </c>
      <c r="Y52" s="112">
        <v>690</v>
      </c>
      <c r="Z52" s="112">
        <v>667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809</v>
      </c>
      <c r="W53" s="112">
        <v>778</v>
      </c>
      <c r="X53" s="112">
        <v>829</v>
      </c>
      <c r="Y53" s="112">
        <v>823</v>
      </c>
      <c r="Z53" s="112">
        <v>807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779</v>
      </c>
      <c r="W54" s="112">
        <v>795</v>
      </c>
      <c r="X54" s="112">
        <v>783</v>
      </c>
      <c r="Y54" s="112">
        <v>794</v>
      </c>
      <c r="Z54" s="112">
        <v>836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662</v>
      </c>
      <c r="W55" s="112">
        <v>683</v>
      </c>
      <c r="X55" s="112">
        <v>683</v>
      </c>
      <c r="Y55" s="112">
        <v>713</v>
      </c>
      <c r="Z55" s="112">
        <v>733</v>
      </c>
    </row>
    <row r="56" spans="1:26" ht="15" customHeight="1" x14ac:dyDescent="0.25">
      <c r="S56" s="115" t="s">
        <v>48</v>
      </c>
      <c r="T56" s="115"/>
      <c r="U56" s="112"/>
      <c r="V56" s="112">
        <v>349</v>
      </c>
      <c r="W56" s="112">
        <v>360</v>
      </c>
      <c r="X56" s="112">
        <v>384</v>
      </c>
      <c r="Y56" s="112">
        <v>426</v>
      </c>
      <c r="Z56" s="112">
        <v>426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135</v>
      </c>
      <c r="W57" s="112">
        <v>160</v>
      </c>
      <c r="X57" s="112">
        <v>177</v>
      </c>
      <c r="Y57" s="112">
        <v>187</v>
      </c>
      <c r="Z57" s="112">
        <v>184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71</v>
      </c>
      <c r="W58" s="112">
        <v>73</v>
      </c>
      <c r="X58" s="112">
        <v>71</v>
      </c>
      <c r="Y58" s="112">
        <v>81</v>
      </c>
      <c r="Z58" s="112">
        <v>88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33</v>
      </c>
      <c r="W59" s="112">
        <v>33</v>
      </c>
      <c r="X59" s="112">
        <v>39</v>
      </c>
      <c r="Y59" s="112">
        <v>43</v>
      </c>
      <c r="Z59" s="112">
        <v>39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14</v>
      </c>
      <c r="W60" s="112">
        <v>12</v>
      </c>
      <c r="X60" s="112">
        <v>8</v>
      </c>
      <c r="Y60" s="112">
        <v>8</v>
      </c>
      <c r="Z60" s="112">
        <v>10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7631</v>
      </c>
      <c r="W61" s="112">
        <v>7777</v>
      </c>
      <c r="X61" s="112">
        <v>8214</v>
      </c>
      <c r="Y61" s="112">
        <v>8703</v>
      </c>
      <c r="Z61" s="112">
        <v>9037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11</v>
      </c>
      <c r="W63" s="112">
        <v>6</v>
      </c>
      <c r="X63" s="112">
        <v>23</v>
      </c>
      <c r="Y63" s="112">
        <v>25</v>
      </c>
      <c r="Z63" s="112">
        <v>18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202</v>
      </c>
      <c r="W64" s="112">
        <v>179</v>
      </c>
      <c r="X64" s="112">
        <v>238</v>
      </c>
      <c r="Y64" s="112">
        <v>306</v>
      </c>
      <c r="Z64" s="112">
        <v>322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Meander Valley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525</v>
      </c>
      <c r="W65" s="112">
        <v>515</v>
      </c>
      <c r="X65" s="112">
        <v>508</v>
      </c>
      <c r="Y65" s="112">
        <v>463</v>
      </c>
      <c r="Z65" s="112">
        <v>524</v>
      </c>
    </row>
    <row r="66" spans="1:26" x14ac:dyDescent="0.25">
      <c r="S66" s="115" t="s">
        <v>39</v>
      </c>
      <c r="T66" s="115"/>
      <c r="U66" s="112"/>
      <c r="V66" s="112">
        <v>622</v>
      </c>
      <c r="W66" s="112">
        <v>620</v>
      </c>
      <c r="X66" s="112">
        <v>665</v>
      </c>
      <c r="Y66" s="112">
        <v>718</v>
      </c>
      <c r="Z66" s="112">
        <v>733</v>
      </c>
    </row>
    <row r="67" spans="1:26" x14ac:dyDescent="0.25">
      <c r="S67" s="115" t="s">
        <v>40</v>
      </c>
      <c r="T67" s="115"/>
      <c r="U67" s="112"/>
      <c r="V67" s="112">
        <v>731</v>
      </c>
      <c r="W67" s="112">
        <v>760</v>
      </c>
      <c r="X67" s="112">
        <v>873</v>
      </c>
      <c r="Y67" s="112">
        <v>900</v>
      </c>
      <c r="Z67" s="112">
        <v>1027</v>
      </c>
    </row>
    <row r="68" spans="1:26" x14ac:dyDescent="0.25">
      <c r="S68" s="115" t="s">
        <v>41</v>
      </c>
      <c r="T68" s="115"/>
      <c r="U68" s="112"/>
      <c r="V68" s="112">
        <v>644</v>
      </c>
      <c r="W68" s="112">
        <v>648</v>
      </c>
      <c r="X68" s="112">
        <v>707</v>
      </c>
      <c r="Y68" s="112">
        <v>874</v>
      </c>
      <c r="Z68" s="112">
        <v>925</v>
      </c>
    </row>
    <row r="69" spans="1:26" x14ac:dyDescent="0.25">
      <c r="S69" s="115" t="s">
        <v>42</v>
      </c>
      <c r="T69" s="115"/>
      <c r="U69" s="112"/>
      <c r="V69" s="112">
        <v>644</v>
      </c>
      <c r="W69" s="112">
        <v>668</v>
      </c>
      <c r="X69" s="112">
        <v>694</v>
      </c>
      <c r="Y69" s="112">
        <v>763</v>
      </c>
      <c r="Z69" s="112">
        <v>812</v>
      </c>
    </row>
    <row r="70" spans="1:26" x14ac:dyDescent="0.25">
      <c r="S70" s="115" t="s">
        <v>43</v>
      </c>
      <c r="T70" s="115"/>
      <c r="U70" s="112"/>
      <c r="V70" s="112">
        <v>655</v>
      </c>
      <c r="W70" s="112">
        <v>650</v>
      </c>
      <c r="X70" s="112">
        <v>693</v>
      </c>
      <c r="Y70" s="112">
        <v>816</v>
      </c>
      <c r="Z70" s="112">
        <v>841</v>
      </c>
    </row>
    <row r="71" spans="1:26" x14ac:dyDescent="0.25">
      <c r="S71" s="115" t="s">
        <v>44</v>
      </c>
      <c r="T71" s="115"/>
      <c r="U71" s="112"/>
      <c r="V71" s="112">
        <v>815</v>
      </c>
      <c r="W71" s="112">
        <v>811</v>
      </c>
      <c r="X71" s="112">
        <v>785</v>
      </c>
      <c r="Y71" s="112">
        <v>777</v>
      </c>
      <c r="Z71" s="112">
        <v>768</v>
      </c>
    </row>
    <row r="72" spans="1:26" x14ac:dyDescent="0.25">
      <c r="S72" s="115" t="s">
        <v>45</v>
      </c>
      <c r="T72" s="115"/>
      <c r="U72" s="112"/>
      <c r="V72" s="112">
        <v>891</v>
      </c>
      <c r="W72" s="112">
        <v>872</v>
      </c>
      <c r="X72" s="112">
        <v>860</v>
      </c>
      <c r="Y72" s="112">
        <v>886</v>
      </c>
      <c r="Z72" s="112">
        <v>881</v>
      </c>
    </row>
    <row r="73" spans="1:26" x14ac:dyDescent="0.25">
      <c r="S73" s="115" t="s">
        <v>46</v>
      </c>
      <c r="T73" s="115"/>
      <c r="U73" s="112"/>
      <c r="V73" s="112">
        <v>747</v>
      </c>
      <c r="W73" s="112">
        <v>735</v>
      </c>
      <c r="X73" s="112">
        <v>801</v>
      </c>
      <c r="Y73" s="112">
        <v>867</v>
      </c>
      <c r="Z73" s="112">
        <v>857</v>
      </c>
    </row>
    <row r="74" spans="1:26" x14ac:dyDescent="0.25">
      <c r="S74" s="115" t="s">
        <v>47</v>
      </c>
      <c r="T74" s="115"/>
      <c r="U74" s="112"/>
      <c r="V74" s="112">
        <v>536</v>
      </c>
      <c r="W74" s="112">
        <v>555</v>
      </c>
      <c r="X74" s="112">
        <v>588</v>
      </c>
      <c r="Y74" s="112">
        <v>616</v>
      </c>
      <c r="Z74" s="112">
        <v>597</v>
      </c>
    </row>
    <row r="75" spans="1:26" x14ac:dyDescent="0.25">
      <c r="S75" s="115" t="s">
        <v>48</v>
      </c>
      <c r="T75" s="115"/>
      <c r="U75" s="112"/>
      <c r="V75" s="112">
        <v>246</v>
      </c>
      <c r="W75" s="112">
        <v>227</v>
      </c>
      <c r="X75" s="112">
        <v>270</v>
      </c>
      <c r="Y75" s="112">
        <v>327</v>
      </c>
      <c r="Z75" s="112">
        <v>346</v>
      </c>
    </row>
    <row r="76" spans="1:26" x14ac:dyDescent="0.25">
      <c r="S76" s="115" t="s">
        <v>49</v>
      </c>
      <c r="T76" s="115"/>
      <c r="U76" s="112"/>
      <c r="V76" s="112">
        <v>103</v>
      </c>
      <c r="W76" s="112">
        <v>104</v>
      </c>
      <c r="X76" s="112">
        <v>116</v>
      </c>
      <c r="Y76" s="112">
        <v>106</v>
      </c>
      <c r="Z76" s="112">
        <v>117</v>
      </c>
    </row>
    <row r="77" spans="1:26" x14ac:dyDescent="0.25">
      <c r="S77" s="115" t="s">
        <v>50</v>
      </c>
      <c r="T77" s="115"/>
      <c r="U77" s="112"/>
      <c r="V77" s="112">
        <v>45</v>
      </c>
      <c r="W77" s="112">
        <v>45</v>
      </c>
      <c r="X77" s="112">
        <v>43</v>
      </c>
      <c r="Y77" s="112">
        <v>55</v>
      </c>
      <c r="Z77" s="112">
        <v>60</v>
      </c>
    </row>
    <row r="78" spans="1:26" x14ac:dyDescent="0.25">
      <c r="S78" s="115" t="s">
        <v>51</v>
      </c>
      <c r="T78" s="115"/>
      <c r="U78" s="112"/>
      <c r="V78" s="112">
        <v>10</v>
      </c>
      <c r="W78" s="112">
        <v>17</v>
      </c>
      <c r="X78" s="112">
        <v>20</v>
      </c>
      <c r="Y78" s="112">
        <v>14</v>
      </c>
      <c r="Z78" s="112">
        <v>28</v>
      </c>
    </row>
    <row r="79" spans="1:26" x14ac:dyDescent="0.25">
      <c r="S79" s="115" t="s">
        <v>52</v>
      </c>
      <c r="T79" s="115"/>
      <c r="U79" s="112"/>
      <c r="V79" s="112">
        <v>12</v>
      </c>
      <c r="W79" s="112">
        <v>13</v>
      </c>
      <c r="X79" s="112">
        <v>17</v>
      </c>
      <c r="Y79" s="112">
        <v>17</v>
      </c>
      <c r="Z79" s="112">
        <v>20</v>
      </c>
    </row>
    <row r="80" spans="1:26" x14ac:dyDescent="0.25">
      <c r="S80" s="118" t="s">
        <v>53</v>
      </c>
      <c r="T80" s="118"/>
      <c r="U80" s="112"/>
      <c r="V80" s="112">
        <v>7447</v>
      </c>
      <c r="W80" s="112">
        <v>7425</v>
      </c>
      <c r="X80" s="112">
        <v>7901</v>
      </c>
      <c r="Y80" s="112">
        <v>8535</v>
      </c>
      <c r="Z80" s="112">
        <v>8873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Meander Valley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616</v>
      </c>
      <c r="W83" s="112">
        <v>666</v>
      </c>
      <c r="X83" s="112">
        <v>661</v>
      </c>
      <c r="Y83" s="112">
        <v>694</v>
      </c>
      <c r="Z83" s="112">
        <v>699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500</v>
      </c>
      <c r="W84" s="112">
        <v>525</v>
      </c>
      <c r="X84" s="112">
        <v>541</v>
      </c>
      <c r="Y84" s="112">
        <v>562</v>
      </c>
      <c r="Z84" s="112">
        <v>569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994</v>
      </c>
      <c r="W85" s="112">
        <v>1005</v>
      </c>
      <c r="X85" s="112">
        <v>1027</v>
      </c>
      <c r="Y85" s="112">
        <v>1113</v>
      </c>
      <c r="Z85" s="112">
        <v>1136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17,920</v>
      </c>
      <c r="D86" s="94">
        <f t="shared" ref="D86:D91" si="4">AD4</f>
        <v>3.9141780226152445E-2</v>
      </c>
      <c r="E86" s="95">
        <f t="shared" ref="E86:E91" si="5">AD4</f>
        <v>3.9141780226152445E-2</v>
      </c>
      <c r="F86" s="94">
        <f t="shared" ref="F86:F91" si="6">AF4</f>
        <v>0.18864420270628823</v>
      </c>
      <c r="G86" s="95">
        <f t="shared" ref="G86:G91" si="7">AF4</f>
        <v>0.18864420270628823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306</v>
      </c>
      <c r="W86" s="112">
        <v>324</v>
      </c>
      <c r="X86" s="112">
        <v>341</v>
      </c>
      <c r="Y86" s="112">
        <v>372</v>
      </c>
      <c r="Z86" s="112">
        <v>384</v>
      </c>
    </row>
    <row r="87" spans="1:30" ht="15" customHeight="1" x14ac:dyDescent="0.25">
      <c r="A87" s="96" t="s">
        <v>4</v>
      </c>
      <c r="B87" s="49"/>
      <c r="C87" s="97" t="str">
        <f t="shared" si="3"/>
        <v>9,040</v>
      </c>
      <c r="D87" s="94">
        <f t="shared" si="4"/>
        <v>3.8125861276986583E-2</v>
      </c>
      <c r="E87" s="95">
        <f t="shared" si="5"/>
        <v>3.8125861276986583E-2</v>
      </c>
      <c r="F87" s="94">
        <f t="shared" si="6"/>
        <v>0.1841760544930573</v>
      </c>
      <c r="G87" s="95">
        <f t="shared" si="7"/>
        <v>0.1841760544930573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197</v>
      </c>
      <c r="W87" s="112">
        <v>205</v>
      </c>
      <c r="X87" s="112">
        <v>213</v>
      </c>
      <c r="Y87" s="112">
        <v>237</v>
      </c>
      <c r="Z87" s="112">
        <v>235</v>
      </c>
    </row>
    <row r="88" spans="1:30" ht="15" customHeight="1" x14ac:dyDescent="0.25">
      <c r="A88" s="96" t="s">
        <v>5</v>
      </c>
      <c r="B88" s="49"/>
      <c r="C88" s="97" t="str">
        <f t="shared" si="3"/>
        <v>8,872</v>
      </c>
      <c r="D88" s="94">
        <f t="shared" si="4"/>
        <v>3.9971867307466935E-2</v>
      </c>
      <c r="E88" s="95">
        <f t="shared" si="5"/>
        <v>3.9971867307466935E-2</v>
      </c>
      <c r="F88" s="94">
        <f t="shared" si="6"/>
        <v>0.1916722632639356</v>
      </c>
      <c r="G88" s="95">
        <f t="shared" si="7"/>
        <v>0.1916722632639356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295</v>
      </c>
      <c r="W88" s="112">
        <v>302</v>
      </c>
      <c r="X88" s="112">
        <v>302</v>
      </c>
      <c r="Y88" s="112">
        <v>317</v>
      </c>
      <c r="Z88" s="112">
        <v>339</v>
      </c>
    </row>
    <row r="89" spans="1:30" ht="15" customHeight="1" x14ac:dyDescent="0.25">
      <c r="A89" s="49" t="s">
        <v>6</v>
      </c>
      <c r="B89" s="49"/>
      <c r="C89" s="97" t="str">
        <f t="shared" si="3"/>
        <v>12,545</v>
      </c>
      <c r="D89" s="94">
        <f t="shared" si="4"/>
        <v>5.128634878069227E-2</v>
      </c>
      <c r="E89" s="95">
        <f t="shared" si="5"/>
        <v>5.128634878069227E-2</v>
      </c>
      <c r="F89" s="94">
        <f t="shared" si="6"/>
        <v>0.16092911345548777</v>
      </c>
      <c r="G89" s="95">
        <f t="shared" si="7"/>
        <v>0.16092911345548777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664</v>
      </c>
      <c r="W89" s="112">
        <v>693</v>
      </c>
      <c r="X89" s="112">
        <v>683</v>
      </c>
      <c r="Y89" s="112">
        <v>710</v>
      </c>
      <c r="Z89" s="112">
        <v>839</v>
      </c>
    </row>
    <row r="90" spans="1:30" ht="15" customHeight="1" x14ac:dyDescent="0.25">
      <c r="A90" s="49" t="s">
        <v>95</v>
      </c>
      <c r="B90" s="49"/>
      <c r="C90" s="97" t="str">
        <f t="shared" si="3"/>
        <v>$46,097</v>
      </c>
      <c r="D90" s="94">
        <f t="shared" si="4"/>
        <v>2.4377777777777832E-2</v>
      </c>
      <c r="E90" s="95">
        <f t="shared" si="5"/>
        <v>2.4377777777777832E-2</v>
      </c>
      <c r="F90" s="94">
        <f t="shared" si="6"/>
        <v>0.13534487174940191</v>
      </c>
      <c r="G90" s="95">
        <f t="shared" si="7"/>
        <v>0.13534487174940191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840</v>
      </c>
      <c r="W90" s="112">
        <v>886</v>
      </c>
      <c r="X90" s="112">
        <v>865</v>
      </c>
      <c r="Y90" s="112">
        <v>873</v>
      </c>
      <c r="Z90" s="112">
        <v>784</v>
      </c>
    </row>
    <row r="91" spans="1:30" ht="15" customHeight="1" x14ac:dyDescent="0.25">
      <c r="A91" s="49" t="s">
        <v>7</v>
      </c>
      <c r="B91" s="49"/>
      <c r="C91" s="97" t="str">
        <f t="shared" si="3"/>
        <v>$731.7 mil</v>
      </c>
      <c r="D91" s="94">
        <f t="shared" si="4"/>
        <v>9.9331710175158072E-2</v>
      </c>
      <c r="E91" s="95">
        <f t="shared" si="5"/>
        <v>9.9331710175158072E-2</v>
      </c>
      <c r="F91" s="94">
        <f t="shared" si="6"/>
        <v>0.33613750983303392</v>
      </c>
      <c r="G91" s="95">
        <f t="shared" si="7"/>
        <v>0.33613750983303392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5566</v>
      </c>
      <c r="W91" s="112">
        <v>5795</v>
      </c>
      <c r="X91" s="112">
        <v>5904</v>
      </c>
      <c r="Y91" s="112">
        <v>6156</v>
      </c>
      <c r="Z91" s="112">
        <v>6471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394</v>
      </c>
      <c r="W93" s="112">
        <v>396</v>
      </c>
      <c r="X93" s="112">
        <v>409</v>
      </c>
      <c r="Y93" s="112">
        <v>427</v>
      </c>
      <c r="Z93" s="112">
        <v>464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915</v>
      </c>
      <c r="W94" s="112">
        <v>928</v>
      </c>
      <c r="X94" s="112">
        <v>992</v>
      </c>
      <c r="Y94" s="112">
        <v>1039</v>
      </c>
      <c r="Z94" s="112">
        <v>1056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208</v>
      </c>
      <c r="W95" s="112">
        <v>235</v>
      </c>
      <c r="X95" s="112">
        <v>242</v>
      </c>
      <c r="Y95" s="112">
        <v>242</v>
      </c>
      <c r="Z95" s="112">
        <v>255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833</v>
      </c>
      <c r="W96" s="112">
        <v>915</v>
      </c>
      <c r="X96" s="112">
        <v>891</v>
      </c>
      <c r="Y96" s="112">
        <v>907</v>
      </c>
      <c r="Z96" s="112">
        <v>965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902</v>
      </c>
      <c r="W97" s="112">
        <v>896</v>
      </c>
      <c r="X97" s="112">
        <v>915</v>
      </c>
      <c r="Y97" s="112">
        <v>944</v>
      </c>
      <c r="Z97" s="112">
        <v>963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597</v>
      </c>
      <c r="W98" s="112">
        <v>598</v>
      </c>
      <c r="X98" s="112">
        <v>597</v>
      </c>
      <c r="Y98" s="112">
        <v>610</v>
      </c>
      <c r="Z98" s="112">
        <v>613</v>
      </c>
    </row>
    <row r="99" spans="1:32" ht="15" customHeight="1" x14ac:dyDescent="0.25">
      <c r="S99" s="115" t="s">
        <v>142</v>
      </c>
      <c r="T99" s="115"/>
      <c r="U99" s="112"/>
      <c r="V99" s="112">
        <v>47</v>
      </c>
      <c r="W99" s="112">
        <v>48</v>
      </c>
      <c r="X99" s="112">
        <v>53</v>
      </c>
      <c r="Y99" s="112">
        <v>47</v>
      </c>
      <c r="Z99" s="112">
        <v>87</v>
      </c>
    </row>
    <row r="100" spans="1:32" ht="15" customHeight="1" x14ac:dyDescent="0.25">
      <c r="S100" s="115" t="s">
        <v>58</v>
      </c>
      <c r="T100" s="115"/>
      <c r="U100" s="112"/>
      <c r="V100" s="112">
        <v>485</v>
      </c>
      <c r="W100" s="112">
        <v>521</v>
      </c>
      <c r="X100" s="112">
        <v>532</v>
      </c>
      <c r="Y100" s="112">
        <v>547</v>
      </c>
      <c r="Z100" s="112">
        <v>486</v>
      </c>
    </row>
    <row r="101" spans="1:32" x14ac:dyDescent="0.25">
      <c r="A101" s="18"/>
      <c r="S101" s="118" t="s">
        <v>53</v>
      </c>
      <c r="T101" s="118"/>
      <c r="U101" s="112"/>
      <c r="V101" s="112">
        <v>5242</v>
      </c>
      <c r="W101" s="112">
        <v>5335</v>
      </c>
      <c r="X101" s="112">
        <v>5531</v>
      </c>
      <c r="Y101" s="112">
        <v>5777</v>
      </c>
      <c r="Z101" s="112">
        <v>6068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11032</v>
      </c>
      <c r="W104" s="112">
        <v>11639</v>
      </c>
      <c r="X104" s="112">
        <v>11946</v>
      </c>
      <c r="Y104" s="112">
        <v>12774</v>
      </c>
      <c r="Z104" s="112">
        <v>13574</v>
      </c>
      <c r="AB104" s="109" t="str">
        <f>TEXT(Z104,"###,###")</f>
        <v>13,574</v>
      </c>
      <c r="AD104" s="130">
        <f>Z104/($Z$4)*100</f>
        <v>75.747767857142861</v>
      </c>
      <c r="AF104" s="109"/>
    </row>
    <row r="105" spans="1:32" x14ac:dyDescent="0.25">
      <c r="S105" s="115" t="s">
        <v>17</v>
      </c>
      <c r="T105" s="115"/>
      <c r="U105" s="112"/>
      <c r="V105" s="112">
        <v>2543</v>
      </c>
      <c r="W105" s="112">
        <v>2543</v>
      </c>
      <c r="X105" s="112">
        <v>2641</v>
      </c>
      <c r="Y105" s="112">
        <v>2941</v>
      </c>
      <c r="Z105" s="112">
        <v>2890</v>
      </c>
      <c r="AB105" s="109" t="str">
        <f>TEXT(Z105,"###,###")</f>
        <v>2,890</v>
      </c>
      <c r="AD105" s="130">
        <f>Z105/($Z$4)*100</f>
        <v>16.127232142857142</v>
      </c>
      <c r="AF105" s="109"/>
    </row>
    <row r="106" spans="1:32" x14ac:dyDescent="0.25">
      <c r="S106" s="118" t="s">
        <v>53</v>
      </c>
      <c r="T106" s="118"/>
      <c r="U106" s="120"/>
      <c r="V106" s="120">
        <v>13575</v>
      </c>
      <c r="W106" s="120">
        <v>14182</v>
      </c>
      <c r="X106" s="120">
        <v>14587</v>
      </c>
      <c r="Y106" s="120">
        <v>15715</v>
      </c>
      <c r="Z106" s="120">
        <v>16464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2280</v>
      </c>
      <c r="W108" s="112">
        <v>2379</v>
      </c>
      <c r="X108" s="112">
        <v>2511</v>
      </c>
      <c r="Y108" s="112">
        <v>2462</v>
      </c>
      <c r="Z108" s="112">
        <v>2420</v>
      </c>
      <c r="AB108" s="109" t="str">
        <f>TEXT(Z108,"###,###")</f>
        <v>2,420</v>
      </c>
      <c r="AD108" s="130">
        <f>Z108/($Z$4)*100</f>
        <v>13.504464285714285</v>
      </c>
      <c r="AF108" s="109"/>
    </row>
    <row r="109" spans="1:32" x14ac:dyDescent="0.25">
      <c r="S109" s="115" t="s">
        <v>20</v>
      </c>
      <c r="T109" s="115"/>
      <c r="U109" s="112"/>
      <c r="V109" s="112">
        <v>2562</v>
      </c>
      <c r="W109" s="112">
        <v>2711</v>
      </c>
      <c r="X109" s="112">
        <v>2831</v>
      </c>
      <c r="Y109" s="112">
        <v>3083</v>
      </c>
      <c r="Z109" s="112">
        <v>3163</v>
      </c>
      <c r="AB109" s="109" t="str">
        <f>TEXT(Z109,"###,###")</f>
        <v>3,163</v>
      </c>
      <c r="AD109" s="130">
        <f>Z109/($Z$4)*100</f>
        <v>17.650669642857142</v>
      </c>
      <c r="AF109" s="109"/>
    </row>
    <row r="110" spans="1:32" x14ac:dyDescent="0.25">
      <c r="S110" s="115" t="s">
        <v>21</v>
      </c>
      <c r="T110" s="115"/>
      <c r="U110" s="112"/>
      <c r="V110" s="112">
        <v>3283</v>
      </c>
      <c r="W110" s="112">
        <v>3179</v>
      </c>
      <c r="X110" s="112">
        <v>3472</v>
      </c>
      <c r="Y110" s="112">
        <v>3837</v>
      </c>
      <c r="Z110" s="112">
        <v>4120</v>
      </c>
      <c r="AB110" s="109" t="str">
        <f>TEXT(Z110,"###,###")</f>
        <v>4,120</v>
      </c>
      <c r="AD110" s="130">
        <f>Z110/($Z$4)*100</f>
        <v>22.991071428571427</v>
      </c>
      <c r="AF110" s="109"/>
    </row>
    <row r="111" spans="1:32" x14ac:dyDescent="0.25">
      <c r="S111" s="115" t="s">
        <v>22</v>
      </c>
      <c r="T111" s="115"/>
      <c r="U111" s="112"/>
      <c r="V111" s="112">
        <v>5349</v>
      </c>
      <c r="W111" s="112">
        <v>5373</v>
      </c>
      <c r="X111" s="112">
        <v>5773</v>
      </c>
      <c r="Y111" s="112">
        <v>6344</v>
      </c>
      <c r="Z111" s="112">
        <v>6758</v>
      </c>
      <c r="AB111" s="109" t="str">
        <f>TEXT(Z111,"###,###")</f>
        <v>6,758</v>
      </c>
      <c r="AD111" s="130">
        <f>Z111/($Z$4)*100</f>
        <v>37.712053571428569</v>
      </c>
      <c r="AF111" s="109"/>
    </row>
    <row r="112" spans="1:32" x14ac:dyDescent="0.25">
      <c r="S112" s="118" t="s">
        <v>53</v>
      </c>
      <c r="T112" s="118"/>
      <c r="U112" s="112"/>
      <c r="V112" s="112">
        <v>15076</v>
      </c>
      <c r="W112" s="112">
        <v>15205</v>
      </c>
      <c r="X112" s="112">
        <v>16132</v>
      </c>
      <c r="Y112" s="112">
        <v>17247</v>
      </c>
      <c r="Z112" s="112">
        <v>17914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42.95</v>
      </c>
      <c r="W118" s="131">
        <v>43.1</v>
      </c>
      <c r="X118" s="131">
        <v>42.98</v>
      </c>
      <c r="Y118" s="131">
        <v>42.75</v>
      </c>
      <c r="Z118" s="131">
        <v>42.45</v>
      </c>
      <c r="AB118" s="109" t="str">
        <f>TEXT(Z118,"##.0")</f>
        <v>42.5</v>
      </c>
    </row>
    <row r="120" spans="19:32" x14ac:dyDescent="0.25">
      <c r="S120" s="101" t="s">
        <v>97</v>
      </c>
      <c r="T120" s="112"/>
      <c r="U120" s="112"/>
      <c r="V120" s="112">
        <v>8771</v>
      </c>
      <c r="W120" s="112">
        <v>9033</v>
      </c>
      <c r="X120" s="112">
        <v>9258</v>
      </c>
      <c r="Y120" s="112">
        <v>9725</v>
      </c>
      <c r="Z120" s="112">
        <v>10325</v>
      </c>
      <c r="AB120" s="109" t="str">
        <f>TEXT(Z120,"###,###")</f>
        <v>10,325</v>
      </c>
    </row>
    <row r="121" spans="19:32" x14ac:dyDescent="0.25">
      <c r="S121" s="101" t="s">
        <v>98</v>
      </c>
      <c r="T121" s="112"/>
      <c r="U121" s="112"/>
      <c r="V121" s="112">
        <v>1109</v>
      </c>
      <c r="W121" s="112">
        <v>1169</v>
      </c>
      <c r="X121" s="112">
        <v>1183</v>
      </c>
      <c r="Y121" s="112">
        <v>1159</v>
      </c>
      <c r="Z121" s="112">
        <v>1192</v>
      </c>
      <c r="AB121" s="109" t="str">
        <f>TEXT(Z121,"###,###")</f>
        <v>1,192</v>
      </c>
    </row>
    <row r="122" spans="19:32" x14ac:dyDescent="0.25">
      <c r="S122" s="101" t="s">
        <v>99</v>
      </c>
      <c r="T122" s="112"/>
      <c r="U122" s="112"/>
      <c r="V122" s="112">
        <v>934</v>
      </c>
      <c r="W122" s="112">
        <v>928</v>
      </c>
      <c r="X122" s="112">
        <v>1012</v>
      </c>
      <c r="Y122" s="112">
        <v>1054</v>
      </c>
      <c r="Z122" s="112">
        <v>1021</v>
      </c>
      <c r="AB122" s="109" t="str">
        <f>TEXT(Z122,"###,###")</f>
        <v>1,021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9705</v>
      </c>
      <c r="W124" s="112">
        <v>9961</v>
      </c>
      <c r="X124" s="112">
        <v>10270</v>
      </c>
      <c r="Y124" s="112">
        <v>10779</v>
      </c>
      <c r="Z124" s="112">
        <v>11346</v>
      </c>
      <c r="AB124" s="109" t="str">
        <f>TEXT(Z124,"###,###")</f>
        <v>11,346</v>
      </c>
      <c r="AD124" s="127">
        <f>Z124/$Z$7*100</f>
        <v>90.442407333599036</v>
      </c>
    </row>
    <row r="125" spans="19:32" x14ac:dyDescent="0.25">
      <c r="S125" s="101" t="s">
        <v>101</v>
      </c>
      <c r="T125" s="112"/>
      <c r="U125" s="112"/>
      <c r="V125" s="112">
        <v>2043</v>
      </c>
      <c r="W125" s="112">
        <v>2097</v>
      </c>
      <c r="X125" s="112">
        <v>2195</v>
      </c>
      <c r="Y125" s="112">
        <v>2213</v>
      </c>
      <c r="Z125" s="112">
        <v>2213</v>
      </c>
      <c r="AB125" s="109" t="str">
        <f>TEXT(Z125,"###,###")</f>
        <v>2,213</v>
      </c>
      <c r="AD125" s="127">
        <f>Z125/$Z$7*100</f>
        <v>17.640494220805103</v>
      </c>
    </row>
    <row r="127" spans="19:32" x14ac:dyDescent="0.25">
      <c r="S127" s="101" t="s">
        <v>102</v>
      </c>
      <c r="T127" s="112"/>
      <c r="U127" s="112"/>
      <c r="V127" s="112">
        <v>5566</v>
      </c>
      <c r="W127" s="112">
        <v>5791</v>
      </c>
      <c r="X127" s="112">
        <v>5904</v>
      </c>
      <c r="Y127" s="112">
        <v>6155</v>
      </c>
      <c r="Z127" s="112">
        <v>6472</v>
      </c>
      <c r="AB127" s="109" t="str">
        <f>TEXT(Z127,"###,###")</f>
        <v>6,472</v>
      </c>
      <c r="AD127" s="127">
        <f>Z127/$Z$7*100</f>
        <v>51.590275009964124</v>
      </c>
    </row>
    <row r="128" spans="19:32" x14ac:dyDescent="0.25">
      <c r="S128" s="101" t="s">
        <v>103</v>
      </c>
      <c r="T128" s="112"/>
      <c r="U128" s="112"/>
      <c r="V128" s="112">
        <v>5242</v>
      </c>
      <c r="W128" s="112">
        <v>5335</v>
      </c>
      <c r="X128" s="112">
        <v>5534</v>
      </c>
      <c r="Y128" s="112">
        <v>5777</v>
      </c>
      <c r="Z128" s="112">
        <v>6067</v>
      </c>
      <c r="AB128" s="109" t="str">
        <f>TEXT(Z128,"###,###")</f>
        <v>6,067</v>
      </c>
      <c r="AD128" s="127">
        <f>Z128/$Z$7*100</f>
        <v>48.361897170187326</v>
      </c>
    </row>
    <row r="130" spans="19:20" x14ac:dyDescent="0.25">
      <c r="S130" s="101" t="s">
        <v>179</v>
      </c>
      <c r="T130" s="127">
        <v>82.303706656038273</v>
      </c>
    </row>
    <row r="131" spans="19:20" x14ac:dyDescent="0.25">
      <c r="S131" s="101" t="s">
        <v>180</v>
      </c>
      <c r="T131" s="127">
        <v>9.5017935432443199</v>
      </c>
    </row>
    <row r="132" spans="19:20" x14ac:dyDescent="0.25">
      <c r="S132" s="101" t="s">
        <v>181</v>
      </c>
      <c r="T132" s="127">
        <v>8.1387006775607809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F53C94A-0C1C-4D7C-8091-C8D32B83411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1A90A958-2384-40FE-912C-74103F8A17C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CEEBA7B-036A-47E8-802C-F211921D3E1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0D62152A-8CE6-4AE3-AC3D-87FB350F7A6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D9A1-9629-47DE-A732-9BCB3ECAC49D}">
  <sheetPr codeName="Sheet87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128</v>
      </c>
      <c r="T1" s="99"/>
      <c r="U1" s="99"/>
      <c r="V1" s="99"/>
      <c r="W1" s="99"/>
      <c r="X1" s="99"/>
      <c r="Y1" s="100" t="s">
        <v>167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128</v>
      </c>
      <c r="Y3" s="105" t="s">
        <v>167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12.23 Northern Midlands,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10576</v>
      </c>
      <c r="W4" s="108">
        <v>10272</v>
      </c>
      <c r="X4" s="108">
        <v>10885</v>
      </c>
      <c r="Y4" s="108">
        <v>11585</v>
      </c>
      <c r="Z4" s="108">
        <v>12093</v>
      </c>
      <c r="AB4" s="109" t="str">
        <f>TEXT(Z4,"###,###")</f>
        <v>12,093</v>
      </c>
      <c r="AD4" s="110">
        <f>Z4/Y4-1</f>
        <v>4.3849805783340523E-2</v>
      </c>
      <c r="AF4" s="110">
        <f>Z4/V4-1</f>
        <v>0.14343797276853243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5554</v>
      </c>
      <c r="W5" s="108">
        <v>5412</v>
      </c>
      <c r="X5" s="108">
        <v>5684</v>
      </c>
      <c r="Y5" s="108">
        <v>6013</v>
      </c>
      <c r="Z5" s="108">
        <v>6227</v>
      </c>
      <c r="AB5" s="109" t="str">
        <f>TEXT(Z5,"###,###")</f>
        <v>6,227</v>
      </c>
      <c r="AD5" s="110">
        <f t="shared" ref="AD5:AD9" si="0">Z5/Y5-1</f>
        <v>3.5589555962082242E-2</v>
      </c>
      <c r="AF5" s="110">
        <f t="shared" ref="AF5:AF9" si="1">Z5/V5-1</f>
        <v>0.12117392870003596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5019</v>
      </c>
      <c r="W6" s="108">
        <v>4859</v>
      </c>
      <c r="X6" s="108">
        <v>5191</v>
      </c>
      <c r="Y6" s="108">
        <v>5560</v>
      </c>
      <c r="Z6" s="108">
        <v>5853</v>
      </c>
      <c r="AB6" s="109" t="str">
        <f>TEXT(Z6,"###,###")</f>
        <v>5,853</v>
      </c>
      <c r="AD6" s="110">
        <f t="shared" si="0"/>
        <v>5.2697841726618622E-2</v>
      </c>
      <c r="AF6" s="110">
        <f t="shared" si="1"/>
        <v>0.16616855947399878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7279</v>
      </c>
      <c r="W7" s="108">
        <v>7339</v>
      </c>
      <c r="X7" s="108">
        <v>7567</v>
      </c>
      <c r="Y7" s="108">
        <v>7885</v>
      </c>
      <c r="Z7" s="108">
        <v>8323</v>
      </c>
      <c r="AB7" s="109" t="str">
        <f>TEXT(Z7,"###,###")</f>
        <v>8,323</v>
      </c>
      <c r="AD7" s="110">
        <f t="shared" si="0"/>
        <v>5.5548509828788895E-2</v>
      </c>
      <c r="AF7" s="110">
        <f t="shared" si="1"/>
        <v>0.14342629482071723</v>
      </c>
    </row>
    <row r="8" spans="1:32" ht="17.25" customHeight="1" x14ac:dyDescent="0.25">
      <c r="A8" s="62" t="s">
        <v>12</v>
      </c>
      <c r="B8" s="63"/>
      <c r="C8" s="29"/>
      <c r="D8" s="64" t="str">
        <f>AB4</f>
        <v>12,093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8,323</v>
      </c>
      <c r="P8" s="65"/>
      <c r="S8" s="107" t="s">
        <v>82</v>
      </c>
      <c r="T8" s="108"/>
      <c r="U8" s="108"/>
      <c r="V8" s="108">
        <v>38741.300000000003</v>
      </c>
      <c r="W8" s="108">
        <v>38932.339999999997</v>
      </c>
      <c r="X8" s="108">
        <v>41334.480000000003</v>
      </c>
      <c r="Y8" s="108">
        <v>43656.61</v>
      </c>
      <c r="Z8" s="108">
        <v>45049.42</v>
      </c>
      <c r="AB8" s="109" t="str">
        <f>TEXT(Z8,"$###,###")</f>
        <v>$45,049</v>
      </c>
      <c r="AD8" s="110">
        <f t="shared" si="0"/>
        <v>3.1903759820105071E-2</v>
      </c>
      <c r="AF8" s="110">
        <f t="shared" si="1"/>
        <v>0.16282675078017506</v>
      </c>
    </row>
    <row r="9" spans="1:32" x14ac:dyDescent="0.25">
      <c r="A9" s="30" t="s">
        <v>14</v>
      </c>
      <c r="B9" s="69"/>
      <c r="C9" s="70"/>
      <c r="D9" s="71">
        <f>AD104</f>
        <v>79.500537501033648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52.613240418118465</v>
      </c>
      <c r="P9" s="72" t="s">
        <v>83</v>
      </c>
      <c r="S9" s="107" t="s">
        <v>7</v>
      </c>
      <c r="T9" s="108"/>
      <c r="U9" s="108"/>
      <c r="V9" s="108">
        <v>365949277</v>
      </c>
      <c r="W9" s="108">
        <v>373122260</v>
      </c>
      <c r="X9" s="108">
        <v>402378089</v>
      </c>
      <c r="Y9" s="108">
        <v>437437255</v>
      </c>
      <c r="Z9" s="108">
        <v>465066202</v>
      </c>
      <c r="AB9" s="109" t="str">
        <f>TEXT(Z9/1000000,"$#,###.0")&amp;" mil"</f>
        <v>$465.1 mil</v>
      </c>
      <c r="AD9" s="110">
        <f t="shared" si="0"/>
        <v>6.3160937218298852E-2</v>
      </c>
      <c r="AF9" s="110">
        <f t="shared" si="1"/>
        <v>0.2708488067323056</v>
      </c>
    </row>
    <row r="10" spans="1:32" x14ac:dyDescent="0.25">
      <c r="A10" s="30" t="s">
        <v>17</v>
      </c>
      <c r="B10" s="69"/>
      <c r="C10" s="70"/>
      <c r="D10" s="71">
        <f>AD105</f>
        <v>13.462333581410736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47.25459569866635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84.825183227201734</v>
      </c>
      <c r="P11" s="72" t="s">
        <v>83</v>
      </c>
      <c r="S11" s="107" t="s">
        <v>29</v>
      </c>
      <c r="T11" s="112"/>
      <c r="U11" s="112"/>
      <c r="V11" s="112">
        <v>9339</v>
      </c>
      <c r="W11" s="112">
        <v>9024</v>
      </c>
      <c r="X11" s="112">
        <v>9635</v>
      </c>
      <c r="Y11" s="112">
        <v>10285</v>
      </c>
      <c r="Z11" s="112">
        <v>10827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7.9778925868076414</v>
      </c>
      <c r="P12" s="72" t="s">
        <v>83</v>
      </c>
      <c r="S12" s="107" t="s">
        <v>30</v>
      </c>
      <c r="T12" s="112"/>
      <c r="U12" s="112"/>
      <c r="V12" s="112">
        <v>1230</v>
      </c>
      <c r="W12" s="112">
        <v>1252</v>
      </c>
      <c r="X12" s="112">
        <v>1250</v>
      </c>
      <c r="Y12" s="112">
        <v>1297</v>
      </c>
      <c r="Z12" s="112">
        <v>1261</v>
      </c>
    </row>
    <row r="13" spans="1:32" ht="15" customHeight="1" x14ac:dyDescent="0.25">
      <c r="A13" s="30" t="s">
        <v>19</v>
      </c>
      <c r="B13" s="70"/>
      <c r="C13" s="70"/>
      <c r="D13" s="71">
        <f>AD108</f>
        <v>14.032911601753081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7.184909287516521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19.440998924997931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42.1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25.072355908376746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18.268075906797982</v>
      </c>
      <c r="P15" s="72" t="s">
        <v>83</v>
      </c>
      <c r="S15" s="115" t="s">
        <v>59</v>
      </c>
      <c r="T15" s="115"/>
      <c r="U15" s="116"/>
      <c r="V15" s="116">
        <v>1543</v>
      </c>
      <c r="W15" s="116">
        <v>1543</v>
      </c>
      <c r="X15" s="116">
        <v>1656</v>
      </c>
      <c r="Y15" s="112">
        <v>1606</v>
      </c>
      <c r="Z15" s="112">
        <v>1991</v>
      </c>
      <c r="AB15" s="117">
        <f t="shared" ref="AB15:AB34" si="2">IF(Z15="np",0,Z15/$Z$34)</f>
        <v>0.16466793482755768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34.43314314065988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81.731924093202011</v>
      </c>
      <c r="P16" s="37" t="s">
        <v>83</v>
      </c>
      <c r="S16" s="115" t="s">
        <v>60</v>
      </c>
      <c r="T16" s="115"/>
      <c r="U16" s="116"/>
      <c r="V16" s="116">
        <v>67</v>
      </c>
      <c r="W16" s="116">
        <v>71</v>
      </c>
      <c r="X16" s="116">
        <v>72</v>
      </c>
      <c r="Y16" s="112">
        <v>60</v>
      </c>
      <c r="Z16" s="112">
        <v>58</v>
      </c>
      <c r="AB16" s="117">
        <f t="shared" si="2"/>
        <v>4.7969564138615499E-3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828</v>
      </c>
      <c r="W17" s="116">
        <v>821</v>
      </c>
      <c r="X17" s="116">
        <v>786</v>
      </c>
      <c r="Y17" s="112">
        <v>822</v>
      </c>
      <c r="Z17" s="112">
        <v>863</v>
      </c>
      <c r="AB17" s="117">
        <f t="shared" si="2"/>
        <v>7.1375403192457193E-2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103</v>
      </c>
      <c r="W18" s="116">
        <v>87</v>
      </c>
      <c r="X18" s="116">
        <v>91</v>
      </c>
      <c r="Y18" s="112">
        <v>93</v>
      </c>
      <c r="Z18" s="112">
        <v>93</v>
      </c>
      <c r="AB18" s="117">
        <f t="shared" si="2"/>
        <v>7.6916714911917953E-3</v>
      </c>
    </row>
    <row r="19" spans="1:28" x14ac:dyDescent="0.25">
      <c r="A19" s="61" t="str">
        <f>$S$1&amp;" ("&amp;$V$2&amp;" to "&amp;$Z$2&amp;")"</f>
        <v>Northern Midlands (2018-19 to 2022-23)</v>
      </c>
      <c r="B19" s="61"/>
      <c r="C19" s="61"/>
      <c r="D19" s="61"/>
      <c r="E19" s="61"/>
      <c r="F19" s="61"/>
      <c r="G19" s="61" t="str">
        <f>$S$1&amp;" ("&amp;$V$2&amp;" to "&amp;$Z$2&amp;")"</f>
        <v>Northern Midlands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697</v>
      </c>
      <c r="W19" s="116">
        <v>706</v>
      </c>
      <c r="X19" s="116">
        <v>737</v>
      </c>
      <c r="Y19" s="112">
        <v>817</v>
      </c>
      <c r="Z19" s="112">
        <v>877</v>
      </c>
      <c r="AB19" s="117">
        <f t="shared" si="2"/>
        <v>7.2533289223389294E-2</v>
      </c>
    </row>
    <row r="20" spans="1:28" x14ac:dyDescent="0.25">
      <c r="S20" s="115" t="s">
        <v>64</v>
      </c>
      <c r="T20" s="115"/>
      <c r="U20" s="116"/>
      <c r="V20" s="116">
        <v>348</v>
      </c>
      <c r="W20" s="116">
        <v>387</v>
      </c>
      <c r="X20" s="116">
        <v>447</v>
      </c>
      <c r="Y20" s="112">
        <v>440</v>
      </c>
      <c r="Z20" s="112">
        <v>452</v>
      </c>
      <c r="AB20" s="117">
        <f t="shared" si="2"/>
        <v>3.7383177570093455E-2</v>
      </c>
    </row>
    <row r="21" spans="1:28" x14ac:dyDescent="0.25">
      <c r="S21" s="115" t="s">
        <v>65</v>
      </c>
      <c r="T21" s="115"/>
      <c r="U21" s="116"/>
      <c r="V21" s="116">
        <v>864</v>
      </c>
      <c r="W21" s="116">
        <v>864</v>
      </c>
      <c r="X21" s="116">
        <v>948</v>
      </c>
      <c r="Y21" s="112">
        <v>1002</v>
      </c>
      <c r="Z21" s="112">
        <v>1011</v>
      </c>
      <c r="AB21" s="117">
        <f t="shared" si="2"/>
        <v>8.3615912662310804E-2</v>
      </c>
    </row>
    <row r="22" spans="1:28" x14ac:dyDescent="0.25">
      <c r="S22" s="115" t="s">
        <v>66</v>
      </c>
      <c r="T22" s="115"/>
      <c r="U22" s="116"/>
      <c r="V22" s="116">
        <v>691</v>
      </c>
      <c r="W22" s="116">
        <v>637</v>
      </c>
      <c r="X22" s="116">
        <v>690</v>
      </c>
      <c r="Y22" s="112">
        <v>716</v>
      </c>
      <c r="Z22" s="112">
        <v>722</v>
      </c>
      <c r="AB22" s="117">
        <f t="shared" si="2"/>
        <v>5.9713836738069639E-2</v>
      </c>
    </row>
    <row r="23" spans="1:28" x14ac:dyDescent="0.25">
      <c r="S23" s="115" t="s">
        <v>67</v>
      </c>
      <c r="T23" s="115"/>
      <c r="U23" s="116"/>
      <c r="V23" s="116">
        <v>434</v>
      </c>
      <c r="W23" s="116">
        <v>408</v>
      </c>
      <c r="X23" s="116">
        <v>401</v>
      </c>
      <c r="Y23" s="112">
        <v>463</v>
      </c>
      <c r="Z23" s="112">
        <v>460</v>
      </c>
      <c r="AB23" s="117">
        <f t="shared" si="2"/>
        <v>3.8044826730626084E-2</v>
      </c>
    </row>
    <row r="24" spans="1:28" x14ac:dyDescent="0.25">
      <c r="S24" s="115" t="s">
        <v>68</v>
      </c>
      <c r="T24" s="115"/>
      <c r="U24" s="116"/>
      <c r="V24" s="116">
        <v>35</v>
      </c>
      <c r="W24" s="116">
        <v>32</v>
      </c>
      <c r="X24" s="116">
        <v>26</v>
      </c>
      <c r="Y24" s="112">
        <v>40</v>
      </c>
      <c r="Z24" s="112">
        <v>49</v>
      </c>
      <c r="AB24" s="117">
        <f t="shared" si="2"/>
        <v>4.0526011082623438E-3</v>
      </c>
    </row>
    <row r="25" spans="1:28" x14ac:dyDescent="0.25">
      <c r="S25" s="115" t="s">
        <v>69</v>
      </c>
      <c r="T25" s="115"/>
      <c r="U25" s="116"/>
      <c r="V25" s="116">
        <v>281</v>
      </c>
      <c r="W25" s="116">
        <v>290</v>
      </c>
      <c r="X25" s="116">
        <v>331</v>
      </c>
      <c r="Y25" s="112">
        <v>343</v>
      </c>
      <c r="Z25" s="112">
        <v>376</v>
      </c>
      <c r="AB25" s="117">
        <f t="shared" si="2"/>
        <v>3.1097510545033496E-2</v>
      </c>
    </row>
    <row r="26" spans="1:28" x14ac:dyDescent="0.25">
      <c r="S26" s="115" t="s">
        <v>70</v>
      </c>
      <c r="T26" s="115"/>
      <c r="U26" s="116"/>
      <c r="V26" s="116">
        <v>201</v>
      </c>
      <c r="W26" s="116">
        <v>211</v>
      </c>
      <c r="X26" s="116">
        <v>189</v>
      </c>
      <c r="Y26" s="112">
        <v>217</v>
      </c>
      <c r="Z26" s="112">
        <v>249</v>
      </c>
      <c r="AB26" s="117">
        <f t="shared" si="2"/>
        <v>2.0593830121578033E-2</v>
      </c>
    </row>
    <row r="27" spans="1:28" x14ac:dyDescent="0.25">
      <c r="S27" s="115" t="s">
        <v>71</v>
      </c>
      <c r="T27" s="115"/>
      <c r="U27" s="116"/>
      <c r="V27" s="116">
        <v>354</v>
      </c>
      <c r="W27" s="116">
        <v>364</v>
      </c>
      <c r="X27" s="116">
        <v>369</v>
      </c>
      <c r="Y27" s="112">
        <v>445</v>
      </c>
      <c r="Z27" s="112">
        <v>433</v>
      </c>
      <c r="AB27" s="117">
        <f t="shared" si="2"/>
        <v>3.5811760813828468E-2</v>
      </c>
    </row>
    <row r="28" spans="1:28" x14ac:dyDescent="0.25">
      <c r="S28" s="115" t="s">
        <v>72</v>
      </c>
      <c r="T28" s="115"/>
      <c r="U28" s="116"/>
      <c r="V28" s="116">
        <v>638</v>
      </c>
      <c r="W28" s="116">
        <v>529</v>
      </c>
      <c r="X28" s="116">
        <v>596</v>
      </c>
      <c r="Y28" s="112">
        <v>626</v>
      </c>
      <c r="Z28" s="112">
        <v>689</v>
      </c>
      <c r="AB28" s="117">
        <f t="shared" si="2"/>
        <v>5.6984533950872551E-2</v>
      </c>
    </row>
    <row r="29" spans="1:28" x14ac:dyDescent="0.25">
      <c r="S29" s="115" t="s">
        <v>73</v>
      </c>
      <c r="T29" s="115"/>
      <c r="U29" s="116"/>
      <c r="V29" s="116">
        <v>477</v>
      </c>
      <c r="W29" s="116">
        <v>354</v>
      </c>
      <c r="X29" s="116">
        <v>432</v>
      </c>
      <c r="Y29" s="112">
        <v>544</v>
      </c>
      <c r="Z29" s="112">
        <v>465</v>
      </c>
      <c r="AB29" s="117">
        <f t="shared" si="2"/>
        <v>3.8458357455958977E-2</v>
      </c>
    </row>
    <row r="30" spans="1:28" x14ac:dyDescent="0.25">
      <c r="S30" s="115" t="s">
        <v>74</v>
      </c>
      <c r="T30" s="115"/>
      <c r="U30" s="116"/>
      <c r="V30" s="116">
        <v>581</v>
      </c>
      <c r="W30" s="116">
        <v>637</v>
      </c>
      <c r="X30" s="116">
        <v>594</v>
      </c>
      <c r="Y30" s="112">
        <v>732</v>
      </c>
      <c r="Z30" s="112">
        <v>734</v>
      </c>
      <c r="AB30" s="117">
        <f t="shared" si="2"/>
        <v>6.0706310478868583E-2</v>
      </c>
    </row>
    <row r="31" spans="1:28" x14ac:dyDescent="0.25">
      <c r="S31" s="115" t="s">
        <v>75</v>
      </c>
      <c r="T31" s="115"/>
      <c r="U31" s="116"/>
      <c r="V31" s="116">
        <v>1181</v>
      </c>
      <c r="W31" s="116">
        <v>1099</v>
      </c>
      <c r="X31" s="116">
        <v>1329</v>
      </c>
      <c r="Y31" s="112">
        <v>1396</v>
      </c>
      <c r="Z31" s="112">
        <v>1505</v>
      </c>
      <c r="AB31" s="117">
        <f t="shared" si="2"/>
        <v>0.12447274832520057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150</v>
      </c>
      <c r="W32" s="116">
        <v>164</v>
      </c>
      <c r="X32" s="116">
        <v>150</v>
      </c>
      <c r="Y32" s="112">
        <v>171</v>
      </c>
      <c r="Z32" s="112">
        <v>185</v>
      </c>
      <c r="AB32" s="117">
        <f t="shared" si="2"/>
        <v>1.5300636837317012E-2</v>
      </c>
    </row>
    <row r="33" spans="19:32" x14ac:dyDescent="0.25">
      <c r="S33" s="115" t="s">
        <v>77</v>
      </c>
      <c r="T33" s="115"/>
      <c r="U33" s="116"/>
      <c r="V33" s="116">
        <v>351</v>
      </c>
      <c r="W33" s="116">
        <v>369</v>
      </c>
      <c r="X33" s="116">
        <v>393</v>
      </c>
      <c r="Y33" s="112">
        <v>438</v>
      </c>
      <c r="Z33" s="112">
        <v>459</v>
      </c>
      <c r="AB33" s="117">
        <f t="shared" si="2"/>
        <v>3.7962120585559506E-2</v>
      </c>
    </row>
    <row r="34" spans="19:32" x14ac:dyDescent="0.25">
      <c r="S34" s="118" t="s">
        <v>53</v>
      </c>
      <c r="T34" s="118"/>
      <c r="U34" s="119"/>
      <c r="V34" s="119">
        <v>10576</v>
      </c>
      <c r="W34" s="119">
        <v>10273</v>
      </c>
      <c r="X34" s="119">
        <v>10885</v>
      </c>
      <c r="Y34" s="120">
        <v>11586</v>
      </c>
      <c r="Z34" s="120">
        <v>12091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5975</v>
      </c>
      <c r="W37" s="112">
        <v>6138</v>
      </c>
      <c r="X37" s="112">
        <v>6199</v>
      </c>
      <c r="Y37" s="112">
        <v>6405</v>
      </c>
      <c r="Z37" s="112">
        <v>6805</v>
      </c>
      <c r="AB37" s="132">
        <f>Z37/Z40*100</f>
        <v>81.731924093202011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1308</v>
      </c>
      <c r="W38" s="112">
        <v>1204</v>
      </c>
      <c r="X38" s="112">
        <v>1372</v>
      </c>
      <c r="Y38" s="112">
        <v>1485</v>
      </c>
      <c r="Z38" s="112">
        <v>1521</v>
      </c>
      <c r="AB38" s="132">
        <f>Z38/Z40*100</f>
        <v>18.268075906797982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7283</v>
      </c>
      <c r="W40" s="112">
        <v>7342</v>
      </c>
      <c r="X40" s="112">
        <v>7571</v>
      </c>
      <c r="Y40" s="112">
        <v>7890</v>
      </c>
      <c r="Z40" s="112">
        <v>8326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8</v>
      </c>
      <c r="W44" s="112">
        <v>5</v>
      </c>
      <c r="X44" s="112">
        <v>9</v>
      </c>
      <c r="Y44" s="112">
        <v>6</v>
      </c>
      <c r="Z44" s="112">
        <v>9</v>
      </c>
    </row>
    <row r="45" spans="19:32" x14ac:dyDescent="0.25">
      <c r="S45" s="115" t="s">
        <v>37</v>
      </c>
      <c r="T45" s="115"/>
      <c r="U45" s="112"/>
      <c r="V45" s="112">
        <v>118</v>
      </c>
      <c r="W45" s="112">
        <v>125</v>
      </c>
      <c r="X45" s="112">
        <v>129</v>
      </c>
      <c r="Y45" s="112">
        <v>150</v>
      </c>
      <c r="Z45" s="112">
        <v>166</v>
      </c>
    </row>
    <row r="46" spans="19:32" x14ac:dyDescent="0.25">
      <c r="S46" s="115" t="s">
        <v>38</v>
      </c>
      <c r="T46" s="115"/>
      <c r="U46" s="112"/>
      <c r="V46" s="112">
        <v>343</v>
      </c>
      <c r="W46" s="112">
        <v>295</v>
      </c>
      <c r="X46" s="112">
        <v>318</v>
      </c>
      <c r="Y46" s="112">
        <v>359</v>
      </c>
      <c r="Z46" s="112">
        <v>342</v>
      </c>
    </row>
    <row r="47" spans="19:32" x14ac:dyDescent="0.25">
      <c r="S47" s="115" t="s">
        <v>39</v>
      </c>
      <c r="T47" s="115"/>
      <c r="U47" s="112"/>
      <c r="V47" s="112">
        <v>510</v>
      </c>
      <c r="W47" s="112">
        <v>469</v>
      </c>
      <c r="X47" s="112">
        <v>489</v>
      </c>
      <c r="Y47" s="112">
        <v>507</v>
      </c>
      <c r="Z47" s="112">
        <v>538</v>
      </c>
    </row>
    <row r="48" spans="19:32" x14ac:dyDescent="0.25">
      <c r="S48" s="115" t="s">
        <v>40</v>
      </c>
      <c r="T48" s="115"/>
      <c r="U48" s="112"/>
      <c r="V48" s="112">
        <v>613</v>
      </c>
      <c r="W48" s="112">
        <v>625</v>
      </c>
      <c r="X48" s="112">
        <v>711</v>
      </c>
      <c r="Y48" s="112">
        <v>806</v>
      </c>
      <c r="Z48" s="112">
        <v>839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531</v>
      </c>
      <c r="W49" s="112">
        <v>544</v>
      </c>
      <c r="X49" s="112">
        <v>618</v>
      </c>
      <c r="Y49" s="112">
        <v>655</v>
      </c>
      <c r="Z49" s="112">
        <v>764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Northern Midlands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455</v>
      </c>
      <c r="W50" s="112">
        <v>441</v>
      </c>
      <c r="X50" s="112">
        <v>506</v>
      </c>
      <c r="Y50" s="112">
        <v>522</v>
      </c>
      <c r="Z50" s="112">
        <v>625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447</v>
      </c>
      <c r="W51" s="112">
        <v>424</v>
      </c>
      <c r="X51" s="112">
        <v>422</v>
      </c>
      <c r="Y51" s="112">
        <v>460</v>
      </c>
      <c r="Z51" s="112">
        <v>428</v>
      </c>
    </row>
    <row r="52" spans="1:26" ht="15" customHeight="1" x14ac:dyDescent="0.25">
      <c r="S52" s="115" t="s">
        <v>44</v>
      </c>
      <c r="T52" s="115"/>
      <c r="U52" s="112"/>
      <c r="V52" s="112">
        <v>523</v>
      </c>
      <c r="W52" s="112">
        <v>506</v>
      </c>
      <c r="X52" s="112">
        <v>471</v>
      </c>
      <c r="Y52" s="112">
        <v>469</v>
      </c>
      <c r="Z52" s="112">
        <v>491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551</v>
      </c>
      <c r="W53" s="112">
        <v>514</v>
      </c>
      <c r="X53" s="112">
        <v>514</v>
      </c>
      <c r="Y53" s="112">
        <v>522</v>
      </c>
      <c r="Z53" s="112">
        <v>542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558</v>
      </c>
      <c r="W54" s="112">
        <v>533</v>
      </c>
      <c r="X54" s="112">
        <v>518</v>
      </c>
      <c r="Y54" s="112">
        <v>525</v>
      </c>
      <c r="Z54" s="112">
        <v>489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435</v>
      </c>
      <c r="W55" s="112">
        <v>457</v>
      </c>
      <c r="X55" s="112">
        <v>470</v>
      </c>
      <c r="Y55" s="112">
        <v>461</v>
      </c>
      <c r="Z55" s="112">
        <v>470</v>
      </c>
    </row>
    <row r="56" spans="1:26" ht="15" customHeight="1" x14ac:dyDescent="0.25">
      <c r="S56" s="115" t="s">
        <v>48</v>
      </c>
      <c r="T56" s="115"/>
      <c r="U56" s="112"/>
      <c r="V56" s="112">
        <v>282</v>
      </c>
      <c r="W56" s="112">
        <v>275</v>
      </c>
      <c r="X56" s="112">
        <v>270</v>
      </c>
      <c r="Y56" s="112">
        <v>313</v>
      </c>
      <c r="Z56" s="112">
        <v>292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95</v>
      </c>
      <c r="W57" s="112">
        <v>107</v>
      </c>
      <c r="X57" s="112">
        <v>142</v>
      </c>
      <c r="Y57" s="112">
        <v>130</v>
      </c>
      <c r="Z57" s="112">
        <v>126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43</v>
      </c>
      <c r="W58" s="112">
        <v>44</v>
      </c>
      <c r="X58" s="112">
        <v>57</v>
      </c>
      <c r="Y58" s="112">
        <v>79</v>
      </c>
      <c r="Z58" s="112">
        <v>70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28</v>
      </c>
      <c r="W59" s="112">
        <v>18</v>
      </c>
      <c r="X59" s="112">
        <v>18</v>
      </c>
      <c r="Y59" s="112">
        <v>21</v>
      </c>
      <c r="Z59" s="112">
        <v>24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13</v>
      </c>
      <c r="W60" s="112">
        <v>20</v>
      </c>
      <c r="X60" s="112">
        <v>22</v>
      </c>
      <c r="Y60" s="112">
        <v>25</v>
      </c>
      <c r="Z60" s="112">
        <v>21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5554</v>
      </c>
      <c r="W61" s="112">
        <v>5416</v>
      </c>
      <c r="X61" s="112">
        <v>5684</v>
      </c>
      <c r="Y61" s="112">
        <v>6013</v>
      </c>
      <c r="Z61" s="112">
        <v>6229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5</v>
      </c>
      <c r="W63" s="112">
        <v>14</v>
      </c>
      <c r="X63" s="112">
        <v>18</v>
      </c>
      <c r="Y63" s="112">
        <v>21</v>
      </c>
      <c r="Z63" s="112">
        <v>15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120</v>
      </c>
      <c r="W64" s="112">
        <v>109</v>
      </c>
      <c r="X64" s="112">
        <v>167</v>
      </c>
      <c r="Y64" s="112">
        <v>156</v>
      </c>
      <c r="Z64" s="112">
        <v>217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Northern Midlands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352</v>
      </c>
      <c r="W65" s="112">
        <v>304</v>
      </c>
      <c r="X65" s="112">
        <v>325</v>
      </c>
      <c r="Y65" s="112">
        <v>357</v>
      </c>
      <c r="Z65" s="112">
        <v>324</v>
      </c>
    </row>
    <row r="66" spans="1:26" x14ac:dyDescent="0.25">
      <c r="S66" s="115" t="s">
        <v>39</v>
      </c>
      <c r="T66" s="115"/>
      <c r="U66" s="112"/>
      <c r="V66" s="112">
        <v>442</v>
      </c>
      <c r="W66" s="112">
        <v>459</v>
      </c>
      <c r="X66" s="112">
        <v>446</v>
      </c>
      <c r="Y66" s="112">
        <v>463</v>
      </c>
      <c r="Z66" s="112">
        <v>515</v>
      </c>
    </row>
    <row r="67" spans="1:26" x14ac:dyDescent="0.25">
      <c r="S67" s="115" t="s">
        <v>40</v>
      </c>
      <c r="T67" s="115"/>
      <c r="U67" s="112"/>
      <c r="V67" s="112">
        <v>573</v>
      </c>
      <c r="W67" s="112">
        <v>532</v>
      </c>
      <c r="X67" s="112">
        <v>587</v>
      </c>
      <c r="Y67" s="112">
        <v>668</v>
      </c>
      <c r="Z67" s="112">
        <v>767</v>
      </c>
    </row>
    <row r="68" spans="1:26" x14ac:dyDescent="0.25">
      <c r="S68" s="115" t="s">
        <v>41</v>
      </c>
      <c r="T68" s="115"/>
      <c r="U68" s="112"/>
      <c r="V68" s="112">
        <v>436</v>
      </c>
      <c r="W68" s="112">
        <v>430</v>
      </c>
      <c r="X68" s="112">
        <v>484</v>
      </c>
      <c r="Y68" s="112">
        <v>581</v>
      </c>
      <c r="Z68" s="112">
        <v>672</v>
      </c>
    </row>
    <row r="69" spans="1:26" x14ac:dyDescent="0.25">
      <c r="S69" s="115" t="s">
        <v>42</v>
      </c>
      <c r="T69" s="115"/>
      <c r="U69" s="112"/>
      <c r="V69" s="112">
        <v>438</v>
      </c>
      <c r="W69" s="112">
        <v>423</v>
      </c>
      <c r="X69" s="112">
        <v>444</v>
      </c>
      <c r="Y69" s="112">
        <v>474</v>
      </c>
      <c r="Z69" s="112">
        <v>540</v>
      </c>
    </row>
    <row r="70" spans="1:26" x14ac:dyDescent="0.25">
      <c r="S70" s="115" t="s">
        <v>43</v>
      </c>
      <c r="T70" s="115"/>
      <c r="U70" s="112"/>
      <c r="V70" s="112">
        <v>383</v>
      </c>
      <c r="W70" s="112">
        <v>376</v>
      </c>
      <c r="X70" s="112">
        <v>406</v>
      </c>
      <c r="Y70" s="112">
        <v>441</v>
      </c>
      <c r="Z70" s="112">
        <v>455</v>
      </c>
    </row>
    <row r="71" spans="1:26" x14ac:dyDescent="0.25">
      <c r="S71" s="115" t="s">
        <v>44</v>
      </c>
      <c r="T71" s="115"/>
      <c r="U71" s="112"/>
      <c r="V71" s="112">
        <v>527</v>
      </c>
      <c r="W71" s="112">
        <v>517</v>
      </c>
      <c r="X71" s="112">
        <v>556</v>
      </c>
      <c r="Y71" s="112">
        <v>515</v>
      </c>
      <c r="Z71" s="112">
        <v>474</v>
      </c>
    </row>
    <row r="72" spans="1:26" x14ac:dyDescent="0.25">
      <c r="S72" s="115" t="s">
        <v>45</v>
      </c>
      <c r="T72" s="115"/>
      <c r="U72" s="112"/>
      <c r="V72" s="112">
        <v>538</v>
      </c>
      <c r="W72" s="112">
        <v>522</v>
      </c>
      <c r="X72" s="112">
        <v>541</v>
      </c>
      <c r="Y72" s="112">
        <v>612</v>
      </c>
      <c r="Z72" s="112">
        <v>598</v>
      </c>
    </row>
    <row r="73" spans="1:26" x14ac:dyDescent="0.25">
      <c r="S73" s="115" t="s">
        <v>46</v>
      </c>
      <c r="T73" s="115"/>
      <c r="U73" s="112"/>
      <c r="V73" s="112">
        <v>516</v>
      </c>
      <c r="W73" s="112">
        <v>475</v>
      </c>
      <c r="X73" s="112">
        <v>484</v>
      </c>
      <c r="Y73" s="112">
        <v>489</v>
      </c>
      <c r="Z73" s="112">
        <v>471</v>
      </c>
    </row>
    <row r="74" spans="1:26" x14ac:dyDescent="0.25">
      <c r="S74" s="115" t="s">
        <v>47</v>
      </c>
      <c r="T74" s="115"/>
      <c r="U74" s="112"/>
      <c r="V74" s="112">
        <v>405</v>
      </c>
      <c r="W74" s="112">
        <v>407</v>
      </c>
      <c r="X74" s="112">
        <v>427</v>
      </c>
      <c r="Y74" s="112">
        <v>425</v>
      </c>
      <c r="Z74" s="112">
        <v>423</v>
      </c>
    </row>
    <row r="75" spans="1:26" x14ac:dyDescent="0.25">
      <c r="S75" s="115" t="s">
        <v>48</v>
      </c>
      <c r="T75" s="115"/>
      <c r="U75" s="112"/>
      <c r="V75" s="112">
        <v>162</v>
      </c>
      <c r="W75" s="112">
        <v>156</v>
      </c>
      <c r="X75" s="112">
        <v>178</v>
      </c>
      <c r="Y75" s="112">
        <v>229</v>
      </c>
      <c r="Z75" s="112">
        <v>231</v>
      </c>
    </row>
    <row r="76" spans="1:26" x14ac:dyDescent="0.25">
      <c r="S76" s="115" t="s">
        <v>49</v>
      </c>
      <c r="T76" s="115"/>
      <c r="U76" s="112"/>
      <c r="V76" s="112">
        <v>83</v>
      </c>
      <c r="W76" s="112">
        <v>85</v>
      </c>
      <c r="X76" s="112">
        <v>83</v>
      </c>
      <c r="Y76" s="112">
        <v>79</v>
      </c>
      <c r="Z76" s="112">
        <v>77</v>
      </c>
    </row>
    <row r="77" spans="1:26" x14ac:dyDescent="0.25">
      <c r="S77" s="115" t="s">
        <v>50</v>
      </c>
      <c r="T77" s="115"/>
      <c r="U77" s="112"/>
      <c r="V77" s="112">
        <v>29</v>
      </c>
      <c r="W77" s="112">
        <v>19</v>
      </c>
      <c r="X77" s="112">
        <v>25</v>
      </c>
      <c r="Y77" s="112">
        <v>34</v>
      </c>
      <c r="Z77" s="112">
        <v>36</v>
      </c>
    </row>
    <row r="78" spans="1:26" x14ac:dyDescent="0.25">
      <c r="S78" s="115" t="s">
        <v>51</v>
      </c>
      <c r="T78" s="115"/>
      <c r="U78" s="112"/>
      <c r="V78" s="112">
        <v>13</v>
      </c>
      <c r="W78" s="112">
        <v>20</v>
      </c>
      <c r="X78" s="112">
        <v>12</v>
      </c>
      <c r="Y78" s="112">
        <v>12</v>
      </c>
      <c r="Z78" s="112">
        <v>12</v>
      </c>
    </row>
    <row r="79" spans="1:26" x14ac:dyDescent="0.25">
      <c r="S79" s="115" t="s">
        <v>52</v>
      </c>
      <c r="T79" s="115"/>
      <c r="U79" s="112"/>
      <c r="V79" s="112">
        <v>4</v>
      </c>
      <c r="W79" s="112">
        <v>3</v>
      </c>
      <c r="X79" s="112">
        <v>8</v>
      </c>
      <c r="Y79" s="112">
        <v>10</v>
      </c>
      <c r="Z79" s="112">
        <v>13</v>
      </c>
    </row>
    <row r="80" spans="1:26" x14ac:dyDescent="0.25">
      <c r="S80" s="118" t="s">
        <v>53</v>
      </c>
      <c r="T80" s="118"/>
      <c r="U80" s="112"/>
      <c r="V80" s="112">
        <v>5022</v>
      </c>
      <c r="W80" s="112">
        <v>4861</v>
      </c>
      <c r="X80" s="112">
        <v>5191</v>
      </c>
      <c r="Y80" s="112">
        <v>5563</v>
      </c>
      <c r="Z80" s="112">
        <v>5855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Northern Midlands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427</v>
      </c>
      <c r="W83" s="112">
        <v>459</v>
      </c>
      <c r="X83" s="112">
        <v>474</v>
      </c>
      <c r="Y83" s="112">
        <v>478</v>
      </c>
      <c r="Z83" s="112">
        <v>501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273</v>
      </c>
      <c r="W84" s="112">
        <v>253</v>
      </c>
      <c r="X84" s="112">
        <v>263</v>
      </c>
      <c r="Y84" s="112">
        <v>291</v>
      </c>
      <c r="Z84" s="112">
        <v>283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708</v>
      </c>
      <c r="W85" s="112">
        <v>715</v>
      </c>
      <c r="X85" s="112">
        <v>755</v>
      </c>
      <c r="Y85" s="112">
        <v>789</v>
      </c>
      <c r="Z85" s="112">
        <v>812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12,093</v>
      </c>
      <c r="D86" s="94">
        <f t="shared" ref="D86:D91" si="4">AD4</f>
        <v>4.3849805783340523E-2</v>
      </c>
      <c r="E86" s="95">
        <f t="shared" ref="E86:E91" si="5">AD4</f>
        <v>4.3849805783340523E-2</v>
      </c>
      <c r="F86" s="94">
        <f t="shared" ref="F86:F91" si="6">AF4</f>
        <v>0.14343797276853243</v>
      </c>
      <c r="G86" s="95">
        <f t="shared" ref="G86:G91" si="7">AF4</f>
        <v>0.14343797276853243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126</v>
      </c>
      <c r="W86" s="112">
        <v>135</v>
      </c>
      <c r="X86" s="112">
        <v>153</v>
      </c>
      <c r="Y86" s="112">
        <v>159</v>
      </c>
      <c r="Z86" s="112">
        <v>169</v>
      </c>
    </row>
    <row r="87" spans="1:30" ht="15" customHeight="1" x14ac:dyDescent="0.25">
      <c r="A87" s="96" t="s">
        <v>4</v>
      </c>
      <c r="B87" s="49"/>
      <c r="C87" s="97" t="str">
        <f t="shared" si="3"/>
        <v>6,227</v>
      </c>
      <c r="D87" s="94">
        <f t="shared" si="4"/>
        <v>3.5589555962082242E-2</v>
      </c>
      <c r="E87" s="95">
        <f t="shared" si="5"/>
        <v>3.5589555962082242E-2</v>
      </c>
      <c r="F87" s="94">
        <f t="shared" si="6"/>
        <v>0.12117392870003596</v>
      </c>
      <c r="G87" s="95">
        <f t="shared" si="7"/>
        <v>0.12117392870003596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113</v>
      </c>
      <c r="W87" s="112">
        <v>105</v>
      </c>
      <c r="X87" s="112">
        <v>113</v>
      </c>
      <c r="Y87" s="112">
        <v>119</v>
      </c>
      <c r="Z87" s="112">
        <v>132</v>
      </c>
    </row>
    <row r="88" spans="1:30" ht="15" customHeight="1" x14ac:dyDescent="0.25">
      <c r="A88" s="96" t="s">
        <v>5</v>
      </c>
      <c r="B88" s="49"/>
      <c r="C88" s="97" t="str">
        <f t="shared" si="3"/>
        <v>5,853</v>
      </c>
      <c r="D88" s="94">
        <f t="shared" si="4"/>
        <v>5.2697841726618622E-2</v>
      </c>
      <c r="E88" s="95">
        <f t="shared" si="5"/>
        <v>5.2697841726618622E-2</v>
      </c>
      <c r="F88" s="94">
        <f t="shared" si="6"/>
        <v>0.16616855947399878</v>
      </c>
      <c r="G88" s="95">
        <f t="shared" si="7"/>
        <v>0.16616855947399878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184</v>
      </c>
      <c r="W88" s="112">
        <v>171</v>
      </c>
      <c r="X88" s="112">
        <v>170</v>
      </c>
      <c r="Y88" s="112">
        <v>173</v>
      </c>
      <c r="Z88" s="112">
        <v>188</v>
      </c>
    </row>
    <row r="89" spans="1:30" ht="15" customHeight="1" x14ac:dyDescent="0.25">
      <c r="A89" s="49" t="s">
        <v>6</v>
      </c>
      <c r="B89" s="49"/>
      <c r="C89" s="97" t="str">
        <f t="shared" si="3"/>
        <v>8,323</v>
      </c>
      <c r="D89" s="94">
        <f t="shared" si="4"/>
        <v>5.5548509828788895E-2</v>
      </c>
      <c r="E89" s="95">
        <f t="shared" si="5"/>
        <v>5.5548509828788895E-2</v>
      </c>
      <c r="F89" s="94">
        <f t="shared" si="6"/>
        <v>0.14342629482071723</v>
      </c>
      <c r="G89" s="95">
        <f t="shared" si="7"/>
        <v>0.14342629482071723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515</v>
      </c>
      <c r="W89" s="112">
        <v>523</v>
      </c>
      <c r="X89" s="112">
        <v>544</v>
      </c>
      <c r="Y89" s="112">
        <v>536</v>
      </c>
      <c r="Z89" s="112">
        <v>611</v>
      </c>
    </row>
    <row r="90" spans="1:30" ht="15" customHeight="1" x14ac:dyDescent="0.25">
      <c r="A90" s="49" t="s">
        <v>95</v>
      </c>
      <c r="B90" s="49"/>
      <c r="C90" s="97" t="str">
        <f t="shared" si="3"/>
        <v>$45,049</v>
      </c>
      <c r="D90" s="94">
        <f t="shared" si="4"/>
        <v>3.1903759820105071E-2</v>
      </c>
      <c r="E90" s="95">
        <f t="shared" si="5"/>
        <v>3.1903759820105071E-2</v>
      </c>
      <c r="F90" s="94">
        <f t="shared" si="6"/>
        <v>0.16282675078017506</v>
      </c>
      <c r="G90" s="95">
        <f t="shared" si="7"/>
        <v>0.16282675078017506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627</v>
      </c>
      <c r="W90" s="112">
        <v>657</v>
      </c>
      <c r="X90" s="112">
        <v>646</v>
      </c>
      <c r="Y90" s="112">
        <v>682</v>
      </c>
      <c r="Z90" s="112">
        <v>650</v>
      </c>
    </row>
    <row r="91" spans="1:30" ht="15" customHeight="1" x14ac:dyDescent="0.25">
      <c r="A91" s="49" t="s">
        <v>7</v>
      </c>
      <c r="B91" s="49"/>
      <c r="C91" s="97" t="str">
        <f t="shared" si="3"/>
        <v>$465.1 mil</v>
      </c>
      <c r="D91" s="94">
        <f t="shared" si="4"/>
        <v>6.3160937218298852E-2</v>
      </c>
      <c r="E91" s="95">
        <f t="shared" si="5"/>
        <v>6.3160937218298852E-2</v>
      </c>
      <c r="F91" s="94">
        <f t="shared" si="6"/>
        <v>0.2708488067323056</v>
      </c>
      <c r="G91" s="95">
        <f t="shared" si="7"/>
        <v>0.2708488067323056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3812</v>
      </c>
      <c r="W91" s="112">
        <v>3875</v>
      </c>
      <c r="X91" s="112">
        <v>3951</v>
      </c>
      <c r="Y91" s="112">
        <v>4161</v>
      </c>
      <c r="Z91" s="112">
        <v>4383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236</v>
      </c>
      <c r="W93" s="112">
        <v>243</v>
      </c>
      <c r="X93" s="112">
        <v>265</v>
      </c>
      <c r="Y93" s="112">
        <v>285</v>
      </c>
      <c r="Z93" s="112">
        <v>308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507</v>
      </c>
      <c r="W94" s="112">
        <v>515</v>
      </c>
      <c r="X94" s="112">
        <v>557</v>
      </c>
      <c r="Y94" s="112">
        <v>575</v>
      </c>
      <c r="Z94" s="112">
        <v>594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159</v>
      </c>
      <c r="W95" s="112">
        <v>170</v>
      </c>
      <c r="X95" s="112">
        <v>167</v>
      </c>
      <c r="Y95" s="112">
        <v>171</v>
      </c>
      <c r="Z95" s="112">
        <v>198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545</v>
      </c>
      <c r="W96" s="112">
        <v>568</v>
      </c>
      <c r="X96" s="112">
        <v>597</v>
      </c>
      <c r="Y96" s="112">
        <v>622</v>
      </c>
      <c r="Z96" s="112">
        <v>639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578</v>
      </c>
      <c r="W97" s="112">
        <v>549</v>
      </c>
      <c r="X97" s="112">
        <v>569</v>
      </c>
      <c r="Y97" s="112">
        <v>597</v>
      </c>
      <c r="Z97" s="112">
        <v>597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417</v>
      </c>
      <c r="W98" s="112">
        <v>420</v>
      </c>
      <c r="X98" s="112">
        <v>425</v>
      </c>
      <c r="Y98" s="112">
        <v>428</v>
      </c>
      <c r="Z98" s="112">
        <v>436</v>
      </c>
    </row>
    <row r="99" spans="1:32" ht="15" customHeight="1" x14ac:dyDescent="0.25">
      <c r="S99" s="115" t="s">
        <v>142</v>
      </c>
      <c r="T99" s="115"/>
      <c r="U99" s="112"/>
      <c r="V99" s="112">
        <v>37</v>
      </c>
      <c r="W99" s="112">
        <v>43</v>
      </c>
      <c r="X99" s="112">
        <v>44</v>
      </c>
      <c r="Y99" s="112">
        <v>42</v>
      </c>
      <c r="Z99" s="112">
        <v>53</v>
      </c>
    </row>
    <row r="100" spans="1:32" ht="15" customHeight="1" x14ac:dyDescent="0.25">
      <c r="S100" s="115" t="s">
        <v>58</v>
      </c>
      <c r="T100" s="115"/>
      <c r="U100" s="112"/>
      <c r="V100" s="112">
        <v>371</v>
      </c>
      <c r="W100" s="112">
        <v>363</v>
      </c>
      <c r="X100" s="112">
        <v>368</v>
      </c>
      <c r="Y100" s="112">
        <v>378</v>
      </c>
      <c r="Z100" s="112">
        <v>385</v>
      </c>
    </row>
    <row r="101" spans="1:32" x14ac:dyDescent="0.25">
      <c r="A101" s="18"/>
      <c r="S101" s="118" t="s">
        <v>53</v>
      </c>
      <c r="T101" s="118"/>
      <c r="U101" s="112"/>
      <c r="V101" s="112">
        <v>3475</v>
      </c>
      <c r="W101" s="112">
        <v>3462</v>
      </c>
      <c r="X101" s="112">
        <v>3604</v>
      </c>
      <c r="Y101" s="112">
        <v>3713</v>
      </c>
      <c r="Z101" s="112">
        <v>3936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7727</v>
      </c>
      <c r="W104" s="112">
        <v>8125</v>
      </c>
      <c r="X104" s="112">
        <v>8241</v>
      </c>
      <c r="Y104" s="112">
        <v>8805</v>
      </c>
      <c r="Z104" s="112">
        <v>9614</v>
      </c>
      <c r="AB104" s="109" t="str">
        <f>TEXT(Z104,"###,###")</f>
        <v>9,614</v>
      </c>
      <c r="AD104" s="130">
        <f>Z104/($Z$4)*100</f>
        <v>79.500537501033648</v>
      </c>
      <c r="AF104" s="109"/>
    </row>
    <row r="105" spans="1:32" x14ac:dyDescent="0.25">
      <c r="S105" s="115" t="s">
        <v>17</v>
      </c>
      <c r="T105" s="115"/>
      <c r="U105" s="112"/>
      <c r="V105" s="112">
        <v>1595</v>
      </c>
      <c r="W105" s="112">
        <v>1492</v>
      </c>
      <c r="X105" s="112">
        <v>1550</v>
      </c>
      <c r="Y105" s="112">
        <v>1743</v>
      </c>
      <c r="Z105" s="112">
        <v>1628</v>
      </c>
      <c r="AB105" s="109" t="str">
        <f>TEXT(Z105,"###,###")</f>
        <v>1,628</v>
      </c>
      <c r="AD105" s="130">
        <f>Z105/($Z$4)*100</f>
        <v>13.462333581410736</v>
      </c>
      <c r="AF105" s="109"/>
    </row>
    <row r="106" spans="1:32" x14ac:dyDescent="0.25">
      <c r="S106" s="118" t="s">
        <v>53</v>
      </c>
      <c r="T106" s="118"/>
      <c r="U106" s="120"/>
      <c r="V106" s="120">
        <v>9322</v>
      </c>
      <c r="W106" s="120">
        <v>9617</v>
      </c>
      <c r="X106" s="120">
        <v>9791</v>
      </c>
      <c r="Y106" s="120">
        <v>10548</v>
      </c>
      <c r="Z106" s="120">
        <v>11242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1787</v>
      </c>
      <c r="W108" s="112">
        <v>1700</v>
      </c>
      <c r="X108" s="112">
        <v>1698</v>
      </c>
      <c r="Y108" s="112">
        <v>1790</v>
      </c>
      <c r="Z108" s="112">
        <v>1697</v>
      </c>
      <c r="AB108" s="109" t="str">
        <f>TEXT(Z108,"###,###")</f>
        <v>1,697</v>
      </c>
      <c r="AD108" s="130">
        <f>Z108/($Z$4)*100</f>
        <v>14.032911601753081</v>
      </c>
      <c r="AF108" s="109"/>
    </row>
    <row r="109" spans="1:32" x14ac:dyDescent="0.25">
      <c r="S109" s="115" t="s">
        <v>20</v>
      </c>
      <c r="T109" s="115"/>
      <c r="U109" s="112"/>
      <c r="V109" s="112">
        <v>1951</v>
      </c>
      <c r="W109" s="112">
        <v>1920</v>
      </c>
      <c r="X109" s="112">
        <v>2105</v>
      </c>
      <c r="Y109" s="112">
        <v>2162</v>
      </c>
      <c r="Z109" s="112">
        <v>2351</v>
      </c>
      <c r="AB109" s="109" t="str">
        <f>TEXT(Z109,"###,###")</f>
        <v>2,351</v>
      </c>
      <c r="AD109" s="130">
        <f>Z109/($Z$4)*100</f>
        <v>19.440998924997931</v>
      </c>
      <c r="AF109" s="109"/>
    </row>
    <row r="110" spans="1:32" x14ac:dyDescent="0.25">
      <c r="S110" s="115" t="s">
        <v>21</v>
      </c>
      <c r="T110" s="115"/>
      <c r="U110" s="112"/>
      <c r="V110" s="112">
        <v>2358</v>
      </c>
      <c r="W110" s="112">
        <v>2258</v>
      </c>
      <c r="X110" s="112">
        <v>2397</v>
      </c>
      <c r="Y110" s="112">
        <v>2679</v>
      </c>
      <c r="Z110" s="112">
        <v>3032</v>
      </c>
      <c r="AB110" s="109" t="str">
        <f>TEXT(Z110,"###,###")</f>
        <v>3,032</v>
      </c>
      <c r="AD110" s="130">
        <f>Z110/($Z$4)*100</f>
        <v>25.072355908376746</v>
      </c>
      <c r="AF110" s="109"/>
    </row>
    <row r="111" spans="1:32" x14ac:dyDescent="0.25">
      <c r="S111" s="115" t="s">
        <v>22</v>
      </c>
      <c r="T111" s="115"/>
      <c r="U111" s="112"/>
      <c r="V111" s="112">
        <v>3300</v>
      </c>
      <c r="W111" s="112">
        <v>3223</v>
      </c>
      <c r="X111" s="112">
        <v>3591</v>
      </c>
      <c r="Y111" s="112">
        <v>3919</v>
      </c>
      <c r="Z111" s="112">
        <v>4164</v>
      </c>
      <c r="AB111" s="109" t="str">
        <f>TEXT(Z111,"###,###")</f>
        <v>4,164</v>
      </c>
      <c r="AD111" s="130">
        <f>Z111/($Z$4)*100</f>
        <v>34.43314314065988</v>
      </c>
      <c r="AF111" s="109"/>
    </row>
    <row r="112" spans="1:32" x14ac:dyDescent="0.25">
      <c r="S112" s="118" t="s">
        <v>53</v>
      </c>
      <c r="T112" s="118"/>
      <c r="U112" s="112"/>
      <c r="V112" s="112">
        <v>10574</v>
      </c>
      <c r="W112" s="112">
        <v>10270</v>
      </c>
      <c r="X112" s="112">
        <v>10885</v>
      </c>
      <c r="Y112" s="112">
        <v>11581</v>
      </c>
      <c r="Z112" s="112">
        <v>12088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43</v>
      </c>
      <c r="W118" s="131">
        <v>43.26</v>
      </c>
      <c r="X118" s="131">
        <v>43.03</v>
      </c>
      <c r="Y118" s="131">
        <v>42.78</v>
      </c>
      <c r="Z118" s="131">
        <v>42.06</v>
      </c>
      <c r="AB118" s="109" t="str">
        <f>TEXT(Z118,"##.0")</f>
        <v>42.1</v>
      </c>
    </row>
    <row r="120" spans="19:32" x14ac:dyDescent="0.25">
      <c r="S120" s="101" t="s">
        <v>97</v>
      </c>
      <c r="T120" s="112"/>
      <c r="U120" s="112"/>
      <c r="V120" s="112">
        <v>6050</v>
      </c>
      <c r="W120" s="112">
        <v>6088</v>
      </c>
      <c r="X120" s="112">
        <v>6316</v>
      </c>
      <c r="Y120" s="112">
        <v>6591</v>
      </c>
      <c r="Z120" s="112">
        <v>7060</v>
      </c>
      <c r="AB120" s="109" t="str">
        <f>TEXT(Z120,"###,###")</f>
        <v>7,060</v>
      </c>
    </row>
    <row r="121" spans="19:32" x14ac:dyDescent="0.25">
      <c r="S121" s="101" t="s">
        <v>98</v>
      </c>
      <c r="T121" s="112"/>
      <c r="U121" s="112"/>
      <c r="V121" s="112">
        <v>650</v>
      </c>
      <c r="W121" s="112">
        <v>699</v>
      </c>
      <c r="X121" s="112">
        <v>659</v>
      </c>
      <c r="Y121" s="112">
        <v>664</v>
      </c>
      <c r="Z121" s="112">
        <v>664</v>
      </c>
      <c r="AB121" s="109" t="str">
        <f>TEXT(Z121,"###,###")</f>
        <v>664</v>
      </c>
    </row>
    <row r="122" spans="19:32" x14ac:dyDescent="0.25">
      <c r="S122" s="101" t="s">
        <v>99</v>
      </c>
      <c r="T122" s="112"/>
      <c r="U122" s="112"/>
      <c r="V122" s="112">
        <v>585</v>
      </c>
      <c r="W122" s="112">
        <v>552</v>
      </c>
      <c r="X122" s="112">
        <v>591</v>
      </c>
      <c r="Y122" s="112">
        <v>631</v>
      </c>
      <c r="Z122" s="112">
        <v>598</v>
      </c>
      <c r="AB122" s="109" t="str">
        <f>TEXT(Z122,"###,###")</f>
        <v>598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6635</v>
      </c>
      <c r="W124" s="112">
        <v>6640</v>
      </c>
      <c r="X124" s="112">
        <v>6907</v>
      </c>
      <c r="Y124" s="112">
        <v>7222</v>
      </c>
      <c r="Z124" s="112">
        <v>7658</v>
      </c>
      <c r="AB124" s="109" t="str">
        <f>TEXT(Z124,"###,###")</f>
        <v>7,658</v>
      </c>
      <c r="AD124" s="127">
        <f>Z124/$Z$7*100</f>
        <v>92.010092514718252</v>
      </c>
    </row>
    <row r="125" spans="19:32" x14ac:dyDescent="0.25">
      <c r="S125" s="101" t="s">
        <v>101</v>
      </c>
      <c r="T125" s="112"/>
      <c r="U125" s="112"/>
      <c r="V125" s="112">
        <v>1235</v>
      </c>
      <c r="W125" s="112">
        <v>1251</v>
      </c>
      <c r="X125" s="112">
        <v>1250</v>
      </c>
      <c r="Y125" s="112">
        <v>1295</v>
      </c>
      <c r="Z125" s="112">
        <v>1262</v>
      </c>
      <c r="AB125" s="109" t="str">
        <f>TEXT(Z125,"###,###")</f>
        <v>1,262</v>
      </c>
      <c r="AD125" s="127">
        <f>Z125/$Z$7*100</f>
        <v>15.162801874324161</v>
      </c>
    </row>
    <row r="127" spans="19:32" x14ac:dyDescent="0.25">
      <c r="S127" s="101" t="s">
        <v>102</v>
      </c>
      <c r="T127" s="112"/>
      <c r="U127" s="112"/>
      <c r="V127" s="112">
        <v>3806</v>
      </c>
      <c r="W127" s="112">
        <v>3871</v>
      </c>
      <c r="X127" s="112">
        <v>3951</v>
      </c>
      <c r="Y127" s="112">
        <v>4159</v>
      </c>
      <c r="Z127" s="112">
        <v>4379</v>
      </c>
      <c r="AB127" s="109" t="str">
        <f>TEXT(Z127,"###,###")</f>
        <v>4,379</v>
      </c>
      <c r="AD127" s="127">
        <f>Z127/$Z$7*100</f>
        <v>52.613240418118465</v>
      </c>
    </row>
    <row r="128" spans="19:32" x14ac:dyDescent="0.25">
      <c r="S128" s="101" t="s">
        <v>103</v>
      </c>
      <c r="T128" s="112"/>
      <c r="U128" s="112"/>
      <c r="V128" s="112">
        <v>3470</v>
      </c>
      <c r="W128" s="112">
        <v>3464</v>
      </c>
      <c r="X128" s="112">
        <v>3605</v>
      </c>
      <c r="Y128" s="112">
        <v>3715</v>
      </c>
      <c r="Z128" s="112">
        <v>3933</v>
      </c>
      <c r="AB128" s="109" t="str">
        <f>TEXT(Z128,"###,###")</f>
        <v>3,933</v>
      </c>
      <c r="AD128" s="127">
        <f>Z128/$Z$7*100</f>
        <v>47.25459569866635</v>
      </c>
    </row>
    <row r="130" spans="19:20" x14ac:dyDescent="0.25">
      <c r="S130" s="101" t="s">
        <v>179</v>
      </c>
      <c r="T130" s="127">
        <v>84.825183227201734</v>
      </c>
    </row>
    <row r="131" spans="19:20" x14ac:dyDescent="0.25">
      <c r="S131" s="101" t="s">
        <v>180</v>
      </c>
      <c r="T131" s="127">
        <v>7.9778925868076414</v>
      </c>
    </row>
    <row r="132" spans="19:20" x14ac:dyDescent="0.25">
      <c r="S132" s="101" t="s">
        <v>181</v>
      </c>
      <c r="T132" s="127">
        <v>7.184909287516521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A7AD74C-7A15-411B-BA36-50752E369D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412FCA10-0BB3-4007-9430-3FD3FBB1A6F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73E9DC34-E273-42EA-9696-DCD1C99EC99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6AD4D12E-6A17-4837-84A3-567D690C368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14F7-B00E-444D-86A8-A27271A1D20B}">
  <sheetPr codeName="Sheet88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129</v>
      </c>
      <c r="T1" s="99"/>
      <c r="U1" s="99"/>
      <c r="V1" s="99"/>
      <c r="W1" s="99"/>
      <c r="X1" s="99"/>
      <c r="Y1" s="100" t="s">
        <v>168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129</v>
      </c>
      <c r="Y3" s="105" t="s">
        <v>168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12.24 Sorell,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11775</v>
      </c>
      <c r="W4" s="108">
        <v>12000</v>
      </c>
      <c r="X4" s="108">
        <v>12753</v>
      </c>
      <c r="Y4" s="108">
        <v>13932</v>
      </c>
      <c r="Z4" s="108">
        <v>14607</v>
      </c>
      <c r="AB4" s="109" t="str">
        <f>TEXT(Z4,"###,###")</f>
        <v>14,607</v>
      </c>
      <c r="AD4" s="110">
        <f>Z4/Y4-1</f>
        <v>4.8449612403100861E-2</v>
      </c>
      <c r="AF4" s="110">
        <f>Z4/V4-1</f>
        <v>0.24050955414012742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5962</v>
      </c>
      <c r="W5" s="108">
        <v>6019</v>
      </c>
      <c r="X5" s="108">
        <v>6448</v>
      </c>
      <c r="Y5" s="108">
        <v>6844</v>
      </c>
      <c r="Z5" s="108">
        <v>7131</v>
      </c>
      <c r="AB5" s="109" t="str">
        <f>TEXT(Z5,"###,###")</f>
        <v>7,131</v>
      </c>
      <c r="AD5" s="110">
        <f t="shared" ref="AD5:AD9" si="0">Z5/Y5-1</f>
        <v>4.1934541203974218E-2</v>
      </c>
      <c r="AF5" s="110">
        <f t="shared" ref="AF5:AF9" si="1">Z5/V5-1</f>
        <v>0.19607514256960745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5812</v>
      </c>
      <c r="W6" s="108">
        <v>5983</v>
      </c>
      <c r="X6" s="108">
        <v>6287</v>
      </c>
      <c r="Y6" s="108">
        <v>7074</v>
      </c>
      <c r="Z6" s="108">
        <v>7465</v>
      </c>
      <c r="AB6" s="109" t="str">
        <f>TEXT(Z6,"###,###")</f>
        <v>7,465</v>
      </c>
      <c r="AD6" s="110">
        <f t="shared" si="0"/>
        <v>5.5272830081990465E-2</v>
      </c>
      <c r="AF6" s="110">
        <f t="shared" si="1"/>
        <v>0.2844115622849277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8530</v>
      </c>
      <c r="W7" s="108">
        <v>8918</v>
      </c>
      <c r="X7" s="108">
        <v>9190</v>
      </c>
      <c r="Y7" s="108">
        <v>9538</v>
      </c>
      <c r="Z7" s="108">
        <v>9936</v>
      </c>
      <c r="AB7" s="109" t="str">
        <f>TEXT(Z7,"###,###")</f>
        <v>9,936</v>
      </c>
      <c r="AD7" s="110">
        <f t="shared" si="0"/>
        <v>4.1727825539945584E-2</v>
      </c>
      <c r="AF7" s="110">
        <f t="shared" si="1"/>
        <v>0.16483001172332945</v>
      </c>
    </row>
    <row r="8" spans="1:32" ht="17.25" customHeight="1" x14ac:dyDescent="0.25">
      <c r="A8" s="62" t="s">
        <v>12</v>
      </c>
      <c r="B8" s="63"/>
      <c r="C8" s="29"/>
      <c r="D8" s="64" t="str">
        <f>AB4</f>
        <v>14,607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9,936</v>
      </c>
      <c r="P8" s="65"/>
      <c r="S8" s="107" t="s">
        <v>82</v>
      </c>
      <c r="T8" s="108"/>
      <c r="U8" s="108"/>
      <c r="V8" s="108">
        <v>43972.19</v>
      </c>
      <c r="W8" s="108">
        <v>44672.61</v>
      </c>
      <c r="X8" s="108">
        <v>45323.63</v>
      </c>
      <c r="Y8" s="108">
        <v>45735.5</v>
      </c>
      <c r="Z8" s="108">
        <v>48605.71</v>
      </c>
      <c r="AB8" s="109" t="str">
        <f>TEXT(Z8,"$###,###")</f>
        <v>$48,606</v>
      </c>
      <c r="AD8" s="110">
        <f t="shared" si="0"/>
        <v>6.2756720709295832E-2</v>
      </c>
      <c r="AF8" s="110">
        <f t="shared" si="1"/>
        <v>0.10537387380523899</v>
      </c>
    </row>
    <row r="9" spans="1:32" x14ac:dyDescent="0.25">
      <c r="A9" s="30" t="s">
        <v>14</v>
      </c>
      <c r="B9" s="69"/>
      <c r="C9" s="70"/>
      <c r="D9" s="71">
        <f>AD104</f>
        <v>74.614910659272951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50.28180354267311</v>
      </c>
      <c r="P9" s="72" t="s">
        <v>83</v>
      </c>
      <c r="S9" s="107" t="s">
        <v>7</v>
      </c>
      <c r="T9" s="108"/>
      <c r="U9" s="108"/>
      <c r="V9" s="108">
        <v>438211174</v>
      </c>
      <c r="W9" s="108">
        <v>467578504</v>
      </c>
      <c r="X9" s="108">
        <v>493247773</v>
      </c>
      <c r="Y9" s="108">
        <v>540670642</v>
      </c>
      <c r="Z9" s="108">
        <v>604295206</v>
      </c>
      <c r="AB9" s="109" t="str">
        <f>TEXT(Z9/1000000,"$#,###.0")&amp;" mil"</f>
        <v>$604.3 mil</v>
      </c>
      <c r="AD9" s="110">
        <f t="shared" si="0"/>
        <v>0.11767711996465313</v>
      </c>
      <c r="AF9" s="110">
        <f t="shared" si="1"/>
        <v>0.3790045572868026</v>
      </c>
    </row>
    <row r="10" spans="1:32" x14ac:dyDescent="0.25">
      <c r="A10" s="30" t="s">
        <v>17</v>
      </c>
      <c r="B10" s="69"/>
      <c r="C10" s="70"/>
      <c r="D10" s="71">
        <f>AD105</f>
        <v>19.812418703361402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49.657809983896939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84.561191626409013</v>
      </c>
      <c r="P11" s="72" t="s">
        <v>83</v>
      </c>
      <c r="S11" s="107" t="s">
        <v>29</v>
      </c>
      <c r="T11" s="112"/>
      <c r="U11" s="112"/>
      <c r="V11" s="112">
        <v>10365</v>
      </c>
      <c r="W11" s="112">
        <v>10569</v>
      </c>
      <c r="X11" s="112">
        <v>11267</v>
      </c>
      <c r="Y11" s="112">
        <v>12357</v>
      </c>
      <c r="Z11" s="112">
        <v>13074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7.9005636070853464</v>
      </c>
      <c r="P12" s="72" t="s">
        <v>83</v>
      </c>
      <c r="S12" s="107" t="s">
        <v>30</v>
      </c>
      <c r="T12" s="112"/>
      <c r="U12" s="112"/>
      <c r="V12" s="112">
        <v>1407</v>
      </c>
      <c r="W12" s="112">
        <v>1434</v>
      </c>
      <c r="X12" s="112">
        <v>1486</v>
      </c>
      <c r="Y12" s="112">
        <v>1576</v>
      </c>
      <c r="Z12" s="112">
        <v>1538</v>
      </c>
    </row>
    <row r="13" spans="1:32" ht="15" customHeight="1" x14ac:dyDescent="0.25">
      <c r="A13" s="30" t="s">
        <v>19</v>
      </c>
      <c r="B13" s="70"/>
      <c r="C13" s="70"/>
      <c r="D13" s="71">
        <f>AD108</f>
        <v>14.102827411515026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7.5785024154589378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16.629013486684467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41.9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22.33860477853084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19.022231163866817</v>
      </c>
      <c r="P15" s="72" t="s">
        <v>83</v>
      </c>
      <c r="S15" s="115" t="s">
        <v>59</v>
      </c>
      <c r="T15" s="115"/>
      <c r="U15" s="116"/>
      <c r="V15" s="116">
        <v>562</v>
      </c>
      <c r="W15" s="116">
        <v>506</v>
      </c>
      <c r="X15" s="116">
        <v>578</v>
      </c>
      <c r="Y15" s="112">
        <v>587</v>
      </c>
      <c r="Z15" s="112">
        <v>599</v>
      </c>
      <c r="AB15" s="117">
        <f t="shared" ref="AB15:AB34" si="2">IF(Z15="np",0,Z15/$Z$34)</f>
        <v>4.1007736016978158E-2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41.411651947696306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80.977768836133194</v>
      </c>
      <c r="P16" s="37" t="s">
        <v>83</v>
      </c>
      <c r="S16" s="115" t="s">
        <v>60</v>
      </c>
      <c r="T16" s="115"/>
      <c r="U16" s="116"/>
      <c r="V16" s="116">
        <v>28</v>
      </c>
      <c r="W16" s="116">
        <v>26</v>
      </c>
      <c r="X16" s="116">
        <v>28</v>
      </c>
      <c r="Y16" s="112">
        <v>27</v>
      </c>
      <c r="Z16" s="112">
        <v>33</v>
      </c>
      <c r="AB16" s="117">
        <f t="shared" si="2"/>
        <v>2.259190798932019E-3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742</v>
      </c>
      <c r="W17" s="116">
        <v>740</v>
      </c>
      <c r="X17" s="116">
        <v>772</v>
      </c>
      <c r="Y17" s="112">
        <v>823</v>
      </c>
      <c r="Z17" s="112">
        <v>857</v>
      </c>
      <c r="AB17" s="117">
        <f t="shared" si="2"/>
        <v>5.8670500444992127E-2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161</v>
      </c>
      <c r="W18" s="116">
        <v>144</v>
      </c>
      <c r="X18" s="116">
        <v>179</v>
      </c>
      <c r="Y18" s="112">
        <v>198</v>
      </c>
      <c r="Z18" s="112">
        <v>222</v>
      </c>
      <c r="AB18" s="117">
        <f t="shared" si="2"/>
        <v>1.5198192647360855E-2</v>
      </c>
    </row>
    <row r="19" spans="1:28" x14ac:dyDescent="0.25">
      <c r="A19" s="61" t="str">
        <f>$S$1&amp;" ("&amp;$V$2&amp;" to "&amp;$Z$2&amp;")"</f>
        <v>Sorell (2018-19 to 2022-23)</v>
      </c>
      <c r="B19" s="61"/>
      <c r="C19" s="61"/>
      <c r="D19" s="61"/>
      <c r="E19" s="61"/>
      <c r="F19" s="61"/>
      <c r="G19" s="61" t="str">
        <f>$S$1&amp;" ("&amp;$V$2&amp;" to "&amp;$Z$2&amp;")"</f>
        <v>Sorell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1195</v>
      </c>
      <c r="W19" s="116">
        <v>1256</v>
      </c>
      <c r="X19" s="116">
        <v>1371</v>
      </c>
      <c r="Y19" s="112">
        <v>1539</v>
      </c>
      <c r="Z19" s="112">
        <v>1592</v>
      </c>
      <c r="AB19" s="117">
        <f t="shared" si="2"/>
        <v>0.10898884096665983</v>
      </c>
    </row>
    <row r="20" spans="1:28" x14ac:dyDescent="0.25">
      <c r="S20" s="115" t="s">
        <v>64</v>
      </c>
      <c r="T20" s="115"/>
      <c r="U20" s="116"/>
      <c r="V20" s="116">
        <v>306</v>
      </c>
      <c r="W20" s="116">
        <v>298</v>
      </c>
      <c r="X20" s="116">
        <v>296</v>
      </c>
      <c r="Y20" s="112">
        <v>305</v>
      </c>
      <c r="Z20" s="112">
        <v>364</v>
      </c>
      <c r="AB20" s="117">
        <f t="shared" si="2"/>
        <v>2.4919559115492571E-2</v>
      </c>
    </row>
    <row r="21" spans="1:28" x14ac:dyDescent="0.25">
      <c r="S21" s="115" t="s">
        <v>65</v>
      </c>
      <c r="T21" s="115"/>
      <c r="U21" s="116"/>
      <c r="V21" s="116">
        <v>1166</v>
      </c>
      <c r="W21" s="116">
        <v>1162</v>
      </c>
      <c r="X21" s="116">
        <v>1235</v>
      </c>
      <c r="Y21" s="112">
        <v>1287</v>
      </c>
      <c r="Z21" s="112">
        <v>1314</v>
      </c>
      <c r="AB21" s="117">
        <f t="shared" si="2"/>
        <v>8.9956869993838576E-2</v>
      </c>
    </row>
    <row r="22" spans="1:28" x14ac:dyDescent="0.25">
      <c r="S22" s="115" t="s">
        <v>66</v>
      </c>
      <c r="T22" s="115"/>
      <c r="U22" s="116"/>
      <c r="V22" s="116">
        <v>779</v>
      </c>
      <c r="W22" s="116">
        <v>796</v>
      </c>
      <c r="X22" s="116">
        <v>889</v>
      </c>
      <c r="Y22" s="112">
        <v>924</v>
      </c>
      <c r="Z22" s="112">
        <v>965</v>
      </c>
      <c r="AB22" s="117">
        <f t="shared" si="2"/>
        <v>6.6064215786951458E-2</v>
      </c>
    </row>
    <row r="23" spans="1:28" x14ac:dyDescent="0.25">
      <c r="S23" s="115" t="s">
        <v>67</v>
      </c>
      <c r="T23" s="115"/>
      <c r="U23" s="116"/>
      <c r="V23" s="116">
        <v>493</v>
      </c>
      <c r="W23" s="116">
        <v>480</v>
      </c>
      <c r="X23" s="116">
        <v>508</v>
      </c>
      <c r="Y23" s="112">
        <v>527</v>
      </c>
      <c r="Z23" s="112">
        <v>516</v>
      </c>
      <c r="AB23" s="117">
        <f t="shared" si="2"/>
        <v>3.5325528856027931E-2</v>
      </c>
    </row>
    <row r="24" spans="1:28" x14ac:dyDescent="0.25">
      <c r="S24" s="115" t="s">
        <v>68</v>
      </c>
      <c r="T24" s="115"/>
      <c r="U24" s="116"/>
      <c r="V24" s="116">
        <v>101</v>
      </c>
      <c r="W24" s="116">
        <v>108</v>
      </c>
      <c r="X24" s="116">
        <v>84</v>
      </c>
      <c r="Y24" s="112">
        <v>113</v>
      </c>
      <c r="Z24" s="112">
        <v>130</v>
      </c>
      <c r="AB24" s="117">
        <f t="shared" si="2"/>
        <v>8.8998425412473471E-3</v>
      </c>
    </row>
    <row r="25" spans="1:28" x14ac:dyDescent="0.25">
      <c r="S25" s="115" t="s">
        <v>69</v>
      </c>
      <c r="T25" s="115"/>
      <c r="U25" s="116"/>
      <c r="V25" s="116">
        <v>371</v>
      </c>
      <c r="W25" s="116">
        <v>374</v>
      </c>
      <c r="X25" s="116">
        <v>447</v>
      </c>
      <c r="Y25" s="112">
        <v>432</v>
      </c>
      <c r="Z25" s="112">
        <v>468</v>
      </c>
      <c r="AB25" s="117">
        <f t="shared" si="2"/>
        <v>3.2039433148490448E-2</v>
      </c>
    </row>
    <row r="26" spans="1:28" x14ac:dyDescent="0.25">
      <c r="S26" s="115" t="s">
        <v>70</v>
      </c>
      <c r="T26" s="115"/>
      <c r="U26" s="116"/>
      <c r="V26" s="116">
        <v>225</v>
      </c>
      <c r="W26" s="116">
        <v>237</v>
      </c>
      <c r="X26" s="116">
        <v>243</v>
      </c>
      <c r="Y26" s="112">
        <v>262</v>
      </c>
      <c r="Z26" s="112">
        <v>301</v>
      </c>
      <c r="AB26" s="117">
        <f t="shared" si="2"/>
        <v>2.0606558499349628E-2</v>
      </c>
    </row>
    <row r="27" spans="1:28" x14ac:dyDescent="0.25">
      <c r="S27" s="115" t="s">
        <v>71</v>
      </c>
      <c r="T27" s="115"/>
      <c r="U27" s="116"/>
      <c r="V27" s="116">
        <v>463</v>
      </c>
      <c r="W27" s="116">
        <v>491</v>
      </c>
      <c r="X27" s="116">
        <v>535</v>
      </c>
      <c r="Y27" s="112">
        <v>720</v>
      </c>
      <c r="Z27" s="112">
        <v>778</v>
      </c>
      <c r="AB27" s="117">
        <f t="shared" si="2"/>
        <v>5.3262134593003357E-2</v>
      </c>
    </row>
    <row r="28" spans="1:28" x14ac:dyDescent="0.25">
      <c r="S28" s="115" t="s">
        <v>72</v>
      </c>
      <c r="T28" s="115"/>
      <c r="U28" s="116"/>
      <c r="V28" s="116">
        <v>755</v>
      </c>
      <c r="W28" s="116">
        <v>760</v>
      </c>
      <c r="X28" s="116">
        <v>762</v>
      </c>
      <c r="Y28" s="112">
        <v>891</v>
      </c>
      <c r="Z28" s="112">
        <v>944</v>
      </c>
      <c r="AB28" s="117">
        <f t="shared" si="2"/>
        <v>6.4626548914903811E-2</v>
      </c>
    </row>
    <row r="29" spans="1:28" x14ac:dyDescent="0.25">
      <c r="S29" s="115" t="s">
        <v>73</v>
      </c>
      <c r="T29" s="115"/>
      <c r="U29" s="116"/>
      <c r="V29" s="116">
        <v>927</v>
      </c>
      <c r="W29" s="116">
        <v>880</v>
      </c>
      <c r="X29" s="116">
        <v>943</v>
      </c>
      <c r="Y29" s="112">
        <v>1082</v>
      </c>
      <c r="Z29" s="112">
        <v>1052</v>
      </c>
      <c r="AB29" s="117">
        <f t="shared" si="2"/>
        <v>7.2020264256863142E-2</v>
      </c>
    </row>
    <row r="30" spans="1:28" x14ac:dyDescent="0.25">
      <c r="S30" s="115" t="s">
        <v>74</v>
      </c>
      <c r="T30" s="115"/>
      <c r="U30" s="116"/>
      <c r="V30" s="116">
        <v>856</v>
      </c>
      <c r="W30" s="116">
        <v>966</v>
      </c>
      <c r="X30" s="116">
        <v>973</v>
      </c>
      <c r="Y30" s="112">
        <v>1135</v>
      </c>
      <c r="Z30" s="112">
        <v>1178</v>
      </c>
      <c r="AB30" s="117">
        <f t="shared" si="2"/>
        <v>8.0646265489149035E-2</v>
      </c>
    </row>
    <row r="31" spans="1:28" x14ac:dyDescent="0.25">
      <c r="S31" s="115" t="s">
        <v>75</v>
      </c>
      <c r="T31" s="115"/>
      <c r="U31" s="116"/>
      <c r="V31" s="116">
        <v>1386</v>
      </c>
      <c r="W31" s="116">
        <v>1493</v>
      </c>
      <c r="X31" s="116">
        <v>1634</v>
      </c>
      <c r="Y31" s="112">
        <v>1786</v>
      </c>
      <c r="Z31" s="112">
        <v>1993</v>
      </c>
      <c r="AB31" s="117">
        <f t="shared" si="2"/>
        <v>0.13644143219004587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260</v>
      </c>
      <c r="W32" s="116">
        <v>264</v>
      </c>
      <c r="X32" s="116">
        <v>288</v>
      </c>
      <c r="Y32" s="112">
        <v>339</v>
      </c>
      <c r="Z32" s="112">
        <v>365</v>
      </c>
      <c r="AB32" s="117">
        <f t="shared" si="2"/>
        <v>2.4988019442732937E-2</v>
      </c>
    </row>
    <row r="33" spans="19:32" x14ac:dyDescent="0.25">
      <c r="S33" s="115" t="s">
        <v>77</v>
      </c>
      <c r="T33" s="115"/>
      <c r="U33" s="116"/>
      <c r="V33" s="116">
        <v>473</v>
      </c>
      <c r="W33" s="116">
        <v>503</v>
      </c>
      <c r="X33" s="116">
        <v>557</v>
      </c>
      <c r="Y33" s="112">
        <v>578</v>
      </c>
      <c r="Z33" s="112">
        <v>615</v>
      </c>
      <c r="AB33" s="117">
        <f t="shared" si="2"/>
        <v>4.2103101252823988E-2</v>
      </c>
    </row>
    <row r="34" spans="19:32" x14ac:dyDescent="0.25">
      <c r="S34" s="118" t="s">
        <v>53</v>
      </c>
      <c r="T34" s="118"/>
      <c r="U34" s="119"/>
      <c r="V34" s="119">
        <v>11777</v>
      </c>
      <c r="W34" s="119">
        <v>12003</v>
      </c>
      <c r="X34" s="119">
        <v>12753</v>
      </c>
      <c r="Y34" s="120">
        <v>13929</v>
      </c>
      <c r="Z34" s="120">
        <v>14607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7188</v>
      </c>
      <c r="W37" s="112">
        <v>7546</v>
      </c>
      <c r="X37" s="112">
        <v>7759</v>
      </c>
      <c r="Y37" s="112">
        <v>7812</v>
      </c>
      <c r="Z37" s="112">
        <v>8050</v>
      </c>
      <c r="AB37" s="132">
        <f>Z37/Z40*100</f>
        <v>80.977768836133194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1339</v>
      </c>
      <c r="W38" s="112">
        <v>1368</v>
      </c>
      <c r="X38" s="112">
        <v>1428</v>
      </c>
      <c r="Y38" s="112">
        <v>1723</v>
      </c>
      <c r="Z38" s="112">
        <v>1891</v>
      </c>
      <c r="AB38" s="132">
        <f>Z38/Z40*100</f>
        <v>19.022231163866817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8527</v>
      </c>
      <c r="W40" s="112">
        <v>8914</v>
      </c>
      <c r="X40" s="112">
        <v>9187</v>
      </c>
      <c r="Y40" s="112">
        <v>9535</v>
      </c>
      <c r="Z40" s="112">
        <v>9941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3</v>
      </c>
      <c r="W44" s="112">
        <v>0</v>
      </c>
      <c r="X44" s="112">
        <v>5</v>
      </c>
      <c r="Y44" s="112">
        <v>8</v>
      </c>
      <c r="Z44" s="112">
        <v>9</v>
      </c>
    </row>
    <row r="45" spans="19:32" x14ac:dyDescent="0.25">
      <c r="S45" s="115" t="s">
        <v>37</v>
      </c>
      <c r="T45" s="115"/>
      <c r="U45" s="112"/>
      <c r="V45" s="112">
        <v>111</v>
      </c>
      <c r="W45" s="112">
        <v>133</v>
      </c>
      <c r="X45" s="112">
        <v>154</v>
      </c>
      <c r="Y45" s="112">
        <v>153</v>
      </c>
      <c r="Z45" s="112">
        <v>163</v>
      </c>
    </row>
    <row r="46" spans="19:32" x14ac:dyDescent="0.25">
      <c r="S46" s="115" t="s">
        <v>38</v>
      </c>
      <c r="T46" s="115"/>
      <c r="U46" s="112"/>
      <c r="V46" s="112">
        <v>304</v>
      </c>
      <c r="W46" s="112">
        <v>313</v>
      </c>
      <c r="X46" s="112">
        <v>327</v>
      </c>
      <c r="Y46" s="112">
        <v>404</v>
      </c>
      <c r="Z46" s="112">
        <v>404</v>
      </c>
    </row>
    <row r="47" spans="19:32" x14ac:dyDescent="0.25">
      <c r="S47" s="115" t="s">
        <v>39</v>
      </c>
      <c r="T47" s="115"/>
      <c r="U47" s="112"/>
      <c r="V47" s="112">
        <v>461</v>
      </c>
      <c r="W47" s="112">
        <v>439</v>
      </c>
      <c r="X47" s="112">
        <v>485</v>
      </c>
      <c r="Y47" s="112">
        <v>511</v>
      </c>
      <c r="Z47" s="112">
        <v>563</v>
      </c>
    </row>
    <row r="48" spans="19:32" x14ac:dyDescent="0.25">
      <c r="S48" s="115" t="s">
        <v>40</v>
      </c>
      <c r="T48" s="115"/>
      <c r="U48" s="112"/>
      <c r="V48" s="112">
        <v>688</v>
      </c>
      <c r="W48" s="112">
        <v>646</v>
      </c>
      <c r="X48" s="112">
        <v>757</v>
      </c>
      <c r="Y48" s="112">
        <v>783</v>
      </c>
      <c r="Z48" s="112">
        <v>799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680</v>
      </c>
      <c r="W49" s="112">
        <v>752</v>
      </c>
      <c r="X49" s="112">
        <v>829</v>
      </c>
      <c r="Y49" s="112">
        <v>870</v>
      </c>
      <c r="Z49" s="112">
        <v>902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Sorell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629</v>
      </c>
      <c r="W50" s="112">
        <v>630</v>
      </c>
      <c r="X50" s="112">
        <v>697</v>
      </c>
      <c r="Y50" s="112">
        <v>753</v>
      </c>
      <c r="Z50" s="112">
        <v>778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567</v>
      </c>
      <c r="W51" s="112">
        <v>588</v>
      </c>
      <c r="X51" s="112">
        <v>557</v>
      </c>
      <c r="Y51" s="112">
        <v>621</v>
      </c>
      <c r="Z51" s="112">
        <v>660</v>
      </c>
    </row>
    <row r="52" spans="1:26" ht="15" customHeight="1" x14ac:dyDescent="0.25">
      <c r="S52" s="115" t="s">
        <v>44</v>
      </c>
      <c r="T52" s="115"/>
      <c r="U52" s="112"/>
      <c r="V52" s="112">
        <v>544</v>
      </c>
      <c r="W52" s="112">
        <v>553</v>
      </c>
      <c r="X52" s="112">
        <v>586</v>
      </c>
      <c r="Y52" s="112">
        <v>601</v>
      </c>
      <c r="Z52" s="112">
        <v>627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524</v>
      </c>
      <c r="W53" s="112">
        <v>493</v>
      </c>
      <c r="X53" s="112">
        <v>538</v>
      </c>
      <c r="Y53" s="112">
        <v>561</v>
      </c>
      <c r="Z53" s="112">
        <v>622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654</v>
      </c>
      <c r="W54" s="112">
        <v>614</v>
      </c>
      <c r="X54" s="112">
        <v>609</v>
      </c>
      <c r="Y54" s="112">
        <v>602</v>
      </c>
      <c r="Z54" s="112">
        <v>574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454</v>
      </c>
      <c r="W55" s="112">
        <v>482</v>
      </c>
      <c r="X55" s="112">
        <v>518</v>
      </c>
      <c r="Y55" s="112">
        <v>562</v>
      </c>
      <c r="Z55" s="112">
        <v>584</v>
      </c>
    </row>
    <row r="56" spans="1:26" ht="15" customHeight="1" x14ac:dyDescent="0.25">
      <c r="S56" s="115" t="s">
        <v>48</v>
      </c>
      <c r="T56" s="115"/>
      <c r="U56" s="112"/>
      <c r="V56" s="112">
        <v>225</v>
      </c>
      <c r="W56" s="112">
        <v>215</v>
      </c>
      <c r="X56" s="112">
        <v>239</v>
      </c>
      <c r="Y56" s="112">
        <v>271</v>
      </c>
      <c r="Z56" s="112">
        <v>293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91</v>
      </c>
      <c r="W57" s="112">
        <v>100</v>
      </c>
      <c r="X57" s="112">
        <v>105</v>
      </c>
      <c r="Y57" s="112">
        <v>106</v>
      </c>
      <c r="Z57" s="112">
        <v>109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20</v>
      </c>
      <c r="W58" s="112">
        <v>21</v>
      </c>
      <c r="X58" s="112">
        <v>31</v>
      </c>
      <c r="Y58" s="112">
        <v>39</v>
      </c>
      <c r="Z58" s="112">
        <v>36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9</v>
      </c>
      <c r="W59" s="112">
        <v>10</v>
      </c>
      <c r="X59" s="112">
        <v>7</v>
      </c>
      <c r="Y59" s="112">
        <v>6</v>
      </c>
      <c r="Z59" s="112">
        <v>11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4</v>
      </c>
      <c r="W60" s="112">
        <v>9</v>
      </c>
      <c r="X60" s="112">
        <v>4</v>
      </c>
      <c r="Y60" s="112">
        <v>4</v>
      </c>
      <c r="Z60" s="112">
        <v>4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5960</v>
      </c>
      <c r="W61" s="112">
        <v>6022</v>
      </c>
      <c r="X61" s="112">
        <v>6448</v>
      </c>
      <c r="Y61" s="112">
        <v>6843</v>
      </c>
      <c r="Z61" s="112">
        <v>7131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10</v>
      </c>
      <c r="W63" s="112">
        <v>5</v>
      </c>
      <c r="X63" s="112">
        <v>9</v>
      </c>
      <c r="Y63" s="112">
        <v>9</v>
      </c>
      <c r="Z63" s="112">
        <v>12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149</v>
      </c>
      <c r="W64" s="112">
        <v>137</v>
      </c>
      <c r="X64" s="112">
        <v>171</v>
      </c>
      <c r="Y64" s="112">
        <v>197</v>
      </c>
      <c r="Z64" s="112">
        <v>244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Sorell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365</v>
      </c>
      <c r="W65" s="112">
        <v>351</v>
      </c>
      <c r="X65" s="112">
        <v>372</v>
      </c>
      <c r="Y65" s="112">
        <v>428</v>
      </c>
      <c r="Z65" s="112">
        <v>390</v>
      </c>
    </row>
    <row r="66" spans="1:26" x14ac:dyDescent="0.25">
      <c r="S66" s="115" t="s">
        <v>39</v>
      </c>
      <c r="T66" s="115"/>
      <c r="U66" s="112"/>
      <c r="V66" s="112">
        <v>440</v>
      </c>
      <c r="W66" s="112">
        <v>473</v>
      </c>
      <c r="X66" s="112">
        <v>533</v>
      </c>
      <c r="Y66" s="112">
        <v>575</v>
      </c>
      <c r="Z66" s="112">
        <v>680</v>
      </c>
    </row>
    <row r="67" spans="1:26" x14ac:dyDescent="0.25">
      <c r="S67" s="115" t="s">
        <v>40</v>
      </c>
      <c r="T67" s="115"/>
      <c r="U67" s="112"/>
      <c r="V67" s="112">
        <v>614</v>
      </c>
      <c r="W67" s="112">
        <v>658</v>
      </c>
      <c r="X67" s="112">
        <v>712</v>
      </c>
      <c r="Y67" s="112">
        <v>801</v>
      </c>
      <c r="Z67" s="112">
        <v>836</v>
      </c>
    </row>
    <row r="68" spans="1:26" x14ac:dyDescent="0.25">
      <c r="S68" s="115" t="s">
        <v>41</v>
      </c>
      <c r="T68" s="115"/>
      <c r="U68" s="112"/>
      <c r="V68" s="112">
        <v>641</v>
      </c>
      <c r="W68" s="112">
        <v>682</v>
      </c>
      <c r="X68" s="112">
        <v>738</v>
      </c>
      <c r="Y68" s="112">
        <v>842</v>
      </c>
      <c r="Z68" s="112">
        <v>928</v>
      </c>
    </row>
    <row r="69" spans="1:26" x14ac:dyDescent="0.25">
      <c r="S69" s="115" t="s">
        <v>42</v>
      </c>
      <c r="T69" s="115"/>
      <c r="U69" s="112"/>
      <c r="V69" s="112">
        <v>581</v>
      </c>
      <c r="W69" s="112">
        <v>597</v>
      </c>
      <c r="X69" s="112">
        <v>637</v>
      </c>
      <c r="Y69" s="112">
        <v>791</v>
      </c>
      <c r="Z69" s="112">
        <v>796</v>
      </c>
    </row>
    <row r="70" spans="1:26" x14ac:dyDescent="0.25">
      <c r="S70" s="115" t="s">
        <v>43</v>
      </c>
      <c r="T70" s="115"/>
      <c r="U70" s="112"/>
      <c r="V70" s="112">
        <v>556</v>
      </c>
      <c r="W70" s="112">
        <v>578</v>
      </c>
      <c r="X70" s="112">
        <v>597</v>
      </c>
      <c r="Y70" s="112">
        <v>654</v>
      </c>
      <c r="Z70" s="112">
        <v>687</v>
      </c>
    </row>
    <row r="71" spans="1:26" x14ac:dyDescent="0.25">
      <c r="S71" s="115" t="s">
        <v>44</v>
      </c>
      <c r="T71" s="115"/>
      <c r="U71" s="112"/>
      <c r="V71" s="112">
        <v>559</v>
      </c>
      <c r="W71" s="112">
        <v>573</v>
      </c>
      <c r="X71" s="112">
        <v>500</v>
      </c>
      <c r="Y71" s="112">
        <v>607</v>
      </c>
      <c r="Z71" s="112">
        <v>672</v>
      </c>
    </row>
    <row r="72" spans="1:26" x14ac:dyDescent="0.25">
      <c r="S72" s="115" t="s">
        <v>45</v>
      </c>
      <c r="T72" s="115"/>
      <c r="U72" s="112"/>
      <c r="V72" s="112">
        <v>585</v>
      </c>
      <c r="W72" s="112">
        <v>557</v>
      </c>
      <c r="X72" s="112">
        <v>590</v>
      </c>
      <c r="Y72" s="112">
        <v>612</v>
      </c>
      <c r="Z72" s="112">
        <v>658</v>
      </c>
    </row>
    <row r="73" spans="1:26" x14ac:dyDescent="0.25">
      <c r="S73" s="115" t="s">
        <v>46</v>
      </c>
      <c r="T73" s="115"/>
      <c r="U73" s="112"/>
      <c r="V73" s="112">
        <v>632</v>
      </c>
      <c r="W73" s="112">
        <v>612</v>
      </c>
      <c r="X73" s="112">
        <v>612</v>
      </c>
      <c r="Y73" s="112">
        <v>649</v>
      </c>
      <c r="Z73" s="112">
        <v>620</v>
      </c>
    </row>
    <row r="74" spans="1:26" x14ac:dyDescent="0.25">
      <c r="S74" s="115" t="s">
        <v>47</v>
      </c>
      <c r="T74" s="115"/>
      <c r="U74" s="112"/>
      <c r="V74" s="112">
        <v>439</v>
      </c>
      <c r="W74" s="112">
        <v>490</v>
      </c>
      <c r="X74" s="112">
        <v>511</v>
      </c>
      <c r="Y74" s="112">
        <v>556</v>
      </c>
      <c r="Z74" s="112">
        <v>598</v>
      </c>
    </row>
    <row r="75" spans="1:26" x14ac:dyDescent="0.25">
      <c r="S75" s="115" t="s">
        <v>48</v>
      </c>
      <c r="T75" s="115"/>
      <c r="U75" s="112"/>
      <c r="V75" s="112">
        <v>177</v>
      </c>
      <c r="W75" s="112">
        <v>170</v>
      </c>
      <c r="X75" s="112">
        <v>200</v>
      </c>
      <c r="Y75" s="112">
        <v>245</v>
      </c>
      <c r="Z75" s="112">
        <v>228</v>
      </c>
    </row>
    <row r="76" spans="1:26" x14ac:dyDescent="0.25">
      <c r="S76" s="115" t="s">
        <v>49</v>
      </c>
      <c r="T76" s="115"/>
      <c r="U76" s="112"/>
      <c r="V76" s="112">
        <v>45</v>
      </c>
      <c r="W76" s="112">
        <v>63</v>
      </c>
      <c r="X76" s="112">
        <v>75</v>
      </c>
      <c r="Y76" s="112">
        <v>82</v>
      </c>
      <c r="Z76" s="112">
        <v>85</v>
      </c>
    </row>
    <row r="77" spans="1:26" x14ac:dyDescent="0.25">
      <c r="S77" s="115" t="s">
        <v>50</v>
      </c>
      <c r="T77" s="115"/>
      <c r="U77" s="112"/>
      <c r="V77" s="112">
        <v>19</v>
      </c>
      <c r="W77" s="112">
        <v>14</v>
      </c>
      <c r="X77" s="112">
        <v>18</v>
      </c>
      <c r="Y77" s="112">
        <v>15</v>
      </c>
      <c r="Z77" s="112">
        <v>18</v>
      </c>
    </row>
    <row r="78" spans="1:26" x14ac:dyDescent="0.25">
      <c r="S78" s="115" t="s">
        <v>51</v>
      </c>
      <c r="T78" s="115"/>
      <c r="U78" s="112"/>
      <c r="V78" s="112">
        <v>4</v>
      </c>
      <c r="W78" s="112">
        <v>5</v>
      </c>
      <c r="X78" s="112">
        <v>6</v>
      </c>
      <c r="Y78" s="112">
        <v>5</v>
      </c>
      <c r="Z78" s="112">
        <v>9</v>
      </c>
    </row>
    <row r="79" spans="1:26" x14ac:dyDescent="0.25">
      <c r="S79" s="115" t="s">
        <v>52</v>
      </c>
      <c r="T79" s="115"/>
      <c r="U79" s="112"/>
      <c r="V79" s="112">
        <v>10</v>
      </c>
      <c r="W79" s="112">
        <v>8</v>
      </c>
      <c r="X79" s="112">
        <v>6</v>
      </c>
      <c r="Y79" s="112">
        <v>6</v>
      </c>
      <c r="Z79" s="112">
        <v>6</v>
      </c>
    </row>
    <row r="80" spans="1:26" x14ac:dyDescent="0.25">
      <c r="S80" s="118" t="s">
        <v>53</v>
      </c>
      <c r="T80" s="118"/>
      <c r="U80" s="112"/>
      <c r="V80" s="112">
        <v>5816</v>
      </c>
      <c r="W80" s="112">
        <v>5985</v>
      </c>
      <c r="X80" s="112">
        <v>6287</v>
      </c>
      <c r="Y80" s="112">
        <v>7072</v>
      </c>
      <c r="Z80" s="112">
        <v>7466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Sorell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477</v>
      </c>
      <c r="W83" s="112">
        <v>516</v>
      </c>
      <c r="X83" s="112">
        <v>543</v>
      </c>
      <c r="Y83" s="112">
        <v>565</v>
      </c>
      <c r="Z83" s="112">
        <v>603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384</v>
      </c>
      <c r="W84" s="112">
        <v>402</v>
      </c>
      <c r="X84" s="112">
        <v>419</v>
      </c>
      <c r="Y84" s="112">
        <v>472</v>
      </c>
      <c r="Z84" s="112">
        <v>509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1007</v>
      </c>
      <c r="W85" s="112">
        <v>1043</v>
      </c>
      <c r="X85" s="112">
        <v>1067</v>
      </c>
      <c r="Y85" s="112">
        <v>1091</v>
      </c>
      <c r="Z85" s="112">
        <v>1100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14,607</v>
      </c>
      <c r="D86" s="94">
        <f t="shared" ref="D86:D91" si="4">AD4</f>
        <v>4.8449612403100861E-2</v>
      </c>
      <c r="E86" s="95">
        <f t="shared" ref="E86:E91" si="5">AD4</f>
        <v>4.8449612403100861E-2</v>
      </c>
      <c r="F86" s="94">
        <f t="shared" ref="F86:F91" si="6">AF4</f>
        <v>0.24050955414012742</v>
      </c>
      <c r="G86" s="95">
        <f t="shared" ref="G86:G91" si="7">AF4</f>
        <v>0.24050955414012742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271</v>
      </c>
      <c r="W86" s="112">
        <v>278</v>
      </c>
      <c r="X86" s="112">
        <v>320</v>
      </c>
      <c r="Y86" s="112">
        <v>307</v>
      </c>
      <c r="Z86" s="112">
        <v>330</v>
      </c>
    </row>
    <row r="87" spans="1:30" ht="15" customHeight="1" x14ac:dyDescent="0.25">
      <c r="A87" s="96" t="s">
        <v>4</v>
      </c>
      <c r="B87" s="49"/>
      <c r="C87" s="97" t="str">
        <f t="shared" si="3"/>
        <v>7,131</v>
      </c>
      <c r="D87" s="94">
        <f t="shared" si="4"/>
        <v>4.1934541203974218E-2</v>
      </c>
      <c r="E87" s="95">
        <f t="shared" si="5"/>
        <v>4.1934541203974218E-2</v>
      </c>
      <c r="F87" s="94">
        <f t="shared" si="6"/>
        <v>0.19607514256960745</v>
      </c>
      <c r="G87" s="95">
        <f t="shared" si="7"/>
        <v>0.19607514256960745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223</v>
      </c>
      <c r="W87" s="112">
        <v>212</v>
      </c>
      <c r="X87" s="112">
        <v>224</v>
      </c>
      <c r="Y87" s="112">
        <v>238</v>
      </c>
      <c r="Z87" s="112">
        <v>236</v>
      </c>
    </row>
    <row r="88" spans="1:30" ht="15" customHeight="1" x14ac:dyDescent="0.25">
      <c r="A88" s="96" t="s">
        <v>5</v>
      </c>
      <c r="B88" s="49"/>
      <c r="C88" s="97" t="str">
        <f t="shared" si="3"/>
        <v>7,465</v>
      </c>
      <c r="D88" s="94">
        <f t="shared" si="4"/>
        <v>5.5272830081990465E-2</v>
      </c>
      <c r="E88" s="95">
        <f t="shared" si="5"/>
        <v>5.5272830081990465E-2</v>
      </c>
      <c r="F88" s="94">
        <f t="shared" si="6"/>
        <v>0.2844115622849277</v>
      </c>
      <c r="G88" s="95">
        <f t="shared" si="7"/>
        <v>0.2844115622849277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235</v>
      </c>
      <c r="W88" s="112">
        <v>230</v>
      </c>
      <c r="X88" s="112">
        <v>228</v>
      </c>
      <c r="Y88" s="112">
        <v>224</v>
      </c>
      <c r="Z88" s="112">
        <v>237</v>
      </c>
    </row>
    <row r="89" spans="1:30" ht="15" customHeight="1" x14ac:dyDescent="0.25">
      <c r="A89" s="49" t="s">
        <v>6</v>
      </c>
      <c r="B89" s="49"/>
      <c r="C89" s="97" t="str">
        <f t="shared" si="3"/>
        <v>9,936</v>
      </c>
      <c r="D89" s="94">
        <f t="shared" si="4"/>
        <v>4.1727825539945584E-2</v>
      </c>
      <c r="E89" s="95">
        <f t="shared" si="5"/>
        <v>4.1727825539945584E-2</v>
      </c>
      <c r="F89" s="94">
        <f t="shared" si="6"/>
        <v>0.16483001172332945</v>
      </c>
      <c r="G89" s="95">
        <f t="shared" si="7"/>
        <v>0.16483001172332945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408</v>
      </c>
      <c r="W89" s="112">
        <v>398</v>
      </c>
      <c r="X89" s="112">
        <v>429</v>
      </c>
      <c r="Y89" s="112">
        <v>422</v>
      </c>
      <c r="Z89" s="112">
        <v>452</v>
      </c>
    </row>
    <row r="90" spans="1:30" ht="15" customHeight="1" x14ac:dyDescent="0.25">
      <c r="A90" s="49" t="s">
        <v>95</v>
      </c>
      <c r="B90" s="49"/>
      <c r="C90" s="97" t="str">
        <f t="shared" si="3"/>
        <v>$48,606</v>
      </c>
      <c r="D90" s="94">
        <f t="shared" si="4"/>
        <v>6.2756720709295832E-2</v>
      </c>
      <c r="E90" s="95">
        <f t="shared" si="5"/>
        <v>6.2756720709295832E-2</v>
      </c>
      <c r="F90" s="94">
        <f t="shared" si="6"/>
        <v>0.10537387380523899</v>
      </c>
      <c r="G90" s="95">
        <f t="shared" si="7"/>
        <v>0.10537387380523899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545</v>
      </c>
      <c r="W90" s="112">
        <v>592</v>
      </c>
      <c r="X90" s="112">
        <v>588</v>
      </c>
      <c r="Y90" s="112">
        <v>617</v>
      </c>
      <c r="Z90" s="112">
        <v>601</v>
      </c>
    </row>
    <row r="91" spans="1:30" ht="15" customHeight="1" x14ac:dyDescent="0.25">
      <c r="A91" s="49" t="s">
        <v>7</v>
      </c>
      <c r="B91" s="49"/>
      <c r="C91" s="97" t="str">
        <f t="shared" si="3"/>
        <v>$604.3 mil</v>
      </c>
      <c r="D91" s="94">
        <f t="shared" si="4"/>
        <v>0.11767711996465313</v>
      </c>
      <c r="E91" s="95">
        <f t="shared" si="5"/>
        <v>0.11767711996465313</v>
      </c>
      <c r="F91" s="94">
        <f t="shared" si="6"/>
        <v>0.3790045572868026</v>
      </c>
      <c r="G91" s="95">
        <f t="shared" si="7"/>
        <v>0.3790045572868026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4361</v>
      </c>
      <c r="W91" s="112">
        <v>4560</v>
      </c>
      <c r="X91" s="112">
        <v>4694</v>
      </c>
      <c r="Y91" s="112">
        <v>4824</v>
      </c>
      <c r="Z91" s="112">
        <v>4996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359</v>
      </c>
      <c r="W93" s="112">
        <v>385</v>
      </c>
      <c r="X93" s="112">
        <v>375</v>
      </c>
      <c r="Y93" s="112">
        <v>394</v>
      </c>
      <c r="Z93" s="112">
        <v>417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648</v>
      </c>
      <c r="W94" s="112">
        <v>707</v>
      </c>
      <c r="X94" s="112">
        <v>727</v>
      </c>
      <c r="Y94" s="112">
        <v>833</v>
      </c>
      <c r="Z94" s="112">
        <v>858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169</v>
      </c>
      <c r="W95" s="112">
        <v>176</v>
      </c>
      <c r="X95" s="112">
        <v>191</v>
      </c>
      <c r="Y95" s="112">
        <v>192</v>
      </c>
      <c r="Z95" s="112">
        <v>207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794</v>
      </c>
      <c r="W96" s="112">
        <v>847</v>
      </c>
      <c r="X96" s="112">
        <v>825</v>
      </c>
      <c r="Y96" s="112">
        <v>865</v>
      </c>
      <c r="Z96" s="112">
        <v>912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814</v>
      </c>
      <c r="W97" s="112">
        <v>833</v>
      </c>
      <c r="X97" s="112">
        <v>878</v>
      </c>
      <c r="Y97" s="112">
        <v>921</v>
      </c>
      <c r="Z97" s="112">
        <v>970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496</v>
      </c>
      <c r="W98" s="112">
        <v>488</v>
      </c>
      <c r="X98" s="112">
        <v>502</v>
      </c>
      <c r="Y98" s="112">
        <v>491</v>
      </c>
      <c r="Z98" s="112">
        <v>523</v>
      </c>
    </row>
    <row r="99" spans="1:32" ht="15" customHeight="1" x14ac:dyDescent="0.25">
      <c r="S99" s="115" t="s">
        <v>142</v>
      </c>
      <c r="T99" s="115"/>
      <c r="U99" s="112"/>
      <c r="V99" s="112">
        <v>37</v>
      </c>
      <c r="W99" s="112">
        <v>38</v>
      </c>
      <c r="X99" s="112">
        <v>38</v>
      </c>
      <c r="Y99" s="112">
        <v>38</v>
      </c>
      <c r="Z99" s="112">
        <v>40</v>
      </c>
    </row>
    <row r="100" spans="1:32" ht="15" customHeight="1" x14ac:dyDescent="0.25">
      <c r="S100" s="115" t="s">
        <v>58</v>
      </c>
      <c r="T100" s="115"/>
      <c r="U100" s="112"/>
      <c r="V100" s="112">
        <v>277</v>
      </c>
      <c r="W100" s="112">
        <v>296</v>
      </c>
      <c r="X100" s="112">
        <v>319</v>
      </c>
      <c r="Y100" s="112">
        <v>331</v>
      </c>
      <c r="Z100" s="112">
        <v>330</v>
      </c>
    </row>
    <row r="101" spans="1:32" x14ac:dyDescent="0.25">
      <c r="A101" s="18"/>
      <c r="S101" s="118" t="s">
        <v>53</v>
      </c>
      <c r="T101" s="118"/>
      <c r="U101" s="112"/>
      <c r="V101" s="112">
        <v>4173</v>
      </c>
      <c r="W101" s="112">
        <v>4356</v>
      </c>
      <c r="X101" s="112">
        <v>4478</v>
      </c>
      <c r="Y101" s="112">
        <v>4698</v>
      </c>
      <c r="Z101" s="112">
        <v>4933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8502</v>
      </c>
      <c r="W104" s="112">
        <v>9173</v>
      </c>
      <c r="X104" s="112">
        <v>9317</v>
      </c>
      <c r="Y104" s="112">
        <v>10163</v>
      </c>
      <c r="Z104" s="112">
        <v>10899</v>
      </c>
      <c r="AB104" s="109" t="str">
        <f>TEXT(Z104,"###,###")</f>
        <v>10,899</v>
      </c>
      <c r="AD104" s="130">
        <f>Z104/($Z$4)*100</f>
        <v>74.614910659272951</v>
      </c>
      <c r="AF104" s="109"/>
    </row>
    <row r="105" spans="1:32" x14ac:dyDescent="0.25">
      <c r="S105" s="115" t="s">
        <v>17</v>
      </c>
      <c r="T105" s="115"/>
      <c r="U105" s="112"/>
      <c r="V105" s="112">
        <v>2366</v>
      </c>
      <c r="W105" s="112">
        <v>2444</v>
      </c>
      <c r="X105" s="112">
        <v>2510</v>
      </c>
      <c r="Y105" s="112">
        <v>2897</v>
      </c>
      <c r="Z105" s="112">
        <v>2894</v>
      </c>
      <c r="AB105" s="109" t="str">
        <f>TEXT(Z105,"###,###")</f>
        <v>2,894</v>
      </c>
      <c r="AD105" s="130">
        <f>Z105/($Z$4)*100</f>
        <v>19.812418703361402</v>
      </c>
      <c r="AF105" s="109"/>
    </row>
    <row r="106" spans="1:32" x14ac:dyDescent="0.25">
      <c r="S106" s="118" t="s">
        <v>53</v>
      </c>
      <c r="T106" s="118"/>
      <c r="U106" s="120"/>
      <c r="V106" s="120">
        <v>10868</v>
      </c>
      <c r="W106" s="120">
        <v>11617</v>
      </c>
      <c r="X106" s="120">
        <v>11827</v>
      </c>
      <c r="Y106" s="120">
        <v>13060</v>
      </c>
      <c r="Z106" s="120">
        <v>13793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1746</v>
      </c>
      <c r="W108" s="112">
        <v>1731</v>
      </c>
      <c r="X108" s="112">
        <v>1940</v>
      </c>
      <c r="Y108" s="112">
        <v>2078</v>
      </c>
      <c r="Z108" s="112">
        <v>2060</v>
      </c>
      <c r="AB108" s="109" t="str">
        <f>TEXT(Z108,"###,###")</f>
        <v>2,060</v>
      </c>
      <c r="AD108" s="130">
        <f>Z108/($Z$4)*100</f>
        <v>14.102827411515026</v>
      </c>
      <c r="AF108" s="109"/>
    </row>
    <row r="109" spans="1:32" x14ac:dyDescent="0.25">
      <c r="S109" s="115" t="s">
        <v>20</v>
      </c>
      <c r="T109" s="115"/>
      <c r="U109" s="112"/>
      <c r="V109" s="112">
        <v>1858</v>
      </c>
      <c r="W109" s="112">
        <v>1934</v>
      </c>
      <c r="X109" s="112">
        <v>2227</v>
      </c>
      <c r="Y109" s="112">
        <v>2364</v>
      </c>
      <c r="Z109" s="112">
        <v>2429</v>
      </c>
      <c r="AB109" s="109" t="str">
        <f>TEXT(Z109,"###,###")</f>
        <v>2,429</v>
      </c>
      <c r="AD109" s="130">
        <f>Z109/($Z$4)*100</f>
        <v>16.629013486684467</v>
      </c>
      <c r="AF109" s="109"/>
    </row>
    <row r="110" spans="1:32" x14ac:dyDescent="0.25">
      <c r="S110" s="115" t="s">
        <v>21</v>
      </c>
      <c r="T110" s="115"/>
      <c r="U110" s="112"/>
      <c r="V110" s="112">
        <v>2654</v>
      </c>
      <c r="W110" s="112">
        <v>2684</v>
      </c>
      <c r="X110" s="112">
        <v>2792</v>
      </c>
      <c r="Y110" s="112">
        <v>3006</v>
      </c>
      <c r="Z110" s="112">
        <v>3263</v>
      </c>
      <c r="AB110" s="109" t="str">
        <f>TEXT(Z110,"###,###")</f>
        <v>3,263</v>
      </c>
      <c r="AD110" s="130">
        <f>Z110/($Z$4)*100</f>
        <v>22.33860477853084</v>
      </c>
      <c r="AF110" s="109"/>
    </row>
    <row r="111" spans="1:32" x14ac:dyDescent="0.25">
      <c r="S111" s="115" t="s">
        <v>22</v>
      </c>
      <c r="T111" s="115"/>
      <c r="U111" s="112"/>
      <c r="V111" s="112">
        <v>4577</v>
      </c>
      <c r="W111" s="112">
        <v>4676</v>
      </c>
      <c r="X111" s="112">
        <v>4868</v>
      </c>
      <c r="Y111" s="112">
        <v>5604</v>
      </c>
      <c r="Z111" s="112">
        <v>6049</v>
      </c>
      <c r="AB111" s="109" t="str">
        <f>TEXT(Z111,"###,###")</f>
        <v>6,049</v>
      </c>
      <c r="AD111" s="130">
        <f>Z111/($Z$4)*100</f>
        <v>41.411651947696306</v>
      </c>
      <c r="AF111" s="109"/>
    </row>
    <row r="112" spans="1:32" x14ac:dyDescent="0.25">
      <c r="S112" s="118" t="s">
        <v>53</v>
      </c>
      <c r="T112" s="118"/>
      <c r="U112" s="112"/>
      <c r="V112" s="112">
        <v>11774</v>
      </c>
      <c r="W112" s="112">
        <v>12002</v>
      </c>
      <c r="X112" s="112">
        <v>12753</v>
      </c>
      <c r="Y112" s="112">
        <v>13932</v>
      </c>
      <c r="Z112" s="112">
        <v>14609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42.31</v>
      </c>
      <c r="W118" s="131">
        <v>42.27</v>
      </c>
      <c r="X118" s="131">
        <v>42.18</v>
      </c>
      <c r="Y118" s="131">
        <v>42.07</v>
      </c>
      <c r="Z118" s="131">
        <v>41.94</v>
      </c>
      <c r="AB118" s="109" t="str">
        <f>TEXT(Z118,"##.0")</f>
        <v>41.9</v>
      </c>
    </row>
    <row r="120" spans="19:32" x14ac:dyDescent="0.25">
      <c r="S120" s="101" t="s">
        <v>97</v>
      </c>
      <c r="T120" s="112"/>
      <c r="U120" s="112"/>
      <c r="V120" s="112">
        <v>7127</v>
      </c>
      <c r="W120" s="112">
        <v>7481</v>
      </c>
      <c r="X120" s="112">
        <v>7701</v>
      </c>
      <c r="Y120" s="112">
        <v>7960</v>
      </c>
      <c r="Z120" s="112">
        <v>8402</v>
      </c>
      <c r="AB120" s="109" t="str">
        <f>TEXT(Z120,"###,###")</f>
        <v>8,402</v>
      </c>
    </row>
    <row r="121" spans="19:32" x14ac:dyDescent="0.25">
      <c r="S121" s="101" t="s">
        <v>98</v>
      </c>
      <c r="T121" s="112"/>
      <c r="U121" s="112"/>
      <c r="V121" s="112">
        <v>729</v>
      </c>
      <c r="W121" s="112">
        <v>792</v>
      </c>
      <c r="X121" s="112">
        <v>802</v>
      </c>
      <c r="Y121" s="112">
        <v>793</v>
      </c>
      <c r="Z121" s="112">
        <v>785</v>
      </c>
      <c r="AB121" s="109" t="str">
        <f>TEXT(Z121,"###,###")</f>
        <v>785</v>
      </c>
    </row>
    <row r="122" spans="19:32" x14ac:dyDescent="0.25">
      <c r="S122" s="101" t="s">
        <v>99</v>
      </c>
      <c r="T122" s="112"/>
      <c r="U122" s="112"/>
      <c r="V122" s="112">
        <v>683</v>
      </c>
      <c r="W122" s="112">
        <v>645</v>
      </c>
      <c r="X122" s="112">
        <v>682</v>
      </c>
      <c r="Y122" s="112">
        <v>782</v>
      </c>
      <c r="Z122" s="112">
        <v>753</v>
      </c>
      <c r="AB122" s="109" t="str">
        <f>TEXT(Z122,"###,###")</f>
        <v>753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7810</v>
      </c>
      <c r="W124" s="112">
        <v>8126</v>
      </c>
      <c r="X124" s="112">
        <v>8383</v>
      </c>
      <c r="Y124" s="112">
        <v>8742</v>
      </c>
      <c r="Z124" s="112">
        <v>9155</v>
      </c>
      <c r="AB124" s="109" t="str">
        <f>TEXT(Z124,"###,###")</f>
        <v>9,155</v>
      </c>
      <c r="AD124" s="127">
        <f>Z124/$Z$7*100</f>
        <v>92.139694041867955</v>
      </c>
    </row>
    <row r="125" spans="19:32" x14ac:dyDescent="0.25">
      <c r="S125" s="101" t="s">
        <v>101</v>
      </c>
      <c r="T125" s="112"/>
      <c r="U125" s="112"/>
      <c r="V125" s="112">
        <v>1412</v>
      </c>
      <c r="W125" s="112">
        <v>1437</v>
      </c>
      <c r="X125" s="112">
        <v>1484</v>
      </c>
      <c r="Y125" s="112">
        <v>1575</v>
      </c>
      <c r="Z125" s="112">
        <v>1538</v>
      </c>
      <c r="AB125" s="109" t="str">
        <f>TEXT(Z125,"###,###")</f>
        <v>1,538</v>
      </c>
      <c r="AD125" s="127">
        <f>Z125/$Z$7*100</f>
        <v>15.479066022544282</v>
      </c>
    </row>
    <row r="127" spans="19:32" x14ac:dyDescent="0.25">
      <c r="S127" s="101" t="s">
        <v>102</v>
      </c>
      <c r="T127" s="112"/>
      <c r="U127" s="112"/>
      <c r="V127" s="112">
        <v>4357</v>
      </c>
      <c r="W127" s="112">
        <v>4557</v>
      </c>
      <c r="X127" s="112">
        <v>4691</v>
      </c>
      <c r="Y127" s="112">
        <v>4825</v>
      </c>
      <c r="Z127" s="112">
        <v>4996</v>
      </c>
      <c r="AB127" s="109" t="str">
        <f>TEXT(Z127,"###,###")</f>
        <v>4,996</v>
      </c>
      <c r="AD127" s="127">
        <f>Z127/$Z$7*100</f>
        <v>50.28180354267311</v>
      </c>
    </row>
    <row r="128" spans="19:32" x14ac:dyDescent="0.25">
      <c r="S128" s="101" t="s">
        <v>103</v>
      </c>
      <c r="T128" s="112"/>
      <c r="U128" s="112"/>
      <c r="V128" s="112">
        <v>4173</v>
      </c>
      <c r="W128" s="112">
        <v>4354</v>
      </c>
      <c r="X128" s="112">
        <v>4478</v>
      </c>
      <c r="Y128" s="112">
        <v>4698</v>
      </c>
      <c r="Z128" s="112">
        <v>4934</v>
      </c>
      <c r="AB128" s="109" t="str">
        <f>TEXT(Z128,"###,###")</f>
        <v>4,934</v>
      </c>
      <c r="AD128" s="127">
        <f>Z128/$Z$7*100</f>
        <v>49.657809983896939</v>
      </c>
    </row>
    <row r="130" spans="19:20" x14ac:dyDescent="0.25">
      <c r="S130" s="101" t="s">
        <v>179</v>
      </c>
      <c r="T130" s="127">
        <v>84.561191626409013</v>
      </c>
    </row>
    <row r="131" spans="19:20" x14ac:dyDescent="0.25">
      <c r="S131" s="101" t="s">
        <v>180</v>
      </c>
      <c r="T131" s="127">
        <v>7.9005636070853464</v>
      </c>
    </row>
    <row r="132" spans="19:20" x14ac:dyDescent="0.25">
      <c r="S132" s="101" t="s">
        <v>181</v>
      </c>
      <c r="T132" s="127">
        <v>7.5785024154589378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9B39B74-A32E-49D1-AC90-8C17A6BEFA0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02911FD-1B14-4D58-8708-04CE0E14F7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CF6B0A7B-7A6C-482B-BDB6-F3AA7946577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9DA90369-5B6A-470C-A63A-2F12260C384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CE9D-5B26-40E9-8280-990EC76B5864}">
  <sheetPr codeName="Sheet8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130</v>
      </c>
      <c r="T1" s="99"/>
      <c r="U1" s="99"/>
      <c r="V1" s="99"/>
      <c r="W1" s="99"/>
      <c r="X1" s="99"/>
      <c r="Y1" s="100" t="s">
        <v>169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130</v>
      </c>
      <c r="Y3" s="105" t="s">
        <v>169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12.25 Southern Midlands,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4979</v>
      </c>
      <c r="W4" s="108">
        <v>5014</v>
      </c>
      <c r="X4" s="108">
        <v>5374</v>
      </c>
      <c r="Y4" s="108">
        <v>5770</v>
      </c>
      <c r="Z4" s="108">
        <v>5724</v>
      </c>
      <c r="AB4" s="109" t="str">
        <f>TEXT(Z4,"###,###")</f>
        <v>5,724</v>
      </c>
      <c r="AD4" s="110">
        <f>Z4/Y4-1</f>
        <v>-7.9722703639514281E-3</v>
      </c>
      <c r="AF4" s="110">
        <f>Z4/V4-1</f>
        <v>0.14962843944567172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2738</v>
      </c>
      <c r="W5" s="108">
        <v>2770</v>
      </c>
      <c r="X5" s="108">
        <v>2937</v>
      </c>
      <c r="Y5" s="108">
        <v>3040</v>
      </c>
      <c r="Z5" s="108">
        <v>3028</v>
      </c>
      <c r="AB5" s="109" t="str">
        <f>TEXT(Z5,"###,###")</f>
        <v>3,028</v>
      </c>
      <c r="AD5" s="110">
        <f t="shared" ref="AD5:AD9" si="0">Z5/Y5-1</f>
        <v>-3.9473684210525883E-3</v>
      </c>
      <c r="AF5" s="110">
        <f t="shared" ref="AF5:AF9" si="1">Z5/V5-1</f>
        <v>0.10591672753834924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2247</v>
      </c>
      <c r="W6" s="108">
        <v>2240</v>
      </c>
      <c r="X6" s="108">
        <v>2429</v>
      </c>
      <c r="Y6" s="108">
        <v>2729</v>
      </c>
      <c r="Z6" s="108">
        <v>2693</v>
      </c>
      <c r="AB6" s="109" t="str">
        <f>TEXT(Z6,"###,###")</f>
        <v>2,693</v>
      </c>
      <c r="AD6" s="110">
        <f t="shared" si="0"/>
        <v>-1.3191645291315446E-2</v>
      </c>
      <c r="AF6" s="110">
        <f t="shared" si="1"/>
        <v>0.19848687138406773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3379</v>
      </c>
      <c r="W7" s="108">
        <v>3501</v>
      </c>
      <c r="X7" s="108">
        <v>3576</v>
      </c>
      <c r="Y7" s="108">
        <v>3706</v>
      </c>
      <c r="Z7" s="108">
        <v>3755</v>
      </c>
      <c r="AB7" s="109" t="str">
        <f>TEXT(Z7,"###,###")</f>
        <v>3,755</v>
      </c>
      <c r="AD7" s="110">
        <f t="shared" si="0"/>
        <v>1.3221802482460854E-2</v>
      </c>
      <c r="AF7" s="110">
        <f t="shared" si="1"/>
        <v>0.11127552530334417</v>
      </c>
    </row>
    <row r="8" spans="1:32" ht="17.25" customHeight="1" x14ac:dyDescent="0.25">
      <c r="A8" s="62" t="s">
        <v>12</v>
      </c>
      <c r="B8" s="63"/>
      <c r="C8" s="29"/>
      <c r="D8" s="64" t="str">
        <f>AB4</f>
        <v>5,724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3,755</v>
      </c>
      <c r="P8" s="65"/>
      <c r="S8" s="107" t="s">
        <v>82</v>
      </c>
      <c r="T8" s="108"/>
      <c r="U8" s="108"/>
      <c r="V8" s="108">
        <v>37488.949999999997</v>
      </c>
      <c r="W8" s="108">
        <v>39690.370000000003</v>
      </c>
      <c r="X8" s="108">
        <v>39420</v>
      </c>
      <c r="Y8" s="108">
        <v>40294.5</v>
      </c>
      <c r="Z8" s="108">
        <v>42569</v>
      </c>
      <c r="AB8" s="109" t="str">
        <f>TEXT(Z8,"$###,###")</f>
        <v>$42,569</v>
      </c>
      <c r="AD8" s="110">
        <f t="shared" si="0"/>
        <v>5.6446909627864805E-2</v>
      </c>
      <c r="AF8" s="110">
        <f t="shared" si="1"/>
        <v>0.13550792966994285</v>
      </c>
    </row>
    <row r="9" spans="1:32" x14ac:dyDescent="0.25">
      <c r="A9" s="30" t="s">
        <v>14</v>
      </c>
      <c r="B9" s="69"/>
      <c r="C9" s="70"/>
      <c r="D9" s="71">
        <f>AD104</f>
        <v>73.794549266247373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53.102529960053261</v>
      </c>
      <c r="P9" s="72" t="s">
        <v>83</v>
      </c>
      <c r="S9" s="107" t="s">
        <v>7</v>
      </c>
      <c r="T9" s="108"/>
      <c r="U9" s="108"/>
      <c r="V9" s="108">
        <v>168623412</v>
      </c>
      <c r="W9" s="108">
        <v>170038640</v>
      </c>
      <c r="X9" s="108">
        <v>179762930</v>
      </c>
      <c r="Y9" s="108">
        <v>198241582</v>
      </c>
      <c r="Z9" s="108">
        <v>207647717</v>
      </c>
      <c r="AB9" s="109" t="str">
        <f>TEXT(Z9/1000000,"$#,###.0")&amp;" mil"</f>
        <v>$207.6 mil</v>
      </c>
      <c r="AD9" s="110">
        <f t="shared" si="0"/>
        <v>4.7447840685613585E-2</v>
      </c>
      <c r="AF9" s="110">
        <f t="shared" si="1"/>
        <v>0.23142874727265039</v>
      </c>
    </row>
    <row r="10" spans="1:32" x14ac:dyDescent="0.25">
      <c r="A10" s="30" t="s">
        <v>17</v>
      </c>
      <c r="B10" s="69"/>
      <c r="C10" s="70"/>
      <c r="D10" s="71">
        <f>AD105</f>
        <v>14.465408805031446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46.711051930758991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80.426098535286286</v>
      </c>
      <c r="P11" s="72" t="s">
        <v>83</v>
      </c>
      <c r="S11" s="107" t="s">
        <v>29</v>
      </c>
      <c r="T11" s="112"/>
      <c r="U11" s="112"/>
      <c r="V11" s="112">
        <v>4252</v>
      </c>
      <c r="W11" s="112">
        <v>4251</v>
      </c>
      <c r="X11" s="112">
        <v>4610</v>
      </c>
      <c r="Y11" s="112">
        <v>5015</v>
      </c>
      <c r="Z11" s="112">
        <v>4989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10.066577896138481</v>
      </c>
      <c r="P12" s="72" t="s">
        <v>83</v>
      </c>
      <c r="S12" s="107" t="s">
        <v>30</v>
      </c>
      <c r="T12" s="112"/>
      <c r="U12" s="112"/>
      <c r="V12" s="112">
        <v>729</v>
      </c>
      <c r="W12" s="112">
        <v>756</v>
      </c>
      <c r="X12" s="112">
        <v>764</v>
      </c>
      <c r="Y12" s="112">
        <v>755</v>
      </c>
      <c r="Z12" s="112">
        <v>736</v>
      </c>
    </row>
    <row r="13" spans="1:32" ht="15" customHeight="1" x14ac:dyDescent="0.25">
      <c r="A13" s="30" t="s">
        <v>19</v>
      </c>
      <c r="B13" s="70"/>
      <c r="C13" s="70"/>
      <c r="D13" s="71">
        <f>AD108</f>
        <v>14.412997903563941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9.5872170439414113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18.780573025856047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42.7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23.375262054507338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19.26654265213925</v>
      </c>
      <c r="P15" s="72" t="s">
        <v>83</v>
      </c>
      <c r="S15" s="115" t="s">
        <v>59</v>
      </c>
      <c r="T15" s="115"/>
      <c r="U15" s="116"/>
      <c r="V15" s="116">
        <v>799</v>
      </c>
      <c r="W15" s="116">
        <v>784</v>
      </c>
      <c r="X15" s="116">
        <v>890</v>
      </c>
      <c r="Y15" s="112">
        <v>928</v>
      </c>
      <c r="Z15" s="112">
        <v>946</v>
      </c>
      <c r="AB15" s="117">
        <f t="shared" ref="AB15:AB34" si="2">IF(Z15="np",0,Z15/$Z$34)</f>
        <v>0.16512480363065107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31.743535988819005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80.73345734786075</v>
      </c>
      <c r="P16" s="37" t="s">
        <v>83</v>
      </c>
      <c r="S16" s="115" t="s">
        <v>60</v>
      </c>
      <c r="T16" s="115"/>
      <c r="U16" s="116"/>
      <c r="V16" s="116">
        <v>19</v>
      </c>
      <c r="W16" s="116">
        <v>23</v>
      </c>
      <c r="X16" s="116">
        <v>25</v>
      </c>
      <c r="Y16" s="112">
        <v>20</v>
      </c>
      <c r="Z16" s="112">
        <v>33</v>
      </c>
      <c r="AB16" s="117">
        <f t="shared" si="2"/>
        <v>5.7601675685110838E-3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321</v>
      </c>
      <c r="W17" s="116">
        <v>344</v>
      </c>
      <c r="X17" s="116">
        <v>358</v>
      </c>
      <c r="Y17" s="112">
        <v>373</v>
      </c>
      <c r="Z17" s="112">
        <v>398</v>
      </c>
      <c r="AB17" s="117">
        <f t="shared" si="2"/>
        <v>6.9471111886891257E-2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61</v>
      </c>
      <c r="W18" s="116">
        <v>48</v>
      </c>
      <c r="X18" s="116">
        <v>60</v>
      </c>
      <c r="Y18" s="112">
        <v>71</v>
      </c>
      <c r="Z18" s="112">
        <v>74</v>
      </c>
      <c r="AB18" s="117">
        <f t="shared" si="2"/>
        <v>1.2916739396055157E-2</v>
      </c>
    </row>
    <row r="19" spans="1:28" x14ac:dyDescent="0.25">
      <c r="A19" s="61" t="str">
        <f>$S$1&amp;" ("&amp;$V$2&amp;" to "&amp;$Z$2&amp;")"</f>
        <v>Southern Midlands (2018-19 to 2022-23)</v>
      </c>
      <c r="B19" s="61"/>
      <c r="C19" s="61"/>
      <c r="D19" s="61"/>
      <c r="E19" s="61"/>
      <c r="F19" s="61"/>
      <c r="G19" s="61" t="str">
        <f>$S$1&amp;" ("&amp;$V$2&amp;" to "&amp;$Z$2&amp;")"</f>
        <v>Southern Midlands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424</v>
      </c>
      <c r="W19" s="116">
        <v>419</v>
      </c>
      <c r="X19" s="116">
        <v>454</v>
      </c>
      <c r="Y19" s="112">
        <v>510</v>
      </c>
      <c r="Z19" s="112">
        <v>532</v>
      </c>
      <c r="AB19" s="117">
        <f t="shared" si="2"/>
        <v>9.2860883225693844E-2</v>
      </c>
    </row>
    <row r="20" spans="1:28" x14ac:dyDescent="0.25">
      <c r="S20" s="115" t="s">
        <v>64</v>
      </c>
      <c r="T20" s="115"/>
      <c r="U20" s="116"/>
      <c r="V20" s="116">
        <v>190</v>
      </c>
      <c r="W20" s="116">
        <v>180</v>
      </c>
      <c r="X20" s="116">
        <v>236</v>
      </c>
      <c r="Y20" s="112">
        <v>231</v>
      </c>
      <c r="Z20" s="112">
        <v>212</v>
      </c>
      <c r="AB20" s="117">
        <f t="shared" si="2"/>
        <v>3.7004712864374234E-2</v>
      </c>
    </row>
    <row r="21" spans="1:28" x14ac:dyDescent="0.25">
      <c r="S21" s="115" t="s">
        <v>65</v>
      </c>
      <c r="T21" s="115"/>
      <c r="U21" s="116"/>
      <c r="V21" s="116">
        <v>381</v>
      </c>
      <c r="W21" s="116">
        <v>374</v>
      </c>
      <c r="X21" s="116">
        <v>377</v>
      </c>
      <c r="Y21" s="112">
        <v>403</v>
      </c>
      <c r="Z21" s="112">
        <v>392</v>
      </c>
      <c r="AB21" s="117">
        <f t="shared" si="2"/>
        <v>6.8423808692616508E-2</v>
      </c>
    </row>
    <row r="22" spans="1:28" x14ac:dyDescent="0.25">
      <c r="S22" s="115" t="s">
        <v>66</v>
      </c>
      <c r="T22" s="115"/>
      <c r="U22" s="116"/>
      <c r="V22" s="116">
        <v>225</v>
      </c>
      <c r="W22" s="116">
        <v>207</v>
      </c>
      <c r="X22" s="116">
        <v>227</v>
      </c>
      <c r="Y22" s="112">
        <v>282</v>
      </c>
      <c r="Z22" s="112">
        <v>261</v>
      </c>
      <c r="AB22" s="117">
        <f t="shared" si="2"/>
        <v>4.5557688950951303E-2</v>
      </c>
    </row>
    <row r="23" spans="1:28" x14ac:dyDescent="0.25">
      <c r="S23" s="115" t="s">
        <v>67</v>
      </c>
      <c r="T23" s="115"/>
      <c r="U23" s="116"/>
      <c r="V23" s="116">
        <v>183</v>
      </c>
      <c r="W23" s="116">
        <v>183</v>
      </c>
      <c r="X23" s="116">
        <v>187</v>
      </c>
      <c r="Y23" s="112">
        <v>219</v>
      </c>
      <c r="Z23" s="112">
        <v>234</v>
      </c>
      <c r="AB23" s="117">
        <f t="shared" si="2"/>
        <v>4.0844824576714962E-2</v>
      </c>
    </row>
    <row r="24" spans="1:28" x14ac:dyDescent="0.25">
      <c r="S24" s="115" t="s">
        <v>68</v>
      </c>
      <c r="T24" s="115"/>
      <c r="U24" s="116"/>
      <c r="V24" s="116">
        <v>21</v>
      </c>
      <c r="W24" s="116">
        <v>21</v>
      </c>
      <c r="X24" s="116">
        <v>17</v>
      </c>
      <c r="Y24" s="112">
        <v>26</v>
      </c>
      <c r="Z24" s="112">
        <v>30</v>
      </c>
      <c r="AB24" s="117">
        <f t="shared" si="2"/>
        <v>5.236515971373713E-3</v>
      </c>
    </row>
    <row r="25" spans="1:28" x14ac:dyDescent="0.25">
      <c r="S25" s="115" t="s">
        <v>69</v>
      </c>
      <c r="T25" s="115"/>
      <c r="U25" s="116"/>
      <c r="V25" s="116">
        <v>96</v>
      </c>
      <c r="W25" s="116">
        <v>119</v>
      </c>
      <c r="X25" s="116">
        <v>124</v>
      </c>
      <c r="Y25" s="112">
        <v>125</v>
      </c>
      <c r="Z25" s="112">
        <v>134</v>
      </c>
      <c r="AB25" s="117">
        <f t="shared" si="2"/>
        <v>2.3389771338802583E-2</v>
      </c>
    </row>
    <row r="26" spans="1:28" x14ac:dyDescent="0.25">
      <c r="S26" s="115" t="s">
        <v>70</v>
      </c>
      <c r="T26" s="115"/>
      <c r="U26" s="116"/>
      <c r="V26" s="116">
        <v>111</v>
      </c>
      <c r="W26" s="116">
        <v>114</v>
      </c>
      <c r="X26" s="116">
        <v>99</v>
      </c>
      <c r="Y26" s="112">
        <v>103</v>
      </c>
      <c r="Z26" s="112">
        <v>120</v>
      </c>
      <c r="AB26" s="117">
        <f t="shared" si="2"/>
        <v>2.0946063885494852E-2</v>
      </c>
    </row>
    <row r="27" spans="1:28" x14ac:dyDescent="0.25">
      <c r="S27" s="115" t="s">
        <v>71</v>
      </c>
      <c r="T27" s="115"/>
      <c r="U27" s="116"/>
      <c r="V27" s="116">
        <v>132</v>
      </c>
      <c r="W27" s="116">
        <v>137</v>
      </c>
      <c r="X27" s="116">
        <v>168</v>
      </c>
      <c r="Y27" s="112">
        <v>203</v>
      </c>
      <c r="Z27" s="112">
        <v>202</v>
      </c>
      <c r="AB27" s="117">
        <f t="shared" si="2"/>
        <v>3.5259207540582996E-2</v>
      </c>
    </row>
    <row r="28" spans="1:28" x14ac:dyDescent="0.25">
      <c r="S28" s="115" t="s">
        <v>72</v>
      </c>
      <c r="T28" s="115"/>
      <c r="U28" s="116"/>
      <c r="V28" s="116">
        <v>263</v>
      </c>
      <c r="W28" s="116">
        <v>256</v>
      </c>
      <c r="X28" s="116">
        <v>276</v>
      </c>
      <c r="Y28" s="112">
        <v>309</v>
      </c>
      <c r="Z28" s="112">
        <v>334</v>
      </c>
      <c r="AB28" s="117">
        <f t="shared" si="2"/>
        <v>5.8299877814627338E-2</v>
      </c>
    </row>
    <row r="29" spans="1:28" x14ac:dyDescent="0.25">
      <c r="S29" s="115" t="s">
        <v>73</v>
      </c>
      <c r="T29" s="115"/>
      <c r="U29" s="116"/>
      <c r="V29" s="116">
        <v>287</v>
      </c>
      <c r="W29" s="116">
        <v>247</v>
      </c>
      <c r="X29" s="116">
        <v>286</v>
      </c>
      <c r="Y29" s="112">
        <v>341</v>
      </c>
      <c r="Z29" s="112">
        <v>309</v>
      </c>
      <c r="AB29" s="117">
        <f t="shared" si="2"/>
        <v>5.3936114505149242E-2</v>
      </c>
    </row>
    <row r="30" spans="1:28" x14ac:dyDescent="0.25">
      <c r="S30" s="115" t="s">
        <v>74</v>
      </c>
      <c r="T30" s="115"/>
      <c r="U30" s="116"/>
      <c r="V30" s="116">
        <v>287</v>
      </c>
      <c r="W30" s="116">
        <v>302</v>
      </c>
      <c r="X30" s="116">
        <v>303</v>
      </c>
      <c r="Y30" s="112">
        <v>312</v>
      </c>
      <c r="Z30" s="112">
        <v>309</v>
      </c>
      <c r="AB30" s="117">
        <f t="shared" si="2"/>
        <v>5.3936114505149242E-2</v>
      </c>
    </row>
    <row r="31" spans="1:28" x14ac:dyDescent="0.25">
      <c r="S31" s="115" t="s">
        <v>75</v>
      </c>
      <c r="T31" s="115"/>
      <c r="U31" s="116"/>
      <c r="V31" s="116">
        <v>466</v>
      </c>
      <c r="W31" s="116">
        <v>506</v>
      </c>
      <c r="X31" s="116">
        <v>548</v>
      </c>
      <c r="Y31" s="112">
        <v>598</v>
      </c>
      <c r="Z31" s="112">
        <v>607</v>
      </c>
      <c r="AB31" s="117">
        <f t="shared" si="2"/>
        <v>0.10595217315412812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68</v>
      </c>
      <c r="W32" s="116">
        <v>84</v>
      </c>
      <c r="X32" s="116">
        <v>97</v>
      </c>
      <c r="Y32" s="112">
        <v>109</v>
      </c>
      <c r="Z32" s="112">
        <v>113</v>
      </c>
      <c r="AB32" s="117">
        <f t="shared" si="2"/>
        <v>1.9724210158840984E-2</v>
      </c>
    </row>
    <row r="33" spans="19:32" x14ac:dyDescent="0.25">
      <c r="S33" s="115" t="s">
        <v>77</v>
      </c>
      <c r="T33" s="115"/>
      <c r="U33" s="116"/>
      <c r="V33" s="116">
        <v>176</v>
      </c>
      <c r="W33" s="116">
        <v>196</v>
      </c>
      <c r="X33" s="116">
        <v>197</v>
      </c>
      <c r="Y33" s="112">
        <v>206</v>
      </c>
      <c r="Z33" s="112">
        <v>202</v>
      </c>
      <c r="AB33" s="117">
        <f t="shared" si="2"/>
        <v>3.5259207540582996E-2</v>
      </c>
    </row>
    <row r="34" spans="19:32" x14ac:dyDescent="0.25">
      <c r="S34" s="118" t="s">
        <v>53</v>
      </c>
      <c r="T34" s="118"/>
      <c r="U34" s="119"/>
      <c r="V34" s="119">
        <v>4984</v>
      </c>
      <c r="W34" s="119">
        <v>5014</v>
      </c>
      <c r="X34" s="119">
        <v>5374</v>
      </c>
      <c r="Y34" s="120">
        <v>5773</v>
      </c>
      <c r="Z34" s="120">
        <v>5729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2831</v>
      </c>
      <c r="W37" s="112">
        <v>2942</v>
      </c>
      <c r="X37" s="112">
        <v>2956</v>
      </c>
      <c r="Y37" s="112">
        <v>3012</v>
      </c>
      <c r="Z37" s="112">
        <v>3038</v>
      </c>
      <c r="AB37" s="132">
        <f>Z37/Z40*100</f>
        <v>80.73345734786075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552</v>
      </c>
      <c r="W38" s="112">
        <v>552</v>
      </c>
      <c r="X38" s="112">
        <v>618</v>
      </c>
      <c r="Y38" s="112">
        <v>693</v>
      </c>
      <c r="Z38" s="112">
        <v>725</v>
      </c>
      <c r="AB38" s="132">
        <f>Z38/Z40*100</f>
        <v>19.26654265213925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3383</v>
      </c>
      <c r="W40" s="112">
        <v>3494</v>
      </c>
      <c r="X40" s="112">
        <v>3574</v>
      </c>
      <c r="Y40" s="112">
        <v>3705</v>
      </c>
      <c r="Z40" s="112">
        <v>3763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4</v>
      </c>
      <c r="W44" s="112">
        <v>0</v>
      </c>
      <c r="X44" s="112">
        <v>5</v>
      </c>
      <c r="Y44" s="112">
        <v>4</v>
      </c>
      <c r="Z44" s="112">
        <v>3</v>
      </c>
    </row>
    <row r="45" spans="19:32" x14ac:dyDescent="0.25">
      <c r="S45" s="115" t="s">
        <v>37</v>
      </c>
      <c r="T45" s="115"/>
      <c r="U45" s="112"/>
      <c r="V45" s="112">
        <v>53</v>
      </c>
      <c r="W45" s="112">
        <v>55</v>
      </c>
      <c r="X45" s="112">
        <v>68</v>
      </c>
      <c r="Y45" s="112">
        <v>68</v>
      </c>
      <c r="Z45" s="112">
        <v>84</v>
      </c>
    </row>
    <row r="46" spans="19:32" x14ac:dyDescent="0.25">
      <c r="S46" s="115" t="s">
        <v>38</v>
      </c>
      <c r="T46" s="115"/>
      <c r="U46" s="112"/>
      <c r="V46" s="112">
        <v>173</v>
      </c>
      <c r="W46" s="112">
        <v>146</v>
      </c>
      <c r="X46" s="112">
        <v>185</v>
      </c>
      <c r="Y46" s="112">
        <v>191</v>
      </c>
      <c r="Z46" s="112">
        <v>163</v>
      </c>
    </row>
    <row r="47" spans="19:32" x14ac:dyDescent="0.25">
      <c r="S47" s="115" t="s">
        <v>39</v>
      </c>
      <c r="T47" s="115"/>
      <c r="U47" s="112"/>
      <c r="V47" s="112">
        <v>240</v>
      </c>
      <c r="W47" s="112">
        <v>239</v>
      </c>
      <c r="X47" s="112">
        <v>245</v>
      </c>
      <c r="Y47" s="112">
        <v>258</v>
      </c>
      <c r="Z47" s="112">
        <v>264</v>
      </c>
    </row>
    <row r="48" spans="19:32" x14ac:dyDescent="0.25">
      <c r="S48" s="115" t="s">
        <v>40</v>
      </c>
      <c r="T48" s="115"/>
      <c r="U48" s="112"/>
      <c r="V48" s="112">
        <v>242</v>
      </c>
      <c r="W48" s="112">
        <v>264</v>
      </c>
      <c r="X48" s="112">
        <v>276</v>
      </c>
      <c r="Y48" s="112">
        <v>303</v>
      </c>
      <c r="Z48" s="112">
        <v>317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243</v>
      </c>
      <c r="W49" s="112">
        <v>235</v>
      </c>
      <c r="X49" s="112">
        <v>300</v>
      </c>
      <c r="Y49" s="112">
        <v>312</v>
      </c>
      <c r="Z49" s="112">
        <v>302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Southern Midlands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249</v>
      </c>
      <c r="W50" s="112">
        <v>281</v>
      </c>
      <c r="X50" s="112">
        <v>279</v>
      </c>
      <c r="Y50" s="112">
        <v>327</v>
      </c>
      <c r="Z50" s="112">
        <v>304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241</v>
      </c>
      <c r="W51" s="112">
        <v>227</v>
      </c>
      <c r="X51" s="112">
        <v>237</v>
      </c>
      <c r="Y51" s="112">
        <v>257</v>
      </c>
      <c r="Z51" s="112">
        <v>283</v>
      </c>
    </row>
    <row r="52" spans="1:26" ht="15" customHeight="1" x14ac:dyDescent="0.25">
      <c r="S52" s="115" t="s">
        <v>44</v>
      </c>
      <c r="T52" s="115"/>
      <c r="U52" s="112"/>
      <c r="V52" s="112">
        <v>291</v>
      </c>
      <c r="W52" s="112">
        <v>262</v>
      </c>
      <c r="X52" s="112">
        <v>266</v>
      </c>
      <c r="Y52" s="112">
        <v>258</v>
      </c>
      <c r="Z52" s="112">
        <v>253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315</v>
      </c>
      <c r="W53" s="112">
        <v>324</v>
      </c>
      <c r="X53" s="112">
        <v>305</v>
      </c>
      <c r="Y53" s="112">
        <v>264</v>
      </c>
      <c r="Z53" s="112">
        <v>258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284</v>
      </c>
      <c r="W54" s="112">
        <v>270</v>
      </c>
      <c r="X54" s="112">
        <v>298</v>
      </c>
      <c r="Y54" s="112">
        <v>297</v>
      </c>
      <c r="Z54" s="112">
        <v>286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217</v>
      </c>
      <c r="W55" s="112">
        <v>247</v>
      </c>
      <c r="X55" s="112">
        <v>237</v>
      </c>
      <c r="Y55" s="112">
        <v>270</v>
      </c>
      <c r="Z55" s="112">
        <v>256</v>
      </c>
    </row>
    <row r="56" spans="1:26" ht="15" customHeight="1" x14ac:dyDescent="0.25">
      <c r="S56" s="115" t="s">
        <v>48</v>
      </c>
      <c r="T56" s="115"/>
      <c r="U56" s="112"/>
      <c r="V56" s="112">
        <v>127</v>
      </c>
      <c r="W56" s="112">
        <v>123</v>
      </c>
      <c r="X56" s="112">
        <v>142</v>
      </c>
      <c r="Y56" s="112">
        <v>165</v>
      </c>
      <c r="Z56" s="112">
        <v>142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41</v>
      </c>
      <c r="W57" s="112">
        <v>53</v>
      </c>
      <c r="X57" s="112">
        <v>48</v>
      </c>
      <c r="Y57" s="112">
        <v>51</v>
      </c>
      <c r="Z57" s="112">
        <v>62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21</v>
      </c>
      <c r="W58" s="112">
        <v>32</v>
      </c>
      <c r="X58" s="112">
        <v>34</v>
      </c>
      <c r="Y58" s="112">
        <v>29</v>
      </c>
      <c r="Z58" s="112">
        <v>23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8</v>
      </c>
      <c r="W59" s="112">
        <v>4</v>
      </c>
      <c r="X59" s="112">
        <v>9</v>
      </c>
      <c r="Y59" s="112">
        <v>13</v>
      </c>
      <c r="Z59" s="112">
        <v>13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4</v>
      </c>
      <c r="W60" s="112">
        <v>6</v>
      </c>
      <c r="X60" s="112">
        <v>3</v>
      </c>
      <c r="Y60" s="112">
        <v>6</v>
      </c>
      <c r="Z60" s="112">
        <v>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2734</v>
      </c>
      <c r="W61" s="112">
        <v>2769</v>
      </c>
      <c r="X61" s="112">
        <v>2937</v>
      </c>
      <c r="Y61" s="112">
        <v>3034</v>
      </c>
      <c r="Z61" s="112">
        <v>3028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7</v>
      </c>
      <c r="W63" s="112">
        <v>3</v>
      </c>
      <c r="X63" s="112">
        <v>5</v>
      </c>
      <c r="Y63" s="112">
        <v>7</v>
      </c>
      <c r="Z63" s="112">
        <v>9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65</v>
      </c>
      <c r="W64" s="112">
        <v>55</v>
      </c>
      <c r="X64" s="112">
        <v>76</v>
      </c>
      <c r="Y64" s="112">
        <v>86</v>
      </c>
      <c r="Z64" s="112">
        <v>89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Southern Midlands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129</v>
      </c>
      <c r="W65" s="112">
        <v>110</v>
      </c>
      <c r="X65" s="112">
        <v>152</v>
      </c>
      <c r="Y65" s="112">
        <v>191</v>
      </c>
      <c r="Z65" s="112">
        <v>192</v>
      </c>
    </row>
    <row r="66" spans="1:26" x14ac:dyDescent="0.25">
      <c r="S66" s="115" t="s">
        <v>39</v>
      </c>
      <c r="T66" s="115"/>
      <c r="U66" s="112"/>
      <c r="V66" s="112">
        <v>214</v>
      </c>
      <c r="W66" s="112">
        <v>224</v>
      </c>
      <c r="X66" s="112">
        <v>254</v>
      </c>
      <c r="Y66" s="112">
        <v>256</v>
      </c>
      <c r="Z66" s="112">
        <v>233</v>
      </c>
    </row>
    <row r="67" spans="1:26" x14ac:dyDescent="0.25">
      <c r="S67" s="115" t="s">
        <v>40</v>
      </c>
      <c r="T67" s="115"/>
      <c r="U67" s="112"/>
      <c r="V67" s="112">
        <v>233</v>
      </c>
      <c r="W67" s="112">
        <v>219</v>
      </c>
      <c r="X67" s="112">
        <v>235</v>
      </c>
      <c r="Y67" s="112">
        <v>293</v>
      </c>
      <c r="Z67" s="112">
        <v>319</v>
      </c>
    </row>
    <row r="68" spans="1:26" x14ac:dyDescent="0.25">
      <c r="S68" s="115" t="s">
        <v>41</v>
      </c>
      <c r="T68" s="115"/>
      <c r="U68" s="112"/>
      <c r="V68" s="112">
        <v>195</v>
      </c>
      <c r="W68" s="112">
        <v>217</v>
      </c>
      <c r="X68" s="112">
        <v>243</v>
      </c>
      <c r="Y68" s="112">
        <v>269</v>
      </c>
      <c r="Z68" s="112">
        <v>265</v>
      </c>
    </row>
    <row r="69" spans="1:26" x14ac:dyDescent="0.25">
      <c r="S69" s="115" t="s">
        <v>42</v>
      </c>
      <c r="T69" s="115"/>
      <c r="U69" s="112"/>
      <c r="V69" s="112">
        <v>176</v>
      </c>
      <c r="W69" s="112">
        <v>195</v>
      </c>
      <c r="X69" s="112">
        <v>217</v>
      </c>
      <c r="Y69" s="112">
        <v>224</v>
      </c>
      <c r="Z69" s="112">
        <v>227</v>
      </c>
    </row>
    <row r="70" spans="1:26" x14ac:dyDescent="0.25">
      <c r="S70" s="115" t="s">
        <v>43</v>
      </c>
      <c r="T70" s="115"/>
      <c r="U70" s="112"/>
      <c r="V70" s="112">
        <v>230</v>
      </c>
      <c r="W70" s="112">
        <v>200</v>
      </c>
      <c r="X70" s="112">
        <v>198</v>
      </c>
      <c r="Y70" s="112">
        <v>215</v>
      </c>
      <c r="Z70" s="112">
        <v>207</v>
      </c>
    </row>
    <row r="71" spans="1:26" x14ac:dyDescent="0.25">
      <c r="S71" s="115" t="s">
        <v>44</v>
      </c>
      <c r="T71" s="115"/>
      <c r="U71" s="112"/>
      <c r="V71" s="112">
        <v>256</v>
      </c>
      <c r="W71" s="112">
        <v>239</v>
      </c>
      <c r="X71" s="112">
        <v>214</v>
      </c>
      <c r="Y71" s="112">
        <v>251</v>
      </c>
      <c r="Z71" s="112">
        <v>239</v>
      </c>
    </row>
    <row r="72" spans="1:26" x14ac:dyDescent="0.25">
      <c r="S72" s="115" t="s">
        <v>45</v>
      </c>
      <c r="T72" s="115"/>
      <c r="U72" s="112"/>
      <c r="V72" s="112">
        <v>273</v>
      </c>
      <c r="W72" s="112">
        <v>294</v>
      </c>
      <c r="X72" s="112">
        <v>298</v>
      </c>
      <c r="Y72" s="112">
        <v>353</v>
      </c>
      <c r="Z72" s="112">
        <v>341</v>
      </c>
    </row>
    <row r="73" spans="1:26" x14ac:dyDescent="0.25">
      <c r="S73" s="115" t="s">
        <v>46</v>
      </c>
      <c r="T73" s="115"/>
      <c r="U73" s="112"/>
      <c r="V73" s="112">
        <v>220</v>
      </c>
      <c r="W73" s="112">
        <v>219</v>
      </c>
      <c r="X73" s="112">
        <v>247</v>
      </c>
      <c r="Y73" s="112">
        <v>251</v>
      </c>
      <c r="Z73" s="112">
        <v>243</v>
      </c>
    </row>
    <row r="74" spans="1:26" x14ac:dyDescent="0.25">
      <c r="S74" s="115" t="s">
        <v>47</v>
      </c>
      <c r="T74" s="115"/>
      <c r="U74" s="112"/>
      <c r="V74" s="112">
        <v>142</v>
      </c>
      <c r="W74" s="112">
        <v>164</v>
      </c>
      <c r="X74" s="112">
        <v>177</v>
      </c>
      <c r="Y74" s="112">
        <v>196</v>
      </c>
      <c r="Z74" s="112">
        <v>208</v>
      </c>
    </row>
    <row r="75" spans="1:26" x14ac:dyDescent="0.25">
      <c r="S75" s="115" t="s">
        <v>48</v>
      </c>
      <c r="T75" s="115"/>
      <c r="U75" s="112"/>
      <c r="V75" s="112">
        <v>61</v>
      </c>
      <c r="W75" s="112">
        <v>55</v>
      </c>
      <c r="X75" s="112">
        <v>62</v>
      </c>
      <c r="Y75" s="112">
        <v>84</v>
      </c>
      <c r="Z75" s="112">
        <v>77</v>
      </c>
    </row>
    <row r="76" spans="1:26" x14ac:dyDescent="0.25">
      <c r="S76" s="115" t="s">
        <v>49</v>
      </c>
      <c r="T76" s="115"/>
      <c r="U76" s="112"/>
      <c r="V76" s="112">
        <v>31</v>
      </c>
      <c r="W76" s="112">
        <v>35</v>
      </c>
      <c r="X76" s="112">
        <v>35</v>
      </c>
      <c r="Y76" s="112">
        <v>28</v>
      </c>
      <c r="Z76" s="112">
        <v>24</v>
      </c>
    </row>
    <row r="77" spans="1:26" x14ac:dyDescent="0.25">
      <c r="S77" s="115" t="s">
        <v>50</v>
      </c>
      <c r="T77" s="115"/>
      <c r="U77" s="112"/>
      <c r="V77" s="112">
        <v>6</v>
      </c>
      <c r="W77" s="112">
        <v>12</v>
      </c>
      <c r="X77" s="112">
        <v>12</v>
      </c>
      <c r="Y77" s="112">
        <v>17</v>
      </c>
      <c r="Z77" s="112">
        <v>22</v>
      </c>
    </row>
    <row r="78" spans="1:26" x14ac:dyDescent="0.25">
      <c r="S78" s="115" t="s">
        <v>51</v>
      </c>
      <c r="T78" s="115"/>
      <c r="U78" s="112"/>
      <c r="V78" s="112">
        <v>7</v>
      </c>
      <c r="W78" s="112">
        <v>4</v>
      </c>
      <c r="X78" s="112">
        <v>2</v>
      </c>
      <c r="Y78" s="112">
        <v>3</v>
      </c>
      <c r="Z78" s="112">
        <v>0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0</v>
      </c>
      <c r="X79" s="112">
        <v>2</v>
      </c>
      <c r="Y79" s="112">
        <v>0</v>
      </c>
      <c r="Z79" s="112">
        <v>3</v>
      </c>
    </row>
    <row r="80" spans="1:26" x14ac:dyDescent="0.25">
      <c r="S80" s="118" t="s">
        <v>53</v>
      </c>
      <c r="T80" s="118"/>
      <c r="U80" s="112"/>
      <c r="V80" s="112">
        <v>2245</v>
      </c>
      <c r="W80" s="112">
        <v>2246</v>
      </c>
      <c r="X80" s="112">
        <v>2429</v>
      </c>
      <c r="Y80" s="112">
        <v>2729</v>
      </c>
      <c r="Z80" s="112">
        <v>2698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Southern Midlands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162</v>
      </c>
      <c r="W83" s="112">
        <v>166</v>
      </c>
      <c r="X83" s="112">
        <v>166</v>
      </c>
      <c r="Y83" s="112">
        <v>171</v>
      </c>
      <c r="Z83" s="112">
        <v>181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85</v>
      </c>
      <c r="W84" s="112">
        <v>88</v>
      </c>
      <c r="X84" s="112">
        <v>95</v>
      </c>
      <c r="Y84" s="112">
        <v>88</v>
      </c>
      <c r="Z84" s="112">
        <v>78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417</v>
      </c>
      <c r="W85" s="112">
        <v>428</v>
      </c>
      <c r="X85" s="112">
        <v>438</v>
      </c>
      <c r="Y85" s="112">
        <v>459</v>
      </c>
      <c r="Z85" s="112">
        <v>472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5,724</v>
      </c>
      <c r="D86" s="94">
        <f t="shared" ref="D86:D91" si="4">AD4</f>
        <v>-7.9722703639514281E-3</v>
      </c>
      <c r="E86" s="95">
        <f t="shared" ref="E86:E91" si="5">AD4</f>
        <v>-7.9722703639514281E-3</v>
      </c>
      <c r="F86" s="94">
        <f t="shared" ref="F86:F91" si="6">AF4</f>
        <v>0.14962843944567172</v>
      </c>
      <c r="G86" s="95">
        <f t="shared" ref="G86:G91" si="7">AF4</f>
        <v>0.14962843944567172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66</v>
      </c>
      <c r="W86" s="112">
        <v>73</v>
      </c>
      <c r="X86" s="112">
        <v>74</v>
      </c>
      <c r="Y86" s="112">
        <v>78</v>
      </c>
      <c r="Z86" s="112">
        <v>75</v>
      </c>
    </row>
    <row r="87" spans="1:30" ht="15" customHeight="1" x14ac:dyDescent="0.25">
      <c r="A87" s="96" t="s">
        <v>4</v>
      </c>
      <c r="B87" s="49"/>
      <c r="C87" s="97" t="str">
        <f t="shared" si="3"/>
        <v>3,028</v>
      </c>
      <c r="D87" s="94">
        <f t="shared" si="4"/>
        <v>-3.9473684210525883E-3</v>
      </c>
      <c r="E87" s="95">
        <f t="shared" si="5"/>
        <v>-3.9473684210525883E-3</v>
      </c>
      <c r="F87" s="94">
        <f t="shared" si="6"/>
        <v>0.10591672753834924</v>
      </c>
      <c r="G87" s="95">
        <f t="shared" si="7"/>
        <v>0.10591672753834924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51</v>
      </c>
      <c r="W87" s="112">
        <v>43</v>
      </c>
      <c r="X87" s="112">
        <v>47</v>
      </c>
      <c r="Y87" s="112">
        <v>53</v>
      </c>
      <c r="Z87" s="112">
        <v>57</v>
      </c>
    </row>
    <row r="88" spans="1:30" ht="15" customHeight="1" x14ac:dyDescent="0.25">
      <c r="A88" s="96" t="s">
        <v>5</v>
      </c>
      <c r="B88" s="49"/>
      <c r="C88" s="97" t="str">
        <f t="shared" si="3"/>
        <v>2,693</v>
      </c>
      <c r="D88" s="94">
        <f t="shared" si="4"/>
        <v>-1.3191645291315446E-2</v>
      </c>
      <c r="E88" s="95">
        <f t="shared" si="5"/>
        <v>-1.3191645291315446E-2</v>
      </c>
      <c r="F88" s="94">
        <f t="shared" si="6"/>
        <v>0.19848687138406773</v>
      </c>
      <c r="G88" s="95">
        <f t="shared" si="7"/>
        <v>0.19848687138406773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64</v>
      </c>
      <c r="W88" s="112">
        <v>78</v>
      </c>
      <c r="X88" s="112">
        <v>81</v>
      </c>
      <c r="Y88" s="112">
        <v>78</v>
      </c>
      <c r="Z88" s="112">
        <v>67</v>
      </c>
    </row>
    <row r="89" spans="1:30" ht="15" customHeight="1" x14ac:dyDescent="0.25">
      <c r="A89" s="49" t="s">
        <v>6</v>
      </c>
      <c r="B89" s="49"/>
      <c r="C89" s="97" t="str">
        <f t="shared" si="3"/>
        <v>3,755</v>
      </c>
      <c r="D89" s="94">
        <f t="shared" si="4"/>
        <v>1.3221802482460854E-2</v>
      </c>
      <c r="E89" s="95">
        <f t="shared" si="5"/>
        <v>1.3221802482460854E-2</v>
      </c>
      <c r="F89" s="94">
        <f t="shared" si="6"/>
        <v>0.11127552530334417</v>
      </c>
      <c r="G89" s="95">
        <f t="shared" si="7"/>
        <v>0.11127552530334417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236</v>
      </c>
      <c r="W89" s="112">
        <v>251</v>
      </c>
      <c r="X89" s="112">
        <v>258</v>
      </c>
      <c r="Y89" s="112">
        <v>261</v>
      </c>
      <c r="Z89" s="112">
        <v>322</v>
      </c>
    </row>
    <row r="90" spans="1:30" ht="15" customHeight="1" x14ac:dyDescent="0.25">
      <c r="A90" s="49" t="s">
        <v>95</v>
      </c>
      <c r="B90" s="49"/>
      <c r="C90" s="97" t="str">
        <f t="shared" si="3"/>
        <v>$42,569</v>
      </c>
      <c r="D90" s="94">
        <f t="shared" si="4"/>
        <v>5.6446909627864805E-2</v>
      </c>
      <c r="E90" s="95">
        <f t="shared" si="5"/>
        <v>5.6446909627864805E-2</v>
      </c>
      <c r="F90" s="94">
        <f t="shared" si="6"/>
        <v>0.13550792966994285</v>
      </c>
      <c r="G90" s="95">
        <f t="shared" si="7"/>
        <v>0.13550792966994285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339</v>
      </c>
      <c r="W90" s="112">
        <v>334</v>
      </c>
      <c r="X90" s="112">
        <v>327</v>
      </c>
      <c r="Y90" s="112">
        <v>347</v>
      </c>
      <c r="Z90" s="112">
        <v>298</v>
      </c>
    </row>
    <row r="91" spans="1:30" ht="15" customHeight="1" x14ac:dyDescent="0.25">
      <c r="A91" s="49" t="s">
        <v>7</v>
      </c>
      <c r="B91" s="49"/>
      <c r="C91" s="97" t="str">
        <f t="shared" si="3"/>
        <v>$207.6 mil</v>
      </c>
      <c r="D91" s="94">
        <f t="shared" si="4"/>
        <v>4.7447840685613585E-2</v>
      </c>
      <c r="E91" s="95">
        <f t="shared" si="5"/>
        <v>4.7447840685613585E-2</v>
      </c>
      <c r="F91" s="94">
        <f t="shared" si="6"/>
        <v>0.23142874727265039</v>
      </c>
      <c r="G91" s="95">
        <f t="shared" si="7"/>
        <v>0.23142874727265039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1846</v>
      </c>
      <c r="W91" s="112">
        <v>1899</v>
      </c>
      <c r="X91" s="112">
        <v>1922</v>
      </c>
      <c r="Y91" s="112">
        <v>1982</v>
      </c>
      <c r="Z91" s="112">
        <v>2000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108</v>
      </c>
      <c r="W93" s="112">
        <v>121</v>
      </c>
      <c r="X93" s="112">
        <v>111</v>
      </c>
      <c r="Y93" s="112">
        <v>130</v>
      </c>
      <c r="Z93" s="112">
        <v>126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178</v>
      </c>
      <c r="W94" s="112">
        <v>185</v>
      </c>
      <c r="X94" s="112">
        <v>194</v>
      </c>
      <c r="Y94" s="112">
        <v>206</v>
      </c>
      <c r="Z94" s="112">
        <v>202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67</v>
      </c>
      <c r="W95" s="112">
        <v>80</v>
      </c>
      <c r="X95" s="112">
        <v>83</v>
      </c>
      <c r="Y95" s="112">
        <v>91</v>
      </c>
      <c r="Z95" s="112">
        <v>99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314</v>
      </c>
      <c r="W96" s="112">
        <v>319</v>
      </c>
      <c r="X96" s="112">
        <v>341</v>
      </c>
      <c r="Y96" s="112">
        <v>352</v>
      </c>
      <c r="Z96" s="112">
        <v>370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242</v>
      </c>
      <c r="W97" s="112">
        <v>244</v>
      </c>
      <c r="X97" s="112">
        <v>259</v>
      </c>
      <c r="Y97" s="112">
        <v>256</v>
      </c>
      <c r="Z97" s="112">
        <v>283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199</v>
      </c>
      <c r="W98" s="112">
        <v>197</v>
      </c>
      <c r="X98" s="112">
        <v>203</v>
      </c>
      <c r="Y98" s="112">
        <v>196</v>
      </c>
      <c r="Z98" s="112">
        <v>197</v>
      </c>
    </row>
    <row r="99" spans="1:32" ht="15" customHeight="1" x14ac:dyDescent="0.25">
      <c r="S99" s="115" t="s">
        <v>142</v>
      </c>
      <c r="T99" s="115"/>
      <c r="U99" s="112"/>
      <c r="V99" s="112">
        <v>13</v>
      </c>
      <c r="W99" s="112">
        <v>20</v>
      </c>
      <c r="X99" s="112">
        <v>14</v>
      </c>
      <c r="Y99" s="112">
        <v>17</v>
      </c>
      <c r="Z99" s="112">
        <v>38</v>
      </c>
    </row>
    <row r="100" spans="1:32" ht="15" customHeight="1" x14ac:dyDescent="0.25">
      <c r="S100" s="115" t="s">
        <v>58</v>
      </c>
      <c r="T100" s="115"/>
      <c r="U100" s="112"/>
      <c r="V100" s="112">
        <v>168</v>
      </c>
      <c r="W100" s="112">
        <v>175</v>
      </c>
      <c r="X100" s="112">
        <v>177</v>
      </c>
      <c r="Y100" s="112">
        <v>196</v>
      </c>
      <c r="Z100" s="112">
        <v>175</v>
      </c>
    </row>
    <row r="101" spans="1:32" x14ac:dyDescent="0.25">
      <c r="A101" s="18"/>
      <c r="S101" s="118" t="s">
        <v>53</v>
      </c>
      <c r="T101" s="118"/>
      <c r="U101" s="112"/>
      <c r="V101" s="112">
        <v>1533</v>
      </c>
      <c r="W101" s="112">
        <v>1597</v>
      </c>
      <c r="X101" s="112">
        <v>1645</v>
      </c>
      <c r="Y101" s="112">
        <v>1718</v>
      </c>
      <c r="Z101" s="112">
        <v>1760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3332</v>
      </c>
      <c r="W104" s="112">
        <v>3675</v>
      </c>
      <c r="X104" s="112">
        <v>3701</v>
      </c>
      <c r="Y104" s="112">
        <v>4108</v>
      </c>
      <c r="Z104" s="112">
        <v>4224</v>
      </c>
      <c r="AB104" s="109" t="str">
        <f>TEXT(Z104,"###,###")</f>
        <v>4,224</v>
      </c>
      <c r="AD104" s="130">
        <f>Z104/($Z$4)*100</f>
        <v>73.794549266247373</v>
      </c>
      <c r="AF104" s="109"/>
    </row>
    <row r="105" spans="1:32" x14ac:dyDescent="0.25">
      <c r="S105" s="115" t="s">
        <v>17</v>
      </c>
      <c r="T105" s="115"/>
      <c r="U105" s="112"/>
      <c r="V105" s="112">
        <v>753</v>
      </c>
      <c r="W105" s="112">
        <v>737</v>
      </c>
      <c r="X105" s="112">
        <v>784</v>
      </c>
      <c r="Y105" s="112">
        <v>872</v>
      </c>
      <c r="Z105" s="112">
        <v>828</v>
      </c>
      <c r="AB105" s="109" t="str">
        <f>TEXT(Z105,"###,###")</f>
        <v>828</v>
      </c>
      <c r="AD105" s="130">
        <f>Z105/($Z$4)*100</f>
        <v>14.465408805031446</v>
      </c>
      <c r="AF105" s="109"/>
    </row>
    <row r="106" spans="1:32" x14ac:dyDescent="0.25">
      <c r="S106" s="118" t="s">
        <v>53</v>
      </c>
      <c r="T106" s="118"/>
      <c r="U106" s="120"/>
      <c r="V106" s="120">
        <v>4085</v>
      </c>
      <c r="W106" s="120">
        <v>4412</v>
      </c>
      <c r="X106" s="120">
        <v>4485</v>
      </c>
      <c r="Y106" s="120">
        <v>4980</v>
      </c>
      <c r="Z106" s="120">
        <v>5052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688</v>
      </c>
      <c r="W108" s="112">
        <v>720</v>
      </c>
      <c r="X108" s="112">
        <v>741</v>
      </c>
      <c r="Y108" s="112">
        <v>855</v>
      </c>
      <c r="Z108" s="112">
        <v>825</v>
      </c>
      <c r="AB108" s="109" t="str">
        <f>TEXT(Z108,"###,###")</f>
        <v>825</v>
      </c>
      <c r="AD108" s="130">
        <f>Z108/($Z$4)*100</f>
        <v>14.412997903563941</v>
      </c>
      <c r="AF108" s="109"/>
    </row>
    <row r="109" spans="1:32" x14ac:dyDescent="0.25">
      <c r="S109" s="115" t="s">
        <v>20</v>
      </c>
      <c r="T109" s="115"/>
      <c r="U109" s="112"/>
      <c r="V109" s="112">
        <v>958</v>
      </c>
      <c r="W109" s="112">
        <v>867</v>
      </c>
      <c r="X109" s="112">
        <v>1046</v>
      </c>
      <c r="Y109" s="112">
        <v>1073</v>
      </c>
      <c r="Z109" s="112">
        <v>1075</v>
      </c>
      <c r="AB109" s="109" t="str">
        <f>TEXT(Z109,"###,###")</f>
        <v>1,075</v>
      </c>
      <c r="AD109" s="130">
        <f>Z109/($Z$4)*100</f>
        <v>18.780573025856047</v>
      </c>
      <c r="AF109" s="109"/>
    </row>
    <row r="110" spans="1:32" x14ac:dyDescent="0.25">
      <c r="S110" s="115" t="s">
        <v>21</v>
      </c>
      <c r="T110" s="115"/>
      <c r="U110" s="112"/>
      <c r="V110" s="112">
        <v>1019</v>
      </c>
      <c r="W110" s="112">
        <v>1089</v>
      </c>
      <c r="X110" s="112">
        <v>1125</v>
      </c>
      <c r="Y110" s="112">
        <v>1262</v>
      </c>
      <c r="Z110" s="112">
        <v>1338</v>
      </c>
      <c r="AB110" s="109" t="str">
        <f>TEXT(Z110,"###,###")</f>
        <v>1,338</v>
      </c>
      <c r="AD110" s="130">
        <f>Z110/($Z$4)*100</f>
        <v>23.375262054507338</v>
      </c>
      <c r="AF110" s="109"/>
    </row>
    <row r="111" spans="1:32" x14ac:dyDescent="0.25">
      <c r="S111" s="115" t="s">
        <v>22</v>
      </c>
      <c r="T111" s="115"/>
      <c r="U111" s="112"/>
      <c r="V111" s="112">
        <v>1465</v>
      </c>
      <c r="W111" s="112">
        <v>1499</v>
      </c>
      <c r="X111" s="112">
        <v>1573</v>
      </c>
      <c r="Y111" s="112">
        <v>1780</v>
      </c>
      <c r="Z111" s="112">
        <v>1817</v>
      </c>
      <c r="AB111" s="109" t="str">
        <f>TEXT(Z111,"###,###")</f>
        <v>1,817</v>
      </c>
      <c r="AD111" s="130">
        <f>Z111/($Z$4)*100</f>
        <v>31.743535988819005</v>
      </c>
      <c r="AF111" s="109"/>
    </row>
    <row r="112" spans="1:32" x14ac:dyDescent="0.25">
      <c r="S112" s="118" t="s">
        <v>53</v>
      </c>
      <c r="T112" s="118"/>
      <c r="U112" s="112"/>
      <c r="V112" s="112">
        <v>4984</v>
      </c>
      <c r="W112" s="112">
        <v>5014</v>
      </c>
      <c r="X112" s="112">
        <v>5374</v>
      </c>
      <c r="Y112" s="112">
        <v>5775</v>
      </c>
      <c r="Z112" s="112">
        <v>5728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42.92</v>
      </c>
      <c r="W118" s="131">
        <v>43.08</v>
      </c>
      <c r="X118" s="131">
        <v>43</v>
      </c>
      <c r="Y118" s="131">
        <v>42.8</v>
      </c>
      <c r="Z118" s="131">
        <v>42.71</v>
      </c>
      <c r="AB118" s="109" t="str">
        <f>TEXT(Z118,"##.0")</f>
        <v>42.7</v>
      </c>
    </row>
    <row r="120" spans="19:32" x14ac:dyDescent="0.25">
      <c r="S120" s="101" t="s">
        <v>97</v>
      </c>
      <c r="T120" s="112"/>
      <c r="U120" s="112"/>
      <c r="V120" s="112">
        <v>2648</v>
      </c>
      <c r="W120" s="112">
        <v>2744</v>
      </c>
      <c r="X120" s="112">
        <v>2816</v>
      </c>
      <c r="Y120" s="112">
        <v>2950</v>
      </c>
      <c r="Z120" s="112">
        <v>3020</v>
      </c>
      <c r="AB120" s="109" t="str">
        <f>TEXT(Z120,"###,###")</f>
        <v>3,020</v>
      </c>
    </row>
    <row r="121" spans="19:32" x14ac:dyDescent="0.25">
      <c r="S121" s="101" t="s">
        <v>98</v>
      </c>
      <c r="T121" s="112"/>
      <c r="U121" s="112"/>
      <c r="V121" s="112">
        <v>407</v>
      </c>
      <c r="W121" s="112">
        <v>421</v>
      </c>
      <c r="X121" s="112">
        <v>415</v>
      </c>
      <c r="Y121" s="112">
        <v>390</v>
      </c>
      <c r="Z121" s="112">
        <v>378</v>
      </c>
      <c r="AB121" s="109" t="str">
        <f>TEXT(Z121,"###,###")</f>
        <v>378</v>
      </c>
    </row>
    <row r="122" spans="19:32" x14ac:dyDescent="0.25">
      <c r="S122" s="101" t="s">
        <v>99</v>
      </c>
      <c r="T122" s="112"/>
      <c r="U122" s="112"/>
      <c r="V122" s="112">
        <v>323</v>
      </c>
      <c r="W122" s="112">
        <v>338</v>
      </c>
      <c r="X122" s="112">
        <v>348</v>
      </c>
      <c r="Y122" s="112">
        <v>368</v>
      </c>
      <c r="Z122" s="112">
        <v>360</v>
      </c>
      <c r="AB122" s="109" t="str">
        <f>TEXT(Z122,"###,###")</f>
        <v>360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2971</v>
      </c>
      <c r="W124" s="112">
        <v>3082</v>
      </c>
      <c r="X124" s="112">
        <v>3164</v>
      </c>
      <c r="Y124" s="112">
        <v>3318</v>
      </c>
      <c r="Z124" s="112">
        <v>3380</v>
      </c>
      <c r="AB124" s="109" t="str">
        <f>TEXT(Z124,"###,###")</f>
        <v>3,380</v>
      </c>
      <c r="AD124" s="127">
        <f>Z124/$Z$7*100</f>
        <v>90.013315579227694</v>
      </c>
    </row>
    <row r="125" spans="19:32" x14ac:dyDescent="0.25">
      <c r="S125" s="101" t="s">
        <v>101</v>
      </c>
      <c r="T125" s="112"/>
      <c r="U125" s="112"/>
      <c r="V125" s="112">
        <v>730</v>
      </c>
      <c r="W125" s="112">
        <v>759</v>
      </c>
      <c r="X125" s="112">
        <v>763</v>
      </c>
      <c r="Y125" s="112">
        <v>758</v>
      </c>
      <c r="Z125" s="112">
        <v>738</v>
      </c>
      <c r="AB125" s="109" t="str">
        <f>TEXT(Z125,"###,###")</f>
        <v>738</v>
      </c>
      <c r="AD125" s="127">
        <f>Z125/$Z$7*100</f>
        <v>19.653794940079894</v>
      </c>
    </row>
    <row r="127" spans="19:32" x14ac:dyDescent="0.25">
      <c r="S127" s="101" t="s">
        <v>102</v>
      </c>
      <c r="T127" s="112"/>
      <c r="U127" s="112"/>
      <c r="V127" s="112">
        <v>1847</v>
      </c>
      <c r="W127" s="112">
        <v>1902</v>
      </c>
      <c r="X127" s="112">
        <v>1924</v>
      </c>
      <c r="Y127" s="112">
        <v>1976</v>
      </c>
      <c r="Z127" s="112">
        <v>1994</v>
      </c>
      <c r="AB127" s="109" t="str">
        <f>TEXT(Z127,"###,###")</f>
        <v>1,994</v>
      </c>
      <c r="AD127" s="127">
        <f>Z127/$Z$7*100</f>
        <v>53.102529960053261</v>
      </c>
    </row>
    <row r="128" spans="19:32" x14ac:dyDescent="0.25">
      <c r="S128" s="101" t="s">
        <v>103</v>
      </c>
      <c r="T128" s="112"/>
      <c r="U128" s="112"/>
      <c r="V128" s="112">
        <v>1533</v>
      </c>
      <c r="W128" s="112">
        <v>1598</v>
      </c>
      <c r="X128" s="112">
        <v>1649</v>
      </c>
      <c r="Y128" s="112">
        <v>1723</v>
      </c>
      <c r="Z128" s="112">
        <v>1754</v>
      </c>
      <c r="AB128" s="109" t="str">
        <f>TEXT(Z128,"###,###")</f>
        <v>1,754</v>
      </c>
      <c r="AD128" s="127">
        <f>Z128/$Z$7*100</f>
        <v>46.711051930758991</v>
      </c>
    </row>
    <row r="130" spans="19:20" x14ac:dyDescent="0.25">
      <c r="S130" s="101" t="s">
        <v>179</v>
      </c>
      <c r="T130" s="127">
        <v>80.426098535286286</v>
      </c>
    </row>
    <row r="131" spans="19:20" x14ac:dyDescent="0.25">
      <c r="S131" s="101" t="s">
        <v>180</v>
      </c>
      <c r="T131" s="127">
        <v>10.066577896138481</v>
      </c>
    </row>
    <row r="132" spans="19:20" x14ac:dyDescent="0.25">
      <c r="S132" s="101" t="s">
        <v>181</v>
      </c>
      <c r="T132" s="127">
        <v>9.5872170439414113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627C6B4-08DF-40E1-9BE7-1BBCE3B5197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C3E87A54-4ECF-4C63-9A42-0FDE28B9209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89299E93-687B-44C3-9DCD-954D5922BC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ACC8359E-596F-4257-BC63-CDFE7C5E671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93ED1-1D7E-4715-AF8F-64DA8C283362}">
  <sheetPr codeName="Sheet9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131</v>
      </c>
      <c r="T1" s="99"/>
      <c r="U1" s="99"/>
      <c r="V1" s="99"/>
      <c r="W1" s="99"/>
      <c r="X1" s="99"/>
      <c r="Y1" s="100" t="s">
        <v>170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131</v>
      </c>
      <c r="Y3" s="105" t="s">
        <v>170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12.26 Tasman,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1581</v>
      </c>
      <c r="W4" s="108">
        <v>1536</v>
      </c>
      <c r="X4" s="108">
        <v>1620</v>
      </c>
      <c r="Y4" s="108">
        <v>1735</v>
      </c>
      <c r="Z4" s="108">
        <v>1829</v>
      </c>
      <c r="AB4" s="109" t="str">
        <f>TEXT(Z4,"###,###")</f>
        <v>1,829</v>
      </c>
      <c r="AD4" s="110">
        <f>Z4/Y4-1</f>
        <v>5.4178674351585077E-2</v>
      </c>
      <c r="AF4" s="110">
        <f>Z4/V4-1</f>
        <v>0.15686274509803932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813</v>
      </c>
      <c r="W5" s="108">
        <v>770</v>
      </c>
      <c r="X5" s="108">
        <v>818</v>
      </c>
      <c r="Y5" s="108">
        <v>865</v>
      </c>
      <c r="Z5" s="108">
        <v>920</v>
      </c>
      <c r="AB5" s="109" t="str">
        <f>TEXT(Z5,"###,###")</f>
        <v>920</v>
      </c>
      <c r="AD5" s="110">
        <f t="shared" ref="AD5:AD9" si="0">Z5/Y5-1</f>
        <v>6.3583815028901647E-2</v>
      </c>
      <c r="AF5" s="110">
        <f t="shared" ref="AF5:AF9" si="1">Z5/V5-1</f>
        <v>0.13161131611316113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770</v>
      </c>
      <c r="W6" s="108">
        <v>765</v>
      </c>
      <c r="X6" s="108">
        <v>802</v>
      </c>
      <c r="Y6" s="108">
        <v>869</v>
      </c>
      <c r="Z6" s="108">
        <v>906</v>
      </c>
      <c r="AB6" s="109" t="str">
        <f>TEXT(Z6,"###,###")</f>
        <v>906</v>
      </c>
      <c r="AD6" s="110">
        <f t="shared" si="0"/>
        <v>4.2577675489067879E-2</v>
      </c>
      <c r="AF6" s="110">
        <f t="shared" si="1"/>
        <v>0.17662337662337668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1141</v>
      </c>
      <c r="W7" s="108">
        <v>1184</v>
      </c>
      <c r="X7" s="108">
        <v>1200</v>
      </c>
      <c r="Y7" s="108">
        <v>1253</v>
      </c>
      <c r="Z7" s="108">
        <v>1285</v>
      </c>
      <c r="AB7" s="109" t="str">
        <f>TEXT(Z7,"###,###")</f>
        <v>1,285</v>
      </c>
      <c r="AD7" s="110">
        <f t="shared" si="0"/>
        <v>2.5538707102952918E-2</v>
      </c>
      <c r="AF7" s="110">
        <f t="shared" si="1"/>
        <v>0.12620508326029789</v>
      </c>
    </row>
    <row r="8" spans="1:32" ht="17.25" customHeight="1" x14ac:dyDescent="0.25">
      <c r="A8" s="62" t="s">
        <v>12</v>
      </c>
      <c r="B8" s="63"/>
      <c r="C8" s="29"/>
      <c r="D8" s="64" t="str">
        <f>AB4</f>
        <v>1,829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1,285</v>
      </c>
      <c r="P8" s="65"/>
      <c r="S8" s="107" t="s">
        <v>82</v>
      </c>
      <c r="T8" s="108"/>
      <c r="U8" s="108"/>
      <c r="V8" s="108">
        <v>33965</v>
      </c>
      <c r="W8" s="108">
        <v>33162.14</v>
      </c>
      <c r="X8" s="108">
        <v>36707.75</v>
      </c>
      <c r="Y8" s="108">
        <v>34812.29</v>
      </c>
      <c r="Z8" s="108">
        <v>38125.910000000003</v>
      </c>
      <c r="AB8" s="109" t="str">
        <f>TEXT(Z8,"$###,###")</f>
        <v>$38,126</v>
      </c>
      <c r="AD8" s="110">
        <f t="shared" si="0"/>
        <v>9.5185349771589323E-2</v>
      </c>
      <c r="AF8" s="110">
        <f t="shared" si="1"/>
        <v>0.12250581480936273</v>
      </c>
    </row>
    <row r="9" spans="1:32" x14ac:dyDescent="0.25">
      <c r="A9" s="30" t="s">
        <v>14</v>
      </c>
      <c r="B9" s="69"/>
      <c r="C9" s="70"/>
      <c r="D9" s="71">
        <f>AD104</f>
        <v>68.343357025697102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50.972762645914393</v>
      </c>
      <c r="P9" s="72" t="s">
        <v>83</v>
      </c>
      <c r="S9" s="107" t="s">
        <v>7</v>
      </c>
      <c r="T9" s="108"/>
      <c r="U9" s="108"/>
      <c r="V9" s="108">
        <v>46384697</v>
      </c>
      <c r="W9" s="108">
        <v>48559377</v>
      </c>
      <c r="X9" s="108">
        <v>51641157</v>
      </c>
      <c r="Y9" s="108">
        <v>56500952</v>
      </c>
      <c r="Z9" s="108">
        <v>59544951</v>
      </c>
      <c r="AB9" s="109" t="str">
        <f>TEXT(Z9/1000000,"$#,###.0")&amp;" mil"</f>
        <v>$59.5 mil</v>
      </c>
      <c r="AD9" s="110">
        <f t="shared" si="0"/>
        <v>5.3875180722618543E-2</v>
      </c>
      <c r="AF9" s="110">
        <f t="shared" si="1"/>
        <v>0.28371973627422853</v>
      </c>
    </row>
    <row r="10" spans="1:32" x14ac:dyDescent="0.25">
      <c r="A10" s="30" t="s">
        <v>17</v>
      </c>
      <c r="B10" s="69"/>
      <c r="C10" s="70"/>
      <c r="D10" s="71">
        <f>AD105</f>
        <v>19.409513395297978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48.638132295719842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71.828793774319067</v>
      </c>
      <c r="P11" s="72" t="s">
        <v>83</v>
      </c>
      <c r="S11" s="107" t="s">
        <v>29</v>
      </c>
      <c r="T11" s="112"/>
      <c r="U11" s="112"/>
      <c r="V11" s="112">
        <v>1253</v>
      </c>
      <c r="W11" s="112">
        <v>1210</v>
      </c>
      <c r="X11" s="112">
        <v>1257</v>
      </c>
      <c r="Y11" s="112">
        <v>1370</v>
      </c>
      <c r="Z11" s="112">
        <v>1471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17.198443579766536</v>
      </c>
      <c r="P12" s="72" t="s">
        <v>83</v>
      </c>
      <c r="S12" s="107" t="s">
        <v>30</v>
      </c>
      <c r="T12" s="112"/>
      <c r="U12" s="112"/>
      <c r="V12" s="112">
        <v>332</v>
      </c>
      <c r="W12" s="112">
        <v>331</v>
      </c>
      <c r="X12" s="112">
        <v>363</v>
      </c>
      <c r="Y12" s="112">
        <v>367</v>
      </c>
      <c r="Z12" s="112">
        <v>355</v>
      </c>
    </row>
    <row r="13" spans="1:32" ht="15" customHeight="1" x14ac:dyDescent="0.25">
      <c r="A13" s="30" t="s">
        <v>19</v>
      </c>
      <c r="B13" s="70"/>
      <c r="C13" s="70"/>
      <c r="D13" s="71">
        <f>AD108</f>
        <v>21.323127392017497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10.817120622568094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18.972115910333514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46.6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23.1273920174959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16.315378610460577</v>
      </c>
      <c r="P15" s="72" t="s">
        <v>83</v>
      </c>
      <c r="S15" s="115" t="s">
        <v>59</v>
      </c>
      <c r="T15" s="115"/>
      <c r="U15" s="116"/>
      <c r="V15" s="116">
        <v>182</v>
      </c>
      <c r="W15" s="116">
        <v>161</v>
      </c>
      <c r="X15" s="116">
        <v>152</v>
      </c>
      <c r="Y15" s="112">
        <v>168</v>
      </c>
      <c r="Z15" s="112">
        <v>222</v>
      </c>
      <c r="AB15" s="117">
        <f t="shared" ref="AB15:AB34" si="2">IF(Z15="np",0,Z15/$Z$34)</f>
        <v>0.12177729018102029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24.494259158009839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83.68462138953943</v>
      </c>
      <c r="P16" s="37" t="s">
        <v>83</v>
      </c>
      <c r="S16" s="115" t="s">
        <v>60</v>
      </c>
      <c r="T16" s="115"/>
      <c r="U16" s="116"/>
      <c r="V16" s="116">
        <v>13</v>
      </c>
      <c r="W16" s="116">
        <v>14</v>
      </c>
      <c r="X16" s="116">
        <v>19</v>
      </c>
      <c r="Y16" s="112">
        <v>4</v>
      </c>
      <c r="Z16" s="112">
        <v>19</v>
      </c>
      <c r="AB16" s="117">
        <f t="shared" si="2"/>
        <v>1.0422380691168404E-2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86</v>
      </c>
      <c r="W17" s="116">
        <v>73</v>
      </c>
      <c r="X17" s="116">
        <v>75</v>
      </c>
      <c r="Y17" s="112">
        <v>71</v>
      </c>
      <c r="Z17" s="112">
        <v>74</v>
      </c>
      <c r="AB17" s="117">
        <f t="shared" si="2"/>
        <v>4.05924300603401E-2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5</v>
      </c>
      <c r="W18" s="116">
        <v>12</v>
      </c>
      <c r="X18" s="116">
        <v>13</v>
      </c>
      <c r="Y18" s="112">
        <v>16</v>
      </c>
      <c r="Z18" s="112">
        <v>8</v>
      </c>
      <c r="AB18" s="117">
        <f t="shared" si="2"/>
        <v>4.388370817334065E-3</v>
      </c>
    </row>
    <row r="19" spans="1:28" x14ac:dyDescent="0.25">
      <c r="A19" s="61" t="str">
        <f>$S$1&amp;" ("&amp;$V$2&amp;" to "&amp;$Z$2&amp;")"</f>
        <v>Tasman (2018-19 to 2022-23)</v>
      </c>
      <c r="B19" s="61"/>
      <c r="C19" s="61"/>
      <c r="D19" s="61"/>
      <c r="E19" s="61"/>
      <c r="F19" s="61"/>
      <c r="G19" s="61" t="str">
        <f>$S$1&amp;" ("&amp;$V$2&amp;" to "&amp;$Z$2&amp;")"</f>
        <v>Tasman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84</v>
      </c>
      <c r="W19" s="116">
        <v>104</v>
      </c>
      <c r="X19" s="116">
        <v>115</v>
      </c>
      <c r="Y19" s="112">
        <v>117</v>
      </c>
      <c r="Z19" s="112">
        <v>117</v>
      </c>
      <c r="AB19" s="117">
        <f t="shared" si="2"/>
        <v>6.4179923203510694E-2</v>
      </c>
    </row>
    <row r="20" spans="1:28" x14ac:dyDescent="0.25">
      <c r="S20" s="115" t="s">
        <v>64</v>
      </c>
      <c r="T20" s="115"/>
      <c r="U20" s="116"/>
      <c r="V20" s="116">
        <v>18</v>
      </c>
      <c r="W20" s="116">
        <v>15</v>
      </c>
      <c r="X20" s="116">
        <v>22</v>
      </c>
      <c r="Y20" s="112">
        <v>22</v>
      </c>
      <c r="Z20" s="112">
        <v>21</v>
      </c>
      <c r="AB20" s="117">
        <f t="shared" si="2"/>
        <v>1.151947339550192E-2</v>
      </c>
    </row>
    <row r="21" spans="1:28" x14ac:dyDescent="0.25">
      <c r="S21" s="115" t="s">
        <v>65</v>
      </c>
      <c r="T21" s="115"/>
      <c r="U21" s="116"/>
      <c r="V21" s="116">
        <v>74</v>
      </c>
      <c r="W21" s="116">
        <v>84</v>
      </c>
      <c r="X21" s="116">
        <v>108</v>
      </c>
      <c r="Y21" s="112">
        <v>117</v>
      </c>
      <c r="Z21" s="112">
        <v>126</v>
      </c>
      <c r="AB21" s="117">
        <f t="shared" si="2"/>
        <v>6.9116840373011523E-2</v>
      </c>
    </row>
    <row r="22" spans="1:28" x14ac:dyDescent="0.25">
      <c r="S22" s="115" t="s">
        <v>66</v>
      </c>
      <c r="T22" s="115"/>
      <c r="U22" s="116"/>
      <c r="V22" s="116">
        <v>207</v>
      </c>
      <c r="W22" s="116">
        <v>171</v>
      </c>
      <c r="X22" s="116">
        <v>186</v>
      </c>
      <c r="Y22" s="112">
        <v>198</v>
      </c>
      <c r="Z22" s="112">
        <v>212</v>
      </c>
      <c r="AB22" s="117">
        <f t="shared" si="2"/>
        <v>0.11629182665935271</v>
      </c>
    </row>
    <row r="23" spans="1:28" x14ac:dyDescent="0.25">
      <c r="S23" s="115" t="s">
        <v>67</v>
      </c>
      <c r="T23" s="115"/>
      <c r="U23" s="116"/>
      <c r="V23" s="116">
        <v>59</v>
      </c>
      <c r="W23" s="116">
        <v>61</v>
      </c>
      <c r="X23" s="116">
        <v>49</v>
      </c>
      <c r="Y23" s="112">
        <v>41</v>
      </c>
      <c r="Z23" s="112">
        <v>66</v>
      </c>
      <c r="AB23" s="117">
        <f t="shared" si="2"/>
        <v>3.6204059243006036E-2</v>
      </c>
    </row>
    <row r="24" spans="1:28" x14ac:dyDescent="0.25">
      <c r="S24" s="115" t="s">
        <v>68</v>
      </c>
      <c r="T24" s="115"/>
      <c r="U24" s="116"/>
      <c r="V24" s="116">
        <v>12</v>
      </c>
      <c r="W24" s="116">
        <v>14</v>
      </c>
      <c r="X24" s="116">
        <v>12</v>
      </c>
      <c r="Y24" s="112">
        <v>5</v>
      </c>
      <c r="Z24" s="112">
        <v>12</v>
      </c>
      <c r="AB24" s="117">
        <f t="shared" si="2"/>
        <v>6.582556226001097E-3</v>
      </c>
    </row>
    <row r="25" spans="1:28" x14ac:dyDescent="0.25">
      <c r="S25" s="115" t="s">
        <v>69</v>
      </c>
      <c r="T25" s="115"/>
      <c r="U25" s="116"/>
      <c r="V25" s="116">
        <v>23</v>
      </c>
      <c r="W25" s="116">
        <v>34</v>
      </c>
      <c r="X25" s="116">
        <v>38</v>
      </c>
      <c r="Y25" s="112">
        <v>31</v>
      </c>
      <c r="Z25" s="112">
        <v>42</v>
      </c>
      <c r="AB25" s="117">
        <f t="shared" si="2"/>
        <v>2.303894679100384E-2</v>
      </c>
    </row>
    <row r="26" spans="1:28" x14ac:dyDescent="0.25">
      <c r="S26" s="115" t="s">
        <v>70</v>
      </c>
      <c r="T26" s="115"/>
      <c r="U26" s="116"/>
      <c r="V26" s="116">
        <v>18</v>
      </c>
      <c r="W26" s="116">
        <v>15</v>
      </c>
      <c r="X26" s="116">
        <v>18</v>
      </c>
      <c r="Y26" s="112">
        <v>22</v>
      </c>
      <c r="Z26" s="112">
        <v>27</v>
      </c>
      <c r="AB26" s="117">
        <f t="shared" si="2"/>
        <v>1.4810751508502468E-2</v>
      </c>
    </row>
    <row r="27" spans="1:28" x14ac:dyDescent="0.25">
      <c r="S27" s="115" t="s">
        <v>71</v>
      </c>
      <c r="T27" s="115"/>
      <c r="U27" s="116"/>
      <c r="V27" s="116">
        <v>61</v>
      </c>
      <c r="W27" s="116">
        <v>73</v>
      </c>
      <c r="X27" s="116">
        <v>81</v>
      </c>
      <c r="Y27" s="112">
        <v>98</v>
      </c>
      <c r="Z27" s="112">
        <v>95</v>
      </c>
      <c r="AB27" s="117">
        <f t="shared" si="2"/>
        <v>5.2111903455842018E-2</v>
      </c>
    </row>
    <row r="28" spans="1:28" x14ac:dyDescent="0.25">
      <c r="S28" s="115" t="s">
        <v>72</v>
      </c>
      <c r="T28" s="115"/>
      <c r="U28" s="116"/>
      <c r="V28" s="116">
        <v>78</v>
      </c>
      <c r="W28" s="116">
        <v>95</v>
      </c>
      <c r="X28" s="116">
        <v>98</v>
      </c>
      <c r="Y28" s="112">
        <v>117</v>
      </c>
      <c r="Z28" s="112">
        <v>129</v>
      </c>
      <c r="AB28" s="117">
        <f t="shared" si="2"/>
        <v>7.076247942951179E-2</v>
      </c>
    </row>
    <row r="29" spans="1:28" x14ac:dyDescent="0.25">
      <c r="S29" s="115" t="s">
        <v>73</v>
      </c>
      <c r="T29" s="115"/>
      <c r="U29" s="116"/>
      <c r="V29" s="116">
        <v>82</v>
      </c>
      <c r="W29" s="116">
        <v>63</v>
      </c>
      <c r="X29" s="116">
        <v>73</v>
      </c>
      <c r="Y29" s="112">
        <v>95</v>
      </c>
      <c r="Z29" s="112">
        <v>87</v>
      </c>
      <c r="AB29" s="117">
        <f t="shared" si="2"/>
        <v>4.7723532638507954E-2</v>
      </c>
    </row>
    <row r="30" spans="1:28" x14ac:dyDescent="0.25">
      <c r="S30" s="115" t="s">
        <v>74</v>
      </c>
      <c r="T30" s="115"/>
      <c r="U30" s="116"/>
      <c r="V30" s="116">
        <v>107</v>
      </c>
      <c r="W30" s="116">
        <v>112</v>
      </c>
      <c r="X30" s="116">
        <v>116</v>
      </c>
      <c r="Y30" s="112">
        <v>113</v>
      </c>
      <c r="Z30" s="112">
        <v>111</v>
      </c>
      <c r="AB30" s="117">
        <f t="shared" si="2"/>
        <v>6.0888645090510146E-2</v>
      </c>
    </row>
    <row r="31" spans="1:28" x14ac:dyDescent="0.25">
      <c r="S31" s="115" t="s">
        <v>75</v>
      </c>
      <c r="T31" s="115"/>
      <c r="U31" s="116"/>
      <c r="V31" s="116">
        <v>126</v>
      </c>
      <c r="W31" s="116">
        <v>122</v>
      </c>
      <c r="X31" s="116">
        <v>143</v>
      </c>
      <c r="Y31" s="112">
        <v>164</v>
      </c>
      <c r="Z31" s="112">
        <v>161</v>
      </c>
      <c r="AB31" s="117">
        <f t="shared" si="2"/>
        <v>8.8315962698848047E-2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160</v>
      </c>
      <c r="W32" s="116">
        <v>170</v>
      </c>
      <c r="X32" s="116">
        <v>138</v>
      </c>
      <c r="Y32" s="112">
        <v>138</v>
      </c>
      <c r="Z32" s="112">
        <v>151</v>
      </c>
      <c r="AB32" s="117">
        <f t="shared" si="2"/>
        <v>8.2830499177180467E-2</v>
      </c>
    </row>
    <row r="33" spans="19:32" x14ac:dyDescent="0.25">
      <c r="S33" s="115" t="s">
        <v>77</v>
      </c>
      <c r="T33" s="115"/>
      <c r="U33" s="116"/>
      <c r="V33" s="116">
        <v>33</v>
      </c>
      <c r="W33" s="116">
        <v>36</v>
      </c>
      <c r="X33" s="116">
        <v>40</v>
      </c>
      <c r="Y33" s="112">
        <v>54</v>
      </c>
      <c r="Z33" s="112">
        <v>46</v>
      </c>
      <c r="AB33" s="117">
        <f t="shared" si="2"/>
        <v>2.5233132199670872E-2</v>
      </c>
    </row>
    <row r="34" spans="19:32" x14ac:dyDescent="0.25">
      <c r="S34" s="118" t="s">
        <v>53</v>
      </c>
      <c r="T34" s="118"/>
      <c r="U34" s="119"/>
      <c r="V34" s="119">
        <v>1581</v>
      </c>
      <c r="W34" s="119">
        <v>1542</v>
      </c>
      <c r="X34" s="119">
        <v>1620</v>
      </c>
      <c r="Y34" s="120">
        <v>1741</v>
      </c>
      <c r="Z34" s="120">
        <v>1823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966</v>
      </c>
      <c r="W37" s="112">
        <v>1033</v>
      </c>
      <c r="X37" s="112">
        <v>1057</v>
      </c>
      <c r="Y37" s="112">
        <v>1060</v>
      </c>
      <c r="Z37" s="112">
        <v>1072</v>
      </c>
      <c r="AB37" s="132">
        <f>Z37/Z40*100</f>
        <v>83.68462138953943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175</v>
      </c>
      <c r="W38" s="112">
        <v>145</v>
      </c>
      <c r="X38" s="112">
        <v>148</v>
      </c>
      <c r="Y38" s="112">
        <v>189</v>
      </c>
      <c r="Z38" s="112">
        <v>209</v>
      </c>
      <c r="AB38" s="132">
        <f>Z38/Z40*100</f>
        <v>16.315378610460577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1141</v>
      </c>
      <c r="W40" s="112">
        <v>1178</v>
      </c>
      <c r="X40" s="112">
        <v>1205</v>
      </c>
      <c r="Y40" s="112">
        <v>1249</v>
      </c>
      <c r="Z40" s="112">
        <v>1281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4</v>
      </c>
      <c r="W44" s="112">
        <v>0</v>
      </c>
      <c r="X44" s="112">
        <v>1</v>
      </c>
      <c r="Y44" s="112">
        <v>3</v>
      </c>
      <c r="Z44" s="112">
        <v>8</v>
      </c>
    </row>
    <row r="45" spans="19:32" x14ac:dyDescent="0.25">
      <c r="S45" s="115" t="s">
        <v>37</v>
      </c>
      <c r="T45" s="115"/>
      <c r="U45" s="112"/>
      <c r="V45" s="112">
        <v>19</v>
      </c>
      <c r="W45" s="112">
        <v>15</v>
      </c>
      <c r="X45" s="112">
        <v>15</v>
      </c>
      <c r="Y45" s="112">
        <v>21</v>
      </c>
      <c r="Z45" s="112">
        <v>32</v>
      </c>
    </row>
    <row r="46" spans="19:32" x14ac:dyDescent="0.25">
      <c r="S46" s="115" t="s">
        <v>38</v>
      </c>
      <c r="T46" s="115"/>
      <c r="U46" s="112"/>
      <c r="V46" s="112">
        <v>38</v>
      </c>
      <c r="W46" s="112">
        <v>33</v>
      </c>
      <c r="X46" s="112">
        <v>30</v>
      </c>
      <c r="Y46" s="112">
        <v>41</v>
      </c>
      <c r="Z46" s="112">
        <v>50</v>
      </c>
    </row>
    <row r="47" spans="19:32" x14ac:dyDescent="0.25">
      <c r="S47" s="115" t="s">
        <v>39</v>
      </c>
      <c r="T47" s="115"/>
      <c r="U47" s="112"/>
      <c r="V47" s="112">
        <v>37</v>
      </c>
      <c r="W47" s="112">
        <v>38</v>
      </c>
      <c r="X47" s="112">
        <v>53</v>
      </c>
      <c r="Y47" s="112">
        <v>44</v>
      </c>
      <c r="Z47" s="112">
        <v>70</v>
      </c>
    </row>
    <row r="48" spans="19:32" x14ac:dyDescent="0.25">
      <c r="S48" s="115" t="s">
        <v>40</v>
      </c>
      <c r="T48" s="115"/>
      <c r="U48" s="112"/>
      <c r="V48" s="112">
        <v>69</v>
      </c>
      <c r="W48" s="112">
        <v>52</v>
      </c>
      <c r="X48" s="112">
        <v>58</v>
      </c>
      <c r="Y48" s="112">
        <v>55</v>
      </c>
      <c r="Z48" s="112">
        <v>65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80</v>
      </c>
      <c r="W49" s="112">
        <v>57</v>
      </c>
      <c r="X49" s="112">
        <v>58</v>
      </c>
      <c r="Y49" s="112">
        <v>68</v>
      </c>
      <c r="Z49" s="112">
        <v>67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Tasman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46</v>
      </c>
      <c r="W50" s="112">
        <v>72</v>
      </c>
      <c r="X50" s="112">
        <v>92</v>
      </c>
      <c r="Y50" s="112">
        <v>70</v>
      </c>
      <c r="Z50" s="112">
        <v>80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59</v>
      </c>
      <c r="W51" s="112">
        <v>44</v>
      </c>
      <c r="X51" s="112">
        <v>49</v>
      </c>
      <c r="Y51" s="112">
        <v>78</v>
      </c>
      <c r="Z51" s="112">
        <v>70</v>
      </c>
    </row>
    <row r="52" spans="1:26" ht="15" customHeight="1" x14ac:dyDescent="0.25">
      <c r="S52" s="115" t="s">
        <v>44</v>
      </c>
      <c r="T52" s="115"/>
      <c r="U52" s="112"/>
      <c r="V52" s="112">
        <v>78</v>
      </c>
      <c r="W52" s="112">
        <v>80</v>
      </c>
      <c r="X52" s="112">
        <v>74</v>
      </c>
      <c r="Y52" s="112">
        <v>65</v>
      </c>
      <c r="Z52" s="112">
        <v>80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79</v>
      </c>
      <c r="W53" s="112">
        <v>75</v>
      </c>
      <c r="X53" s="112">
        <v>66</v>
      </c>
      <c r="Y53" s="112">
        <v>77</v>
      </c>
      <c r="Z53" s="112">
        <v>73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109</v>
      </c>
      <c r="W54" s="112">
        <v>104</v>
      </c>
      <c r="X54" s="112">
        <v>109</v>
      </c>
      <c r="Y54" s="112">
        <v>105</v>
      </c>
      <c r="Z54" s="112">
        <v>80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106</v>
      </c>
      <c r="W55" s="112">
        <v>97</v>
      </c>
      <c r="X55" s="112">
        <v>90</v>
      </c>
      <c r="Y55" s="112">
        <v>107</v>
      </c>
      <c r="Z55" s="112">
        <v>129</v>
      </c>
    </row>
    <row r="56" spans="1:26" ht="15" customHeight="1" x14ac:dyDescent="0.25">
      <c r="S56" s="115" t="s">
        <v>48</v>
      </c>
      <c r="T56" s="115"/>
      <c r="U56" s="112"/>
      <c r="V56" s="112">
        <v>58</v>
      </c>
      <c r="W56" s="112">
        <v>68</v>
      </c>
      <c r="X56" s="112">
        <v>73</v>
      </c>
      <c r="Y56" s="112">
        <v>68</v>
      </c>
      <c r="Z56" s="112">
        <v>70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18</v>
      </c>
      <c r="W57" s="112">
        <v>26</v>
      </c>
      <c r="X57" s="112">
        <v>33</v>
      </c>
      <c r="Y57" s="112">
        <v>30</v>
      </c>
      <c r="Z57" s="112">
        <v>26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12</v>
      </c>
      <c r="W58" s="112">
        <v>12</v>
      </c>
      <c r="X58" s="112">
        <v>9</v>
      </c>
      <c r="Y58" s="112">
        <v>21</v>
      </c>
      <c r="Z58" s="112">
        <v>12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6</v>
      </c>
      <c r="W59" s="112">
        <v>6</v>
      </c>
      <c r="X59" s="112">
        <v>5</v>
      </c>
      <c r="Y59" s="112">
        <v>4</v>
      </c>
      <c r="Z59" s="112">
        <v>3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3</v>
      </c>
      <c r="Y60" s="112">
        <v>5</v>
      </c>
      <c r="Z60" s="112">
        <v>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812</v>
      </c>
      <c r="W61" s="112">
        <v>774</v>
      </c>
      <c r="X61" s="112">
        <v>818</v>
      </c>
      <c r="Y61" s="112">
        <v>870</v>
      </c>
      <c r="Z61" s="112">
        <v>921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3</v>
      </c>
      <c r="W63" s="112">
        <v>0</v>
      </c>
      <c r="X63" s="112">
        <v>5</v>
      </c>
      <c r="Y63" s="112">
        <v>5</v>
      </c>
      <c r="Z63" s="112">
        <v>5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17</v>
      </c>
      <c r="W64" s="112">
        <v>22</v>
      </c>
      <c r="X64" s="112">
        <v>22</v>
      </c>
      <c r="Y64" s="112">
        <v>26</v>
      </c>
      <c r="Z64" s="112">
        <v>26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Tasman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43</v>
      </c>
      <c r="W65" s="112">
        <v>41</v>
      </c>
      <c r="X65" s="112">
        <v>41</v>
      </c>
      <c r="Y65" s="112">
        <v>38</v>
      </c>
      <c r="Z65" s="112">
        <v>65</v>
      </c>
    </row>
    <row r="66" spans="1:26" x14ac:dyDescent="0.25">
      <c r="S66" s="115" t="s">
        <v>39</v>
      </c>
      <c r="T66" s="115"/>
      <c r="U66" s="112"/>
      <c r="V66" s="112">
        <v>40</v>
      </c>
      <c r="W66" s="112">
        <v>20</v>
      </c>
      <c r="X66" s="112">
        <v>21</v>
      </c>
      <c r="Y66" s="112">
        <v>38</v>
      </c>
      <c r="Z66" s="112">
        <v>57</v>
      </c>
    </row>
    <row r="67" spans="1:26" x14ac:dyDescent="0.25">
      <c r="S67" s="115" t="s">
        <v>40</v>
      </c>
      <c r="T67" s="115"/>
      <c r="U67" s="112"/>
      <c r="V67" s="112">
        <v>57</v>
      </c>
      <c r="W67" s="112">
        <v>60</v>
      </c>
      <c r="X67" s="112">
        <v>59</v>
      </c>
      <c r="Y67" s="112">
        <v>58</v>
      </c>
      <c r="Z67" s="112">
        <v>57</v>
      </c>
    </row>
    <row r="68" spans="1:26" x14ac:dyDescent="0.25">
      <c r="S68" s="115" t="s">
        <v>41</v>
      </c>
      <c r="T68" s="115"/>
      <c r="U68" s="112"/>
      <c r="V68" s="112">
        <v>45</v>
      </c>
      <c r="W68" s="112">
        <v>40</v>
      </c>
      <c r="X68" s="112">
        <v>54</v>
      </c>
      <c r="Y68" s="112">
        <v>65</v>
      </c>
      <c r="Z68" s="112">
        <v>73</v>
      </c>
    </row>
    <row r="69" spans="1:26" x14ac:dyDescent="0.25">
      <c r="S69" s="115" t="s">
        <v>42</v>
      </c>
      <c r="T69" s="115"/>
      <c r="U69" s="112"/>
      <c r="V69" s="112">
        <v>72</v>
      </c>
      <c r="W69" s="112">
        <v>68</v>
      </c>
      <c r="X69" s="112">
        <v>63</v>
      </c>
      <c r="Y69" s="112">
        <v>54</v>
      </c>
      <c r="Z69" s="112">
        <v>64</v>
      </c>
    </row>
    <row r="70" spans="1:26" x14ac:dyDescent="0.25">
      <c r="S70" s="115" t="s">
        <v>43</v>
      </c>
      <c r="T70" s="115"/>
      <c r="U70" s="112"/>
      <c r="V70" s="112">
        <v>59</v>
      </c>
      <c r="W70" s="112">
        <v>79</v>
      </c>
      <c r="X70" s="112">
        <v>72</v>
      </c>
      <c r="Y70" s="112">
        <v>95</v>
      </c>
      <c r="Z70" s="112">
        <v>80</v>
      </c>
    </row>
    <row r="71" spans="1:26" x14ac:dyDescent="0.25">
      <c r="S71" s="115" t="s">
        <v>44</v>
      </c>
      <c r="T71" s="115"/>
      <c r="U71" s="112"/>
      <c r="V71" s="112">
        <v>68</v>
      </c>
      <c r="W71" s="112">
        <v>76</v>
      </c>
      <c r="X71" s="112">
        <v>74</v>
      </c>
      <c r="Y71" s="112">
        <v>83</v>
      </c>
      <c r="Z71" s="112">
        <v>79</v>
      </c>
    </row>
    <row r="72" spans="1:26" x14ac:dyDescent="0.25">
      <c r="S72" s="115" t="s">
        <v>45</v>
      </c>
      <c r="T72" s="115"/>
      <c r="U72" s="112"/>
      <c r="V72" s="112">
        <v>93</v>
      </c>
      <c r="W72" s="112">
        <v>89</v>
      </c>
      <c r="X72" s="112">
        <v>82</v>
      </c>
      <c r="Y72" s="112">
        <v>76</v>
      </c>
      <c r="Z72" s="112">
        <v>90</v>
      </c>
    </row>
    <row r="73" spans="1:26" x14ac:dyDescent="0.25">
      <c r="S73" s="115" t="s">
        <v>46</v>
      </c>
      <c r="T73" s="115"/>
      <c r="U73" s="112"/>
      <c r="V73" s="112">
        <v>103</v>
      </c>
      <c r="W73" s="112">
        <v>87</v>
      </c>
      <c r="X73" s="112">
        <v>111</v>
      </c>
      <c r="Y73" s="112">
        <v>123</v>
      </c>
      <c r="Z73" s="112">
        <v>111</v>
      </c>
    </row>
    <row r="74" spans="1:26" x14ac:dyDescent="0.25">
      <c r="S74" s="115" t="s">
        <v>47</v>
      </c>
      <c r="T74" s="115"/>
      <c r="U74" s="112"/>
      <c r="V74" s="112">
        <v>97</v>
      </c>
      <c r="W74" s="112">
        <v>107</v>
      </c>
      <c r="X74" s="112">
        <v>112</v>
      </c>
      <c r="Y74" s="112">
        <v>101</v>
      </c>
      <c r="Z74" s="112">
        <v>111</v>
      </c>
    </row>
    <row r="75" spans="1:26" x14ac:dyDescent="0.25">
      <c r="S75" s="115" t="s">
        <v>48</v>
      </c>
      <c r="T75" s="115"/>
      <c r="U75" s="112"/>
      <c r="V75" s="112">
        <v>36</v>
      </c>
      <c r="W75" s="112">
        <v>37</v>
      </c>
      <c r="X75" s="112">
        <v>45</v>
      </c>
      <c r="Y75" s="112">
        <v>50</v>
      </c>
      <c r="Z75" s="112">
        <v>55</v>
      </c>
    </row>
    <row r="76" spans="1:26" x14ac:dyDescent="0.25">
      <c r="S76" s="115" t="s">
        <v>49</v>
      </c>
      <c r="T76" s="115"/>
      <c r="U76" s="112"/>
      <c r="V76" s="112">
        <v>24</v>
      </c>
      <c r="W76" s="112">
        <v>21</v>
      </c>
      <c r="X76" s="112">
        <v>27</v>
      </c>
      <c r="Y76" s="112">
        <v>24</v>
      </c>
      <c r="Z76" s="112">
        <v>18</v>
      </c>
    </row>
    <row r="77" spans="1:26" x14ac:dyDescent="0.25">
      <c r="S77" s="115" t="s">
        <v>50</v>
      </c>
      <c r="T77" s="115"/>
      <c r="U77" s="112"/>
      <c r="V77" s="112">
        <v>7</v>
      </c>
      <c r="W77" s="112">
        <v>12</v>
      </c>
      <c r="X77" s="112">
        <v>9</v>
      </c>
      <c r="Y77" s="112">
        <v>6</v>
      </c>
      <c r="Z77" s="112">
        <v>10</v>
      </c>
    </row>
    <row r="78" spans="1:26" x14ac:dyDescent="0.25">
      <c r="S78" s="115" t="s">
        <v>51</v>
      </c>
      <c r="T78" s="115"/>
      <c r="U78" s="112"/>
      <c r="V78" s="112">
        <v>0</v>
      </c>
      <c r="W78" s="112">
        <v>0</v>
      </c>
      <c r="X78" s="112">
        <v>3</v>
      </c>
      <c r="Y78" s="112">
        <v>4</v>
      </c>
      <c r="Z78" s="112">
        <v>6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0</v>
      </c>
      <c r="X79" s="112">
        <v>2</v>
      </c>
      <c r="Y79" s="112">
        <v>0</v>
      </c>
      <c r="Z79" s="112">
        <v>0</v>
      </c>
    </row>
    <row r="80" spans="1:26" x14ac:dyDescent="0.25">
      <c r="S80" s="118" t="s">
        <v>53</v>
      </c>
      <c r="T80" s="118"/>
      <c r="U80" s="112"/>
      <c r="V80" s="112">
        <v>775</v>
      </c>
      <c r="W80" s="112">
        <v>764</v>
      </c>
      <c r="X80" s="112">
        <v>802</v>
      </c>
      <c r="Y80" s="112">
        <v>872</v>
      </c>
      <c r="Z80" s="112">
        <v>902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Tasman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55</v>
      </c>
      <c r="W83" s="112">
        <v>58</v>
      </c>
      <c r="X83" s="112">
        <v>59</v>
      </c>
      <c r="Y83" s="112">
        <v>66</v>
      </c>
      <c r="Z83" s="112">
        <v>64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41</v>
      </c>
      <c r="W84" s="112">
        <v>50</v>
      </c>
      <c r="X84" s="112">
        <v>55</v>
      </c>
      <c r="Y84" s="112">
        <v>63</v>
      </c>
      <c r="Z84" s="112">
        <v>51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89</v>
      </c>
      <c r="W85" s="112">
        <v>91</v>
      </c>
      <c r="X85" s="112">
        <v>76</v>
      </c>
      <c r="Y85" s="112">
        <v>91</v>
      </c>
      <c r="Z85" s="112">
        <v>89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1,829</v>
      </c>
      <c r="D86" s="94">
        <f t="shared" ref="D86:D91" si="4">AD4</f>
        <v>5.4178674351585077E-2</v>
      </c>
      <c r="E86" s="95">
        <f t="shared" ref="E86:E91" si="5">AD4</f>
        <v>5.4178674351585077E-2</v>
      </c>
      <c r="F86" s="94">
        <f t="shared" ref="F86:F91" si="6">AF4</f>
        <v>0.15686274509803932</v>
      </c>
      <c r="G86" s="95">
        <f t="shared" ref="G86:G91" si="7">AF4</f>
        <v>0.15686274509803932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47</v>
      </c>
      <c r="W86" s="112">
        <v>45</v>
      </c>
      <c r="X86" s="112">
        <v>46</v>
      </c>
      <c r="Y86" s="112">
        <v>44</v>
      </c>
      <c r="Z86" s="112">
        <v>50</v>
      </c>
    </row>
    <row r="87" spans="1:30" ht="15" customHeight="1" x14ac:dyDescent="0.25">
      <c r="A87" s="96" t="s">
        <v>4</v>
      </c>
      <c r="B87" s="49"/>
      <c r="C87" s="97" t="str">
        <f t="shared" si="3"/>
        <v>920</v>
      </c>
      <c r="D87" s="94">
        <f t="shared" si="4"/>
        <v>6.3583815028901647E-2</v>
      </c>
      <c r="E87" s="95">
        <f t="shared" si="5"/>
        <v>6.3583815028901647E-2</v>
      </c>
      <c r="F87" s="94">
        <f t="shared" si="6"/>
        <v>0.13161131611316113</v>
      </c>
      <c r="G87" s="95">
        <f t="shared" si="7"/>
        <v>0.13161131611316113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8</v>
      </c>
      <c r="W87" s="112">
        <v>9</v>
      </c>
      <c r="X87" s="112">
        <v>12</v>
      </c>
      <c r="Y87" s="112">
        <v>15</v>
      </c>
      <c r="Z87" s="112">
        <v>13</v>
      </c>
    </row>
    <row r="88" spans="1:30" ht="15" customHeight="1" x14ac:dyDescent="0.25">
      <c r="A88" s="96" t="s">
        <v>5</v>
      </c>
      <c r="B88" s="49"/>
      <c r="C88" s="97" t="str">
        <f t="shared" si="3"/>
        <v>906</v>
      </c>
      <c r="D88" s="94">
        <f t="shared" si="4"/>
        <v>4.2577675489067879E-2</v>
      </c>
      <c r="E88" s="95">
        <f t="shared" si="5"/>
        <v>4.2577675489067879E-2</v>
      </c>
      <c r="F88" s="94">
        <f t="shared" si="6"/>
        <v>0.17662337662337668</v>
      </c>
      <c r="G88" s="95">
        <f t="shared" si="7"/>
        <v>0.17662337662337668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7</v>
      </c>
      <c r="W88" s="112">
        <v>6</v>
      </c>
      <c r="X88" s="112">
        <v>6</v>
      </c>
      <c r="Y88" s="112">
        <v>8</v>
      </c>
      <c r="Z88" s="112">
        <v>14</v>
      </c>
    </row>
    <row r="89" spans="1:30" ht="15" customHeight="1" x14ac:dyDescent="0.25">
      <c r="A89" s="49" t="s">
        <v>6</v>
      </c>
      <c r="B89" s="49"/>
      <c r="C89" s="97" t="str">
        <f t="shared" si="3"/>
        <v>1,285</v>
      </c>
      <c r="D89" s="94">
        <f t="shared" si="4"/>
        <v>2.5538707102952918E-2</v>
      </c>
      <c r="E89" s="95">
        <f t="shared" si="5"/>
        <v>2.5538707102952918E-2</v>
      </c>
      <c r="F89" s="94">
        <f t="shared" si="6"/>
        <v>0.12620508326029789</v>
      </c>
      <c r="G89" s="95">
        <f t="shared" si="7"/>
        <v>0.12620508326029789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43</v>
      </c>
      <c r="W89" s="112">
        <v>43</v>
      </c>
      <c r="X89" s="112">
        <v>48</v>
      </c>
      <c r="Y89" s="112">
        <v>41</v>
      </c>
      <c r="Z89" s="112">
        <v>52</v>
      </c>
    </row>
    <row r="90" spans="1:30" ht="15" customHeight="1" x14ac:dyDescent="0.25">
      <c r="A90" s="49" t="s">
        <v>95</v>
      </c>
      <c r="B90" s="49"/>
      <c r="C90" s="97" t="str">
        <f t="shared" si="3"/>
        <v>$38,126</v>
      </c>
      <c r="D90" s="94">
        <f t="shared" si="4"/>
        <v>9.5185349771589323E-2</v>
      </c>
      <c r="E90" s="95">
        <f t="shared" si="5"/>
        <v>9.5185349771589323E-2</v>
      </c>
      <c r="F90" s="94">
        <f t="shared" si="6"/>
        <v>0.12250581480936273</v>
      </c>
      <c r="G90" s="95">
        <f t="shared" si="7"/>
        <v>0.12250581480936273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102</v>
      </c>
      <c r="W90" s="112">
        <v>108</v>
      </c>
      <c r="X90" s="112">
        <v>121</v>
      </c>
      <c r="Y90" s="112">
        <v>102</v>
      </c>
      <c r="Z90" s="112">
        <v>102</v>
      </c>
    </row>
    <row r="91" spans="1:30" ht="15" customHeight="1" x14ac:dyDescent="0.25">
      <c r="A91" s="49" t="s">
        <v>7</v>
      </c>
      <c r="B91" s="49"/>
      <c r="C91" s="97" t="str">
        <f t="shared" si="3"/>
        <v>$59.5 mil</v>
      </c>
      <c r="D91" s="94">
        <f t="shared" si="4"/>
        <v>5.3875180722618543E-2</v>
      </c>
      <c r="E91" s="95">
        <f t="shared" si="5"/>
        <v>5.3875180722618543E-2</v>
      </c>
      <c r="F91" s="94">
        <f t="shared" si="6"/>
        <v>0.28371973627422853</v>
      </c>
      <c r="G91" s="95">
        <f t="shared" si="7"/>
        <v>0.28371973627422853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589</v>
      </c>
      <c r="W91" s="112">
        <v>608</v>
      </c>
      <c r="X91" s="112">
        <v>612</v>
      </c>
      <c r="Y91" s="112">
        <v>638</v>
      </c>
      <c r="Z91" s="112">
        <v>653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37</v>
      </c>
      <c r="W93" s="112">
        <v>42</v>
      </c>
      <c r="X93" s="112">
        <v>39</v>
      </c>
      <c r="Y93" s="112">
        <v>45</v>
      </c>
      <c r="Z93" s="112">
        <v>45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81</v>
      </c>
      <c r="W94" s="112">
        <v>86</v>
      </c>
      <c r="X94" s="112">
        <v>107</v>
      </c>
      <c r="Y94" s="112">
        <v>92</v>
      </c>
      <c r="Z94" s="112">
        <v>93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21</v>
      </c>
      <c r="W95" s="112">
        <v>23</v>
      </c>
      <c r="X95" s="112">
        <v>25</v>
      </c>
      <c r="Y95" s="112">
        <v>23</v>
      </c>
      <c r="Z95" s="112">
        <v>26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105</v>
      </c>
      <c r="W96" s="112">
        <v>111</v>
      </c>
      <c r="X96" s="112">
        <v>103</v>
      </c>
      <c r="Y96" s="112">
        <v>115</v>
      </c>
      <c r="Z96" s="112">
        <v>115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59</v>
      </c>
      <c r="W97" s="112">
        <v>63</v>
      </c>
      <c r="X97" s="112">
        <v>66</v>
      </c>
      <c r="Y97" s="112">
        <v>76</v>
      </c>
      <c r="Z97" s="112">
        <v>68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32</v>
      </c>
      <c r="W98" s="112">
        <v>42</v>
      </c>
      <c r="X98" s="112">
        <v>38</v>
      </c>
      <c r="Y98" s="112">
        <v>43</v>
      </c>
      <c r="Z98" s="112">
        <v>44</v>
      </c>
    </row>
    <row r="99" spans="1:32" ht="15" customHeight="1" x14ac:dyDescent="0.25">
      <c r="S99" s="115" t="s">
        <v>142</v>
      </c>
      <c r="T99" s="115"/>
      <c r="U99" s="112"/>
      <c r="V99" s="112">
        <v>5</v>
      </c>
      <c r="W99" s="112">
        <v>0</v>
      </c>
      <c r="X99" s="112">
        <v>0</v>
      </c>
      <c r="Y99" s="112">
        <v>0</v>
      </c>
      <c r="Z99" s="112">
        <v>3</v>
      </c>
    </row>
    <row r="100" spans="1:32" ht="15" customHeight="1" x14ac:dyDescent="0.25">
      <c r="S100" s="115" t="s">
        <v>58</v>
      </c>
      <c r="T100" s="115"/>
      <c r="U100" s="112"/>
      <c r="V100" s="112">
        <v>71</v>
      </c>
      <c r="W100" s="112">
        <v>66</v>
      </c>
      <c r="X100" s="112">
        <v>64</v>
      </c>
      <c r="Y100" s="112">
        <v>66</v>
      </c>
      <c r="Z100" s="112">
        <v>71</v>
      </c>
    </row>
    <row r="101" spans="1:32" x14ac:dyDescent="0.25">
      <c r="A101" s="18"/>
      <c r="S101" s="118" t="s">
        <v>53</v>
      </c>
      <c r="T101" s="118"/>
      <c r="U101" s="112"/>
      <c r="V101" s="112">
        <v>551</v>
      </c>
      <c r="W101" s="112">
        <v>570</v>
      </c>
      <c r="X101" s="112">
        <v>590</v>
      </c>
      <c r="Y101" s="112">
        <v>609</v>
      </c>
      <c r="Z101" s="112">
        <v>626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975</v>
      </c>
      <c r="W104" s="112">
        <v>1024</v>
      </c>
      <c r="X104" s="112">
        <v>1047</v>
      </c>
      <c r="Y104" s="112">
        <v>1132</v>
      </c>
      <c r="Z104" s="112">
        <v>1250</v>
      </c>
      <c r="AB104" s="109" t="str">
        <f>TEXT(Z104,"###,###")</f>
        <v>1,250</v>
      </c>
      <c r="AD104" s="130">
        <f>Z104/($Z$4)*100</f>
        <v>68.343357025697102</v>
      </c>
      <c r="AF104" s="109"/>
    </row>
    <row r="105" spans="1:32" x14ac:dyDescent="0.25">
      <c r="S105" s="115" t="s">
        <v>17</v>
      </c>
      <c r="T105" s="115"/>
      <c r="U105" s="112"/>
      <c r="V105" s="112">
        <v>331</v>
      </c>
      <c r="W105" s="112">
        <v>331</v>
      </c>
      <c r="X105" s="112">
        <v>342</v>
      </c>
      <c r="Y105" s="112">
        <v>367</v>
      </c>
      <c r="Z105" s="112">
        <v>355</v>
      </c>
      <c r="AB105" s="109" t="str">
        <f>TEXT(Z105,"###,###")</f>
        <v>355</v>
      </c>
      <c r="AD105" s="130">
        <f>Z105/($Z$4)*100</f>
        <v>19.409513395297978</v>
      </c>
      <c r="AF105" s="109"/>
    </row>
    <row r="106" spans="1:32" x14ac:dyDescent="0.25">
      <c r="S106" s="118" t="s">
        <v>53</v>
      </c>
      <c r="T106" s="118"/>
      <c r="U106" s="120"/>
      <c r="V106" s="120">
        <v>1306</v>
      </c>
      <c r="W106" s="120">
        <v>1355</v>
      </c>
      <c r="X106" s="120">
        <v>1389</v>
      </c>
      <c r="Y106" s="120">
        <v>1499</v>
      </c>
      <c r="Z106" s="120">
        <v>1605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256</v>
      </c>
      <c r="W108" s="112">
        <v>282</v>
      </c>
      <c r="X108" s="112">
        <v>335</v>
      </c>
      <c r="Y108" s="112">
        <v>349</v>
      </c>
      <c r="Z108" s="112">
        <v>390</v>
      </c>
      <c r="AB108" s="109" t="str">
        <f>TEXT(Z108,"###,###")</f>
        <v>390</v>
      </c>
      <c r="AD108" s="130">
        <f>Z108/($Z$4)*100</f>
        <v>21.323127392017497</v>
      </c>
      <c r="AF108" s="109"/>
    </row>
    <row r="109" spans="1:32" x14ac:dyDescent="0.25">
      <c r="S109" s="115" t="s">
        <v>20</v>
      </c>
      <c r="T109" s="115"/>
      <c r="U109" s="112"/>
      <c r="V109" s="112">
        <v>286</v>
      </c>
      <c r="W109" s="112">
        <v>264</v>
      </c>
      <c r="X109" s="112">
        <v>295</v>
      </c>
      <c r="Y109" s="112">
        <v>328</v>
      </c>
      <c r="Z109" s="112">
        <v>347</v>
      </c>
      <c r="AB109" s="109" t="str">
        <f>TEXT(Z109,"###,###")</f>
        <v>347</v>
      </c>
      <c r="AD109" s="130">
        <f>Z109/($Z$4)*100</f>
        <v>18.972115910333514</v>
      </c>
      <c r="AF109" s="109"/>
    </row>
    <row r="110" spans="1:32" x14ac:dyDescent="0.25">
      <c r="S110" s="115" t="s">
        <v>21</v>
      </c>
      <c r="T110" s="115"/>
      <c r="U110" s="112"/>
      <c r="V110" s="112">
        <v>414</v>
      </c>
      <c r="W110" s="112">
        <v>397</v>
      </c>
      <c r="X110" s="112">
        <v>341</v>
      </c>
      <c r="Y110" s="112">
        <v>354</v>
      </c>
      <c r="Z110" s="112">
        <v>423</v>
      </c>
      <c r="AB110" s="109" t="str">
        <f>TEXT(Z110,"###,###")</f>
        <v>423</v>
      </c>
      <c r="AD110" s="130">
        <f>Z110/($Z$4)*100</f>
        <v>23.1273920174959</v>
      </c>
      <c r="AF110" s="109"/>
    </row>
    <row r="111" spans="1:32" x14ac:dyDescent="0.25">
      <c r="S111" s="115" t="s">
        <v>22</v>
      </c>
      <c r="T111" s="115"/>
      <c r="U111" s="112"/>
      <c r="V111" s="112">
        <v>383</v>
      </c>
      <c r="W111" s="112">
        <v>377</v>
      </c>
      <c r="X111" s="112">
        <v>418</v>
      </c>
      <c r="Y111" s="112">
        <v>458</v>
      </c>
      <c r="Z111" s="112">
        <v>448</v>
      </c>
      <c r="AB111" s="109" t="str">
        <f>TEXT(Z111,"###,###")</f>
        <v>448</v>
      </c>
      <c r="AD111" s="130">
        <f>Z111/($Z$4)*100</f>
        <v>24.494259158009839</v>
      </c>
      <c r="AF111" s="109"/>
    </row>
    <row r="112" spans="1:32" x14ac:dyDescent="0.25">
      <c r="S112" s="118" t="s">
        <v>53</v>
      </c>
      <c r="T112" s="118"/>
      <c r="U112" s="112"/>
      <c r="V112" s="112">
        <v>1583</v>
      </c>
      <c r="W112" s="112">
        <v>1541</v>
      </c>
      <c r="X112" s="112">
        <v>1620</v>
      </c>
      <c r="Y112" s="112">
        <v>1740</v>
      </c>
      <c r="Z112" s="112">
        <v>1827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47.26</v>
      </c>
      <c r="W118" s="131">
        <v>47.53</v>
      </c>
      <c r="X118" s="131">
        <v>47.88</v>
      </c>
      <c r="Y118" s="131">
        <v>47.41</v>
      </c>
      <c r="Z118" s="131">
        <v>46.61</v>
      </c>
      <c r="AB118" s="109" t="str">
        <f>TEXT(Z118,"##.0")</f>
        <v>46.6</v>
      </c>
    </row>
    <row r="120" spans="19:32" x14ac:dyDescent="0.25">
      <c r="S120" s="101" t="s">
        <v>97</v>
      </c>
      <c r="T120" s="112"/>
      <c r="U120" s="112"/>
      <c r="V120" s="112">
        <v>810</v>
      </c>
      <c r="W120" s="112">
        <v>851</v>
      </c>
      <c r="X120" s="112">
        <v>838</v>
      </c>
      <c r="Y120" s="112">
        <v>881</v>
      </c>
      <c r="Z120" s="112">
        <v>923</v>
      </c>
      <c r="AB120" s="109" t="str">
        <f>TEXT(Z120,"###,###")</f>
        <v>923</v>
      </c>
    </row>
    <row r="121" spans="19:32" x14ac:dyDescent="0.25">
      <c r="S121" s="101" t="s">
        <v>98</v>
      </c>
      <c r="T121" s="112"/>
      <c r="U121" s="112"/>
      <c r="V121" s="112">
        <v>205</v>
      </c>
      <c r="W121" s="112">
        <v>201</v>
      </c>
      <c r="X121" s="112">
        <v>217</v>
      </c>
      <c r="Y121" s="112">
        <v>229</v>
      </c>
      <c r="Z121" s="112">
        <v>221</v>
      </c>
      <c r="AB121" s="109" t="str">
        <f>TEXT(Z121,"###,###")</f>
        <v>221</v>
      </c>
    </row>
    <row r="122" spans="19:32" x14ac:dyDescent="0.25">
      <c r="S122" s="101" t="s">
        <v>99</v>
      </c>
      <c r="T122" s="112"/>
      <c r="U122" s="112"/>
      <c r="V122" s="112">
        <v>120</v>
      </c>
      <c r="W122" s="112">
        <v>122</v>
      </c>
      <c r="X122" s="112">
        <v>146</v>
      </c>
      <c r="Y122" s="112">
        <v>146</v>
      </c>
      <c r="Z122" s="112">
        <v>139</v>
      </c>
      <c r="AB122" s="109" t="str">
        <f>TEXT(Z122,"###,###")</f>
        <v>139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930</v>
      </c>
      <c r="W124" s="112">
        <v>973</v>
      </c>
      <c r="X124" s="112">
        <v>984</v>
      </c>
      <c r="Y124" s="112">
        <v>1027</v>
      </c>
      <c r="Z124" s="112">
        <v>1062</v>
      </c>
      <c r="AB124" s="109" t="str">
        <f>TEXT(Z124,"###,###")</f>
        <v>1,062</v>
      </c>
      <c r="AD124" s="127">
        <f>Z124/$Z$7*100</f>
        <v>82.64591439688715</v>
      </c>
    </row>
    <row r="125" spans="19:32" x14ac:dyDescent="0.25">
      <c r="S125" s="101" t="s">
        <v>101</v>
      </c>
      <c r="T125" s="112"/>
      <c r="U125" s="112"/>
      <c r="V125" s="112">
        <v>325</v>
      </c>
      <c r="W125" s="112">
        <v>323</v>
      </c>
      <c r="X125" s="112">
        <v>363</v>
      </c>
      <c r="Y125" s="112">
        <v>375</v>
      </c>
      <c r="Z125" s="112">
        <v>360</v>
      </c>
      <c r="AB125" s="109" t="str">
        <f>TEXT(Z125,"###,###")</f>
        <v>360</v>
      </c>
      <c r="AD125" s="127">
        <f>Z125/$Z$7*100</f>
        <v>28.01556420233463</v>
      </c>
    </row>
    <row r="127" spans="19:32" x14ac:dyDescent="0.25">
      <c r="S127" s="101" t="s">
        <v>102</v>
      </c>
      <c r="T127" s="112"/>
      <c r="U127" s="112"/>
      <c r="V127" s="112">
        <v>587</v>
      </c>
      <c r="W127" s="112">
        <v>609</v>
      </c>
      <c r="X127" s="112">
        <v>609</v>
      </c>
      <c r="Y127" s="112">
        <v>637</v>
      </c>
      <c r="Z127" s="112">
        <v>655</v>
      </c>
      <c r="AB127" s="109" t="str">
        <f>TEXT(Z127,"###,###")</f>
        <v>655</v>
      </c>
      <c r="AD127" s="127">
        <f>Z127/$Z$7*100</f>
        <v>50.972762645914393</v>
      </c>
    </row>
    <row r="128" spans="19:32" x14ac:dyDescent="0.25">
      <c r="S128" s="101" t="s">
        <v>103</v>
      </c>
      <c r="T128" s="112"/>
      <c r="U128" s="112"/>
      <c r="V128" s="112">
        <v>552</v>
      </c>
      <c r="W128" s="112">
        <v>572</v>
      </c>
      <c r="X128" s="112">
        <v>590</v>
      </c>
      <c r="Y128" s="112">
        <v>610</v>
      </c>
      <c r="Z128" s="112">
        <v>625</v>
      </c>
      <c r="AB128" s="109" t="str">
        <f>TEXT(Z128,"###,###")</f>
        <v>625</v>
      </c>
      <c r="AD128" s="127">
        <f>Z128/$Z$7*100</f>
        <v>48.638132295719842</v>
      </c>
    </row>
    <row r="130" spans="19:20" x14ac:dyDescent="0.25">
      <c r="S130" s="101" t="s">
        <v>179</v>
      </c>
      <c r="T130" s="127">
        <v>71.828793774319067</v>
      </c>
    </row>
    <row r="131" spans="19:20" x14ac:dyDescent="0.25">
      <c r="S131" s="101" t="s">
        <v>180</v>
      </c>
      <c r="T131" s="127">
        <v>17.198443579766536</v>
      </c>
    </row>
    <row r="132" spans="19:20" x14ac:dyDescent="0.25">
      <c r="S132" s="101" t="s">
        <v>181</v>
      </c>
      <c r="T132" s="127">
        <v>10.817120622568094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DA97BCC-5246-4DA5-85F9-686A352CD49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56979C4B-DE12-490C-AB39-1F4EE8EF4FF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8ECD373-C08F-43B8-9175-D00E31A8316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0F5BCEB-A486-4493-A834-145AAB67B36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41C0-2983-4A23-9F02-6828307CC82F}">
  <sheetPr codeName="Sheet9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132</v>
      </c>
      <c r="T1" s="99"/>
      <c r="U1" s="99"/>
      <c r="V1" s="99"/>
      <c r="W1" s="99"/>
      <c r="X1" s="99"/>
      <c r="Y1" s="100" t="s">
        <v>171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132</v>
      </c>
      <c r="Y3" s="105" t="s">
        <v>171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12.27 Waratah/Wynyard,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9520</v>
      </c>
      <c r="W4" s="108">
        <v>9574</v>
      </c>
      <c r="X4" s="108">
        <v>9895</v>
      </c>
      <c r="Y4" s="108">
        <v>10502</v>
      </c>
      <c r="Z4" s="108">
        <v>10644</v>
      </c>
      <c r="AB4" s="109" t="str">
        <f>TEXT(Z4,"###,###")</f>
        <v>10,644</v>
      </c>
      <c r="AD4" s="110">
        <f>Z4/Y4-1</f>
        <v>1.3521234050656972E-2</v>
      </c>
      <c r="AF4" s="110">
        <f>Z4/V4-1</f>
        <v>0.11806722689075633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4936</v>
      </c>
      <c r="W5" s="108">
        <v>4995</v>
      </c>
      <c r="X5" s="108">
        <v>5048</v>
      </c>
      <c r="Y5" s="108">
        <v>5348</v>
      </c>
      <c r="Z5" s="108">
        <v>5393</v>
      </c>
      <c r="AB5" s="109" t="str">
        <f>TEXT(Z5,"###,###")</f>
        <v>5,393</v>
      </c>
      <c r="AD5" s="110">
        <f t="shared" ref="AD5:AD9" si="0">Z5/Y5-1</f>
        <v>8.4143605086013373E-3</v>
      </c>
      <c r="AF5" s="110">
        <f t="shared" ref="AF5:AF9" si="1">Z5/V5-1</f>
        <v>9.2585089141004939E-2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4584</v>
      </c>
      <c r="W6" s="108">
        <v>4580</v>
      </c>
      <c r="X6" s="108">
        <v>4842</v>
      </c>
      <c r="Y6" s="108">
        <v>5148</v>
      </c>
      <c r="Z6" s="108">
        <v>5249</v>
      </c>
      <c r="AB6" s="109" t="str">
        <f>TEXT(Z6,"###,###")</f>
        <v>5,249</v>
      </c>
      <c r="AD6" s="110">
        <f t="shared" si="0"/>
        <v>1.961926961926963E-2</v>
      </c>
      <c r="AF6" s="110">
        <f t="shared" si="1"/>
        <v>0.14506980802792313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6877</v>
      </c>
      <c r="W7" s="108">
        <v>6960</v>
      </c>
      <c r="X7" s="108">
        <v>7072</v>
      </c>
      <c r="Y7" s="108">
        <v>7287</v>
      </c>
      <c r="Z7" s="108">
        <v>7420</v>
      </c>
      <c r="AB7" s="109" t="str">
        <f>TEXT(Z7,"###,###")</f>
        <v>7,420</v>
      </c>
      <c r="AD7" s="110">
        <f t="shared" si="0"/>
        <v>1.8251681075888593E-2</v>
      </c>
      <c r="AF7" s="110">
        <f t="shared" si="1"/>
        <v>7.8958848335029863E-2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10,644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7,420</v>
      </c>
      <c r="P8" s="65"/>
      <c r="S8" s="107" t="s">
        <v>82</v>
      </c>
      <c r="T8" s="108"/>
      <c r="U8" s="108"/>
      <c r="V8" s="108">
        <v>42412.62</v>
      </c>
      <c r="W8" s="108">
        <v>43763.1</v>
      </c>
      <c r="X8" s="108">
        <v>44049</v>
      </c>
      <c r="Y8" s="108">
        <v>45498.53</v>
      </c>
      <c r="Z8" s="108">
        <v>46774.5</v>
      </c>
      <c r="AB8" s="109" t="str">
        <f>TEXT(Z8,"$###,###")</f>
        <v>$46,775</v>
      </c>
      <c r="AD8" s="110">
        <f t="shared" si="0"/>
        <v>2.8044202746769997E-2</v>
      </c>
      <c r="AF8" s="110">
        <f t="shared" si="1"/>
        <v>0.10284391768299139</v>
      </c>
    </row>
    <row r="9" spans="1:32" x14ac:dyDescent="0.25">
      <c r="A9" s="30" t="s">
        <v>14</v>
      </c>
      <c r="B9" s="69"/>
      <c r="C9" s="70"/>
      <c r="D9" s="71">
        <f>AD104</f>
        <v>76.803833145434055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51.698113207547166</v>
      </c>
      <c r="P9" s="72" t="s">
        <v>83</v>
      </c>
      <c r="S9" s="107" t="s">
        <v>7</v>
      </c>
      <c r="T9" s="108"/>
      <c r="U9" s="108"/>
      <c r="V9" s="108">
        <v>364241157</v>
      </c>
      <c r="W9" s="108">
        <v>385057153</v>
      </c>
      <c r="X9" s="108">
        <v>399709255</v>
      </c>
      <c r="Y9" s="108">
        <v>428093811</v>
      </c>
      <c r="Z9" s="108">
        <v>452010797</v>
      </c>
      <c r="AB9" s="109" t="str">
        <f>TEXT(Z9/1000000,"$#,###.0")&amp;" mil"</f>
        <v>$452.0 mil</v>
      </c>
      <c r="AD9" s="110">
        <f t="shared" si="0"/>
        <v>5.5868562883755413E-2</v>
      </c>
      <c r="AF9" s="110">
        <f t="shared" si="1"/>
        <v>0.24096574017855987</v>
      </c>
    </row>
    <row r="10" spans="1:32" x14ac:dyDescent="0.25">
      <c r="A10" s="30" t="s">
        <v>17</v>
      </c>
      <c r="B10" s="69"/>
      <c r="C10" s="70"/>
      <c r="D10" s="71">
        <f>AD105</f>
        <v>16.39421270199173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48.20754716981132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84.973045822102421</v>
      </c>
      <c r="P11" s="72" t="s">
        <v>83</v>
      </c>
      <c r="S11" s="107" t="s">
        <v>29</v>
      </c>
      <c r="T11" s="112"/>
      <c r="U11" s="112"/>
      <c r="V11" s="112">
        <v>8431</v>
      </c>
      <c r="W11" s="112">
        <v>8469</v>
      </c>
      <c r="X11" s="112">
        <v>8786</v>
      </c>
      <c r="Y11" s="112">
        <v>9390</v>
      </c>
      <c r="Z11" s="112">
        <v>9531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7.9380053908355803</v>
      </c>
      <c r="P12" s="72" t="s">
        <v>83</v>
      </c>
      <c r="S12" s="107" t="s">
        <v>30</v>
      </c>
      <c r="T12" s="112"/>
      <c r="U12" s="112"/>
      <c r="V12" s="112">
        <v>1087</v>
      </c>
      <c r="W12" s="112">
        <v>1108</v>
      </c>
      <c r="X12" s="112">
        <v>1109</v>
      </c>
      <c r="Y12" s="112">
        <v>1115</v>
      </c>
      <c r="Z12" s="112">
        <v>1116</v>
      </c>
    </row>
    <row r="13" spans="1:32" ht="15" customHeight="1" x14ac:dyDescent="0.25">
      <c r="A13" s="30" t="s">
        <v>19</v>
      </c>
      <c r="B13" s="70"/>
      <c r="C13" s="70"/>
      <c r="D13" s="71">
        <f>AD108</f>
        <v>11.997369409996242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6.9946091644204857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17.127019917324315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43.2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24.445697106350998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18.122977346278319</v>
      </c>
      <c r="P15" s="72" t="s">
        <v>83</v>
      </c>
      <c r="S15" s="115" t="s">
        <v>59</v>
      </c>
      <c r="T15" s="115"/>
      <c r="U15" s="116"/>
      <c r="V15" s="116">
        <v>844</v>
      </c>
      <c r="W15" s="116">
        <v>795</v>
      </c>
      <c r="X15" s="116">
        <v>842</v>
      </c>
      <c r="Y15" s="112">
        <v>791</v>
      </c>
      <c r="Z15" s="112">
        <v>833</v>
      </c>
      <c r="AB15" s="117">
        <f t="shared" ref="AB15:AB34" si="2">IF(Z15="np",0,Z15/$Z$34)</f>
        <v>7.8238001314924394E-2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39.571589627959412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81.877022653721681</v>
      </c>
      <c r="P16" s="37" t="s">
        <v>83</v>
      </c>
      <c r="S16" s="115" t="s">
        <v>60</v>
      </c>
      <c r="T16" s="115"/>
      <c r="U16" s="116"/>
      <c r="V16" s="116">
        <v>321</v>
      </c>
      <c r="W16" s="116">
        <v>342</v>
      </c>
      <c r="X16" s="116">
        <v>373</v>
      </c>
      <c r="Y16" s="112">
        <v>396</v>
      </c>
      <c r="Z16" s="112">
        <v>419</v>
      </c>
      <c r="AB16" s="117">
        <f t="shared" si="2"/>
        <v>3.9353808584577814E-2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727</v>
      </c>
      <c r="W17" s="116">
        <v>871</v>
      </c>
      <c r="X17" s="116">
        <v>821</v>
      </c>
      <c r="Y17" s="112">
        <v>809</v>
      </c>
      <c r="Z17" s="112">
        <v>804</v>
      </c>
      <c r="AB17" s="117">
        <f t="shared" si="2"/>
        <v>7.5514229360383212E-2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48</v>
      </c>
      <c r="W18" s="116">
        <v>53</v>
      </c>
      <c r="X18" s="116">
        <v>50</v>
      </c>
      <c r="Y18" s="112">
        <v>51</v>
      </c>
      <c r="Z18" s="112">
        <v>48</v>
      </c>
      <c r="AB18" s="117">
        <f t="shared" si="2"/>
        <v>4.5083122006198927E-3</v>
      </c>
    </row>
    <row r="19" spans="1:28" x14ac:dyDescent="0.25">
      <c r="A19" s="61" t="str">
        <f>$S$1&amp;" ("&amp;$V$2&amp;" to "&amp;$Z$2&amp;")"</f>
        <v>Waratah/Wynyard (2018-19 to 2022-23)</v>
      </c>
      <c r="B19" s="61"/>
      <c r="C19" s="61"/>
      <c r="D19" s="61"/>
      <c r="E19" s="61"/>
      <c r="F19" s="61"/>
      <c r="G19" s="61" t="str">
        <f>$S$1&amp;" ("&amp;$V$2&amp;" to "&amp;$Z$2&amp;")"</f>
        <v>Waratah/Wynyard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621</v>
      </c>
      <c r="W19" s="116">
        <v>631</v>
      </c>
      <c r="X19" s="116">
        <v>667</v>
      </c>
      <c r="Y19" s="112">
        <v>688</v>
      </c>
      <c r="Z19" s="112">
        <v>721</v>
      </c>
      <c r="AB19" s="117">
        <f t="shared" si="2"/>
        <v>6.7718606180144636E-2</v>
      </c>
    </row>
    <row r="20" spans="1:28" x14ac:dyDescent="0.25">
      <c r="S20" s="115" t="s">
        <v>64</v>
      </c>
      <c r="T20" s="115"/>
      <c r="U20" s="116"/>
      <c r="V20" s="116">
        <v>270</v>
      </c>
      <c r="W20" s="116">
        <v>278</v>
      </c>
      <c r="X20" s="116">
        <v>257</v>
      </c>
      <c r="Y20" s="112">
        <v>282</v>
      </c>
      <c r="Z20" s="112">
        <v>246</v>
      </c>
      <c r="AB20" s="117">
        <f t="shared" si="2"/>
        <v>2.310510002817695E-2</v>
      </c>
    </row>
    <row r="21" spans="1:28" x14ac:dyDescent="0.25">
      <c r="S21" s="115" t="s">
        <v>65</v>
      </c>
      <c r="T21" s="115"/>
      <c r="U21" s="116"/>
      <c r="V21" s="116">
        <v>828</v>
      </c>
      <c r="W21" s="116">
        <v>882</v>
      </c>
      <c r="X21" s="116">
        <v>941</v>
      </c>
      <c r="Y21" s="112">
        <v>1019</v>
      </c>
      <c r="Z21" s="112">
        <v>1048</v>
      </c>
      <c r="AB21" s="117">
        <f t="shared" si="2"/>
        <v>9.8431483046867663E-2</v>
      </c>
    </row>
    <row r="22" spans="1:28" x14ac:dyDescent="0.25">
      <c r="S22" s="115" t="s">
        <v>66</v>
      </c>
      <c r="T22" s="115"/>
      <c r="U22" s="116"/>
      <c r="V22" s="116">
        <v>547</v>
      </c>
      <c r="W22" s="116">
        <v>539</v>
      </c>
      <c r="X22" s="116">
        <v>595</v>
      </c>
      <c r="Y22" s="112">
        <v>598</v>
      </c>
      <c r="Z22" s="112">
        <v>626</v>
      </c>
      <c r="AB22" s="117">
        <f t="shared" si="2"/>
        <v>5.87959049497511E-2</v>
      </c>
    </row>
    <row r="23" spans="1:28" x14ac:dyDescent="0.25">
      <c r="S23" s="115" t="s">
        <v>67</v>
      </c>
      <c r="T23" s="115"/>
      <c r="U23" s="116"/>
      <c r="V23" s="116">
        <v>429</v>
      </c>
      <c r="W23" s="116">
        <v>436</v>
      </c>
      <c r="X23" s="116">
        <v>447</v>
      </c>
      <c r="Y23" s="112">
        <v>469</v>
      </c>
      <c r="Z23" s="112">
        <v>513</v>
      </c>
      <c r="AB23" s="117">
        <f t="shared" si="2"/>
        <v>4.8182586644125107E-2</v>
      </c>
    </row>
    <row r="24" spans="1:28" x14ac:dyDescent="0.25">
      <c r="S24" s="115" t="s">
        <v>68</v>
      </c>
      <c r="T24" s="115"/>
      <c r="U24" s="116"/>
      <c r="V24" s="116">
        <v>39</v>
      </c>
      <c r="W24" s="116">
        <v>41</v>
      </c>
      <c r="X24" s="116">
        <v>33</v>
      </c>
      <c r="Y24" s="112">
        <v>36</v>
      </c>
      <c r="Z24" s="112">
        <v>42</v>
      </c>
      <c r="AB24" s="117">
        <f t="shared" si="2"/>
        <v>3.9447731755424065E-3</v>
      </c>
    </row>
    <row r="25" spans="1:28" x14ac:dyDescent="0.25">
      <c r="S25" s="115" t="s">
        <v>69</v>
      </c>
      <c r="T25" s="115"/>
      <c r="U25" s="116"/>
      <c r="V25" s="116">
        <v>196</v>
      </c>
      <c r="W25" s="116">
        <v>216</v>
      </c>
      <c r="X25" s="116">
        <v>205</v>
      </c>
      <c r="Y25" s="112">
        <v>250</v>
      </c>
      <c r="Z25" s="112">
        <v>227</v>
      </c>
      <c r="AB25" s="117">
        <f t="shared" si="2"/>
        <v>2.1320559782098243E-2</v>
      </c>
    </row>
    <row r="26" spans="1:28" x14ac:dyDescent="0.25">
      <c r="S26" s="115" t="s">
        <v>70</v>
      </c>
      <c r="T26" s="115"/>
      <c r="U26" s="116"/>
      <c r="V26" s="116">
        <v>120</v>
      </c>
      <c r="W26" s="116">
        <v>112</v>
      </c>
      <c r="X26" s="116">
        <v>122</v>
      </c>
      <c r="Y26" s="112">
        <v>142</v>
      </c>
      <c r="Z26" s="112">
        <v>146</v>
      </c>
      <c r="AB26" s="117">
        <f t="shared" si="2"/>
        <v>1.3712782943552174E-2</v>
      </c>
    </row>
    <row r="27" spans="1:28" x14ac:dyDescent="0.25">
      <c r="S27" s="115" t="s">
        <v>71</v>
      </c>
      <c r="T27" s="115"/>
      <c r="U27" s="116"/>
      <c r="V27" s="116">
        <v>332</v>
      </c>
      <c r="W27" s="116">
        <v>284</v>
      </c>
      <c r="X27" s="116">
        <v>315</v>
      </c>
      <c r="Y27" s="112">
        <v>367</v>
      </c>
      <c r="Z27" s="112">
        <v>388</v>
      </c>
      <c r="AB27" s="117">
        <f t="shared" si="2"/>
        <v>3.6442190288344133E-2</v>
      </c>
    </row>
    <row r="28" spans="1:28" x14ac:dyDescent="0.25">
      <c r="S28" s="115" t="s">
        <v>72</v>
      </c>
      <c r="T28" s="115"/>
      <c r="U28" s="116"/>
      <c r="V28" s="116">
        <v>622</v>
      </c>
      <c r="W28" s="116">
        <v>641</v>
      </c>
      <c r="X28" s="116">
        <v>681</v>
      </c>
      <c r="Y28" s="112">
        <v>716</v>
      </c>
      <c r="Z28" s="112">
        <v>651</v>
      </c>
      <c r="AB28" s="117">
        <f t="shared" si="2"/>
        <v>6.1143984220907298E-2</v>
      </c>
    </row>
    <row r="29" spans="1:28" x14ac:dyDescent="0.25">
      <c r="S29" s="115" t="s">
        <v>73</v>
      </c>
      <c r="T29" s="115"/>
      <c r="U29" s="116"/>
      <c r="V29" s="116">
        <v>535</v>
      </c>
      <c r="W29" s="116">
        <v>444</v>
      </c>
      <c r="X29" s="116">
        <v>513</v>
      </c>
      <c r="Y29" s="112">
        <v>591</v>
      </c>
      <c r="Z29" s="112">
        <v>549</v>
      </c>
      <c r="AB29" s="117">
        <f t="shared" si="2"/>
        <v>5.1563820794590022E-2</v>
      </c>
    </row>
    <row r="30" spans="1:28" x14ac:dyDescent="0.25">
      <c r="S30" s="115" t="s">
        <v>74</v>
      </c>
      <c r="T30" s="115"/>
      <c r="U30" s="116"/>
      <c r="V30" s="116">
        <v>700</v>
      </c>
      <c r="W30" s="116">
        <v>706</v>
      </c>
      <c r="X30" s="116">
        <v>699</v>
      </c>
      <c r="Y30" s="112">
        <v>775</v>
      </c>
      <c r="Z30" s="112">
        <v>854</v>
      </c>
      <c r="AB30" s="117">
        <f t="shared" si="2"/>
        <v>8.0210387902695593E-2</v>
      </c>
    </row>
    <row r="31" spans="1:28" x14ac:dyDescent="0.25">
      <c r="S31" s="115" t="s">
        <v>75</v>
      </c>
      <c r="T31" s="115"/>
      <c r="U31" s="116"/>
      <c r="V31" s="116">
        <v>1343</v>
      </c>
      <c r="W31" s="116">
        <v>1448</v>
      </c>
      <c r="X31" s="116">
        <v>1513</v>
      </c>
      <c r="Y31" s="112">
        <v>1635</v>
      </c>
      <c r="Z31" s="112">
        <v>1645</v>
      </c>
      <c r="AB31" s="117">
        <f t="shared" si="2"/>
        <v>0.15450361604207757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93</v>
      </c>
      <c r="W32" s="116">
        <v>98</v>
      </c>
      <c r="X32" s="116">
        <v>89</v>
      </c>
      <c r="Y32" s="112">
        <v>114</v>
      </c>
      <c r="Z32" s="112">
        <v>118</v>
      </c>
      <c r="AB32" s="117">
        <f t="shared" si="2"/>
        <v>1.1082934159857236E-2</v>
      </c>
    </row>
    <row r="33" spans="19:32" x14ac:dyDescent="0.25">
      <c r="S33" s="115" t="s">
        <v>77</v>
      </c>
      <c r="T33" s="115"/>
      <c r="U33" s="116"/>
      <c r="V33" s="116">
        <v>306</v>
      </c>
      <c r="W33" s="116">
        <v>326</v>
      </c>
      <c r="X33" s="116">
        <v>328</v>
      </c>
      <c r="Y33" s="112">
        <v>370</v>
      </c>
      <c r="Z33" s="112">
        <v>401</v>
      </c>
      <c r="AB33" s="117">
        <f t="shared" si="2"/>
        <v>3.7663191509345356E-2</v>
      </c>
    </row>
    <row r="34" spans="19:32" x14ac:dyDescent="0.25">
      <c r="S34" s="118" t="s">
        <v>53</v>
      </c>
      <c r="T34" s="118"/>
      <c r="U34" s="119"/>
      <c r="V34" s="119">
        <v>9519</v>
      </c>
      <c r="W34" s="119">
        <v>9571</v>
      </c>
      <c r="X34" s="119">
        <v>9895</v>
      </c>
      <c r="Y34" s="120">
        <v>10504</v>
      </c>
      <c r="Z34" s="120">
        <v>10647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5775</v>
      </c>
      <c r="W37" s="112">
        <v>5837</v>
      </c>
      <c r="X37" s="112">
        <v>5859</v>
      </c>
      <c r="Y37" s="112">
        <v>5951</v>
      </c>
      <c r="Z37" s="112">
        <v>6072</v>
      </c>
      <c r="AB37" s="132">
        <f>Z37/Z40*100</f>
        <v>81.877022653721681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1098</v>
      </c>
      <c r="W38" s="112">
        <v>1127</v>
      </c>
      <c r="X38" s="112">
        <v>1217</v>
      </c>
      <c r="Y38" s="112">
        <v>1338</v>
      </c>
      <c r="Z38" s="112">
        <v>1344</v>
      </c>
      <c r="AB38" s="132">
        <f>Z38/Z40*100</f>
        <v>18.122977346278319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6873</v>
      </c>
      <c r="W40" s="112">
        <v>6964</v>
      </c>
      <c r="X40" s="112">
        <v>7076</v>
      </c>
      <c r="Y40" s="112">
        <v>7289</v>
      </c>
      <c r="Z40" s="112">
        <v>7416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6</v>
      </c>
      <c r="W44" s="112">
        <v>11</v>
      </c>
      <c r="X44" s="112">
        <v>14</v>
      </c>
      <c r="Y44" s="112">
        <v>11</v>
      </c>
      <c r="Z44" s="112">
        <v>13</v>
      </c>
    </row>
    <row r="45" spans="19:32" x14ac:dyDescent="0.25">
      <c r="S45" s="115" t="s">
        <v>37</v>
      </c>
      <c r="T45" s="115"/>
      <c r="U45" s="112"/>
      <c r="V45" s="112">
        <v>117</v>
      </c>
      <c r="W45" s="112">
        <v>139</v>
      </c>
      <c r="X45" s="112">
        <v>134</v>
      </c>
      <c r="Y45" s="112">
        <v>159</v>
      </c>
      <c r="Z45" s="112">
        <v>173</v>
      </c>
    </row>
    <row r="46" spans="19:32" x14ac:dyDescent="0.25">
      <c r="S46" s="115" t="s">
        <v>38</v>
      </c>
      <c r="T46" s="115"/>
      <c r="U46" s="112"/>
      <c r="V46" s="112">
        <v>267</v>
      </c>
      <c r="W46" s="112">
        <v>255</v>
      </c>
      <c r="X46" s="112">
        <v>268</v>
      </c>
      <c r="Y46" s="112">
        <v>297</v>
      </c>
      <c r="Z46" s="112">
        <v>326</v>
      </c>
    </row>
    <row r="47" spans="19:32" x14ac:dyDescent="0.25">
      <c r="S47" s="115" t="s">
        <v>39</v>
      </c>
      <c r="T47" s="115"/>
      <c r="U47" s="112"/>
      <c r="V47" s="112">
        <v>433</v>
      </c>
      <c r="W47" s="112">
        <v>402</v>
      </c>
      <c r="X47" s="112">
        <v>407</v>
      </c>
      <c r="Y47" s="112">
        <v>416</v>
      </c>
      <c r="Z47" s="112">
        <v>417</v>
      </c>
    </row>
    <row r="48" spans="19:32" x14ac:dyDescent="0.25">
      <c r="S48" s="115" t="s">
        <v>40</v>
      </c>
      <c r="T48" s="115"/>
      <c r="U48" s="112"/>
      <c r="V48" s="112">
        <v>512</v>
      </c>
      <c r="W48" s="112">
        <v>505</v>
      </c>
      <c r="X48" s="112">
        <v>499</v>
      </c>
      <c r="Y48" s="112">
        <v>524</v>
      </c>
      <c r="Z48" s="112">
        <v>548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449</v>
      </c>
      <c r="W49" s="112">
        <v>435</v>
      </c>
      <c r="X49" s="112">
        <v>480</v>
      </c>
      <c r="Y49" s="112">
        <v>524</v>
      </c>
      <c r="Z49" s="112">
        <v>528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Waratah/Wynyard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469</v>
      </c>
      <c r="W50" s="112">
        <v>499</v>
      </c>
      <c r="X50" s="112">
        <v>508</v>
      </c>
      <c r="Y50" s="112">
        <v>576</v>
      </c>
      <c r="Z50" s="112">
        <v>493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415</v>
      </c>
      <c r="W51" s="112">
        <v>416</v>
      </c>
      <c r="X51" s="112">
        <v>421</v>
      </c>
      <c r="Y51" s="112">
        <v>450</v>
      </c>
      <c r="Z51" s="112">
        <v>473</v>
      </c>
    </row>
    <row r="52" spans="1:26" ht="15" customHeight="1" x14ac:dyDescent="0.25">
      <c r="S52" s="115" t="s">
        <v>44</v>
      </c>
      <c r="T52" s="115"/>
      <c r="U52" s="112"/>
      <c r="V52" s="112">
        <v>435</v>
      </c>
      <c r="W52" s="112">
        <v>462</v>
      </c>
      <c r="X52" s="112">
        <v>444</v>
      </c>
      <c r="Y52" s="112">
        <v>440</v>
      </c>
      <c r="Z52" s="112">
        <v>449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488</v>
      </c>
      <c r="W53" s="112">
        <v>493</v>
      </c>
      <c r="X53" s="112">
        <v>478</v>
      </c>
      <c r="Y53" s="112">
        <v>487</v>
      </c>
      <c r="Z53" s="112">
        <v>466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578</v>
      </c>
      <c r="W54" s="112">
        <v>577</v>
      </c>
      <c r="X54" s="112">
        <v>573</v>
      </c>
      <c r="Y54" s="112">
        <v>572</v>
      </c>
      <c r="Z54" s="112">
        <v>530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426</v>
      </c>
      <c r="W55" s="112">
        <v>425</v>
      </c>
      <c r="X55" s="112">
        <v>423</v>
      </c>
      <c r="Y55" s="112">
        <v>471</v>
      </c>
      <c r="Z55" s="112">
        <v>525</v>
      </c>
    </row>
    <row r="56" spans="1:26" ht="15" customHeight="1" x14ac:dyDescent="0.25">
      <c r="S56" s="115" t="s">
        <v>48</v>
      </c>
      <c r="T56" s="115"/>
      <c r="U56" s="112"/>
      <c r="V56" s="112">
        <v>198</v>
      </c>
      <c r="W56" s="112">
        <v>239</v>
      </c>
      <c r="X56" s="112">
        <v>248</v>
      </c>
      <c r="Y56" s="112">
        <v>257</v>
      </c>
      <c r="Z56" s="112">
        <v>286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97</v>
      </c>
      <c r="W57" s="112">
        <v>91</v>
      </c>
      <c r="X57" s="112">
        <v>100</v>
      </c>
      <c r="Y57" s="112">
        <v>100</v>
      </c>
      <c r="Z57" s="112">
        <v>99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28</v>
      </c>
      <c r="W58" s="112">
        <v>32</v>
      </c>
      <c r="X58" s="112">
        <v>30</v>
      </c>
      <c r="Y58" s="112">
        <v>39</v>
      </c>
      <c r="Z58" s="112">
        <v>54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16</v>
      </c>
      <c r="W59" s="112">
        <v>16</v>
      </c>
      <c r="X59" s="112">
        <v>10</v>
      </c>
      <c r="Y59" s="112">
        <v>8</v>
      </c>
      <c r="Z59" s="112">
        <v>10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5</v>
      </c>
      <c r="W60" s="112">
        <v>10</v>
      </c>
      <c r="X60" s="112">
        <v>11</v>
      </c>
      <c r="Y60" s="112">
        <v>9</v>
      </c>
      <c r="Z60" s="112">
        <v>6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4935</v>
      </c>
      <c r="W61" s="112">
        <v>4995</v>
      </c>
      <c r="X61" s="112">
        <v>5048</v>
      </c>
      <c r="Y61" s="112">
        <v>5347</v>
      </c>
      <c r="Z61" s="112">
        <v>5389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4</v>
      </c>
      <c r="W63" s="112">
        <v>7</v>
      </c>
      <c r="X63" s="112">
        <v>15</v>
      </c>
      <c r="Y63" s="112">
        <v>24</v>
      </c>
      <c r="Z63" s="112">
        <v>21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112</v>
      </c>
      <c r="W64" s="112">
        <v>114</v>
      </c>
      <c r="X64" s="112">
        <v>145</v>
      </c>
      <c r="Y64" s="112">
        <v>174</v>
      </c>
      <c r="Z64" s="112">
        <v>213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Waratah/Wynyard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311</v>
      </c>
      <c r="W65" s="112">
        <v>313</v>
      </c>
      <c r="X65" s="112">
        <v>339</v>
      </c>
      <c r="Y65" s="112">
        <v>324</v>
      </c>
      <c r="Z65" s="112">
        <v>345</v>
      </c>
    </row>
    <row r="66" spans="1:26" x14ac:dyDescent="0.25">
      <c r="S66" s="115" t="s">
        <v>39</v>
      </c>
      <c r="T66" s="115"/>
      <c r="U66" s="112"/>
      <c r="V66" s="112">
        <v>337</v>
      </c>
      <c r="W66" s="112">
        <v>348</v>
      </c>
      <c r="X66" s="112">
        <v>411</v>
      </c>
      <c r="Y66" s="112">
        <v>423</v>
      </c>
      <c r="Z66" s="112">
        <v>427</v>
      </c>
    </row>
    <row r="67" spans="1:26" x14ac:dyDescent="0.25">
      <c r="S67" s="115" t="s">
        <v>40</v>
      </c>
      <c r="T67" s="115"/>
      <c r="U67" s="112"/>
      <c r="V67" s="112">
        <v>409</v>
      </c>
      <c r="W67" s="112">
        <v>421</v>
      </c>
      <c r="X67" s="112">
        <v>397</v>
      </c>
      <c r="Y67" s="112">
        <v>478</v>
      </c>
      <c r="Z67" s="112">
        <v>478</v>
      </c>
    </row>
    <row r="68" spans="1:26" x14ac:dyDescent="0.25">
      <c r="S68" s="115" t="s">
        <v>41</v>
      </c>
      <c r="T68" s="115"/>
      <c r="U68" s="112"/>
      <c r="V68" s="112">
        <v>478</v>
      </c>
      <c r="W68" s="112">
        <v>418</v>
      </c>
      <c r="X68" s="112">
        <v>413</v>
      </c>
      <c r="Y68" s="112">
        <v>455</v>
      </c>
      <c r="Z68" s="112">
        <v>461</v>
      </c>
    </row>
    <row r="69" spans="1:26" x14ac:dyDescent="0.25">
      <c r="S69" s="115" t="s">
        <v>42</v>
      </c>
      <c r="T69" s="115"/>
      <c r="U69" s="112"/>
      <c r="V69" s="112">
        <v>388</v>
      </c>
      <c r="W69" s="112">
        <v>421</v>
      </c>
      <c r="X69" s="112">
        <v>501</v>
      </c>
      <c r="Y69" s="112">
        <v>501</v>
      </c>
      <c r="Z69" s="112">
        <v>540</v>
      </c>
    </row>
    <row r="70" spans="1:26" x14ac:dyDescent="0.25">
      <c r="S70" s="115" t="s">
        <v>43</v>
      </c>
      <c r="T70" s="115"/>
      <c r="U70" s="112"/>
      <c r="V70" s="112">
        <v>417</v>
      </c>
      <c r="W70" s="112">
        <v>399</v>
      </c>
      <c r="X70" s="112">
        <v>428</v>
      </c>
      <c r="Y70" s="112">
        <v>423</v>
      </c>
      <c r="Z70" s="112">
        <v>439</v>
      </c>
    </row>
    <row r="71" spans="1:26" x14ac:dyDescent="0.25">
      <c r="S71" s="115" t="s">
        <v>44</v>
      </c>
      <c r="T71" s="115"/>
      <c r="U71" s="112"/>
      <c r="V71" s="112">
        <v>475</v>
      </c>
      <c r="W71" s="112">
        <v>437</v>
      </c>
      <c r="X71" s="112">
        <v>442</v>
      </c>
      <c r="Y71" s="112">
        <v>485</v>
      </c>
      <c r="Z71" s="112">
        <v>468</v>
      </c>
    </row>
    <row r="72" spans="1:26" x14ac:dyDescent="0.25">
      <c r="S72" s="115" t="s">
        <v>45</v>
      </c>
      <c r="T72" s="115"/>
      <c r="U72" s="112"/>
      <c r="V72" s="112">
        <v>529</v>
      </c>
      <c r="W72" s="112">
        <v>560</v>
      </c>
      <c r="X72" s="112">
        <v>588</v>
      </c>
      <c r="Y72" s="112">
        <v>592</v>
      </c>
      <c r="Z72" s="112">
        <v>554</v>
      </c>
    </row>
    <row r="73" spans="1:26" x14ac:dyDescent="0.25">
      <c r="S73" s="115" t="s">
        <v>46</v>
      </c>
      <c r="T73" s="115"/>
      <c r="U73" s="112"/>
      <c r="V73" s="112">
        <v>505</v>
      </c>
      <c r="W73" s="112">
        <v>492</v>
      </c>
      <c r="X73" s="112">
        <v>510</v>
      </c>
      <c r="Y73" s="112">
        <v>546</v>
      </c>
      <c r="Z73" s="112">
        <v>529</v>
      </c>
    </row>
    <row r="74" spans="1:26" x14ac:dyDescent="0.25">
      <c r="S74" s="115" t="s">
        <v>47</v>
      </c>
      <c r="T74" s="115"/>
      <c r="U74" s="112"/>
      <c r="V74" s="112">
        <v>381</v>
      </c>
      <c r="W74" s="112">
        <v>394</v>
      </c>
      <c r="X74" s="112">
        <v>376</v>
      </c>
      <c r="Y74" s="112">
        <v>430</v>
      </c>
      <c r="Z74" s="112">
        <v>441</v>
      </c>
    </row>
    <row r="75" spans="1:26" x14ac:dyDescent="0.25">
      <c r="S75" s="115" t="s">
        <v>48</v>
      </c>
      <c r="T75" s="115"/>
      <c r="U75" s="112"/>
      <c r="V75" s="112">
        <v>146</v>
      </c>
      <c r="W75" s="112">
        <v>142</v>
      </c>
      <c r="X75" s="112">
        <v>181</v>
      </c>
      <c r="Y75" s="112">
        <v>196</v>
      </c>
      <c r="Z75" s="112">
        <v>232</v>
      </c>
    </row>
    <row r="76" spans="1:26" x14ac:dyDescent="0.25">
      <c r="S76" s="115" t="s">
        <v>49</v>
      </c>
      <c r="T76" s="115"/>
      <c r="U76" s="112"/>
      <c r="V76" s="112">
        <v>52</v>
      </c>
      <c r="W76" s="112">
        <v>63</v>
      </c>
      <c r="X76" s="112">
        <v>62</v>
      </c>
      <c r="Y76" s="112">
        <v>59</v>
      </c>
      <c r="Z76" s="112">
        <v>64</v>
      </c>
    </row>
    <row r="77" spans="1:26" x14ac:dyDescent="0.25">
      <c r="S77" s="115" t="s">
        <v>50</v>
      </c>
      <c r="T77" s="115"/>
      <c r="U77" s="112"/>
      <c r="V77" s="112">
        <v>27</v>
      </c>
      <c r="W77" s="112">
        <v>28</v>
      </c>
      <c r="X77" s="112">
        <v>16</v>
      </c>
      <c r="Y77" s="112">
        <v>30</v>
      </c>
      <c r="Z77" s="112">
        <v>30</v>
      </c>
    </row>
    <row r="78" spans="1:26" x14ac:dyDescent="0.25">
      <c r="S78" s="115" t="s">
        <v>51</v>
      </c>
      <c r="T78" s="115"/>
      <c r="U78" s="112"/>
      <c r="V78" s="112">
        <v>11</v>
      </c>
      <c r="W78" s="112">
        <v>13</v>
      </c>
      <c r="X78" s="112">
        <v>12</v>
      </c>
      <c r="Y78" s="112">
        <v>8</v>
      </c>
      <c r="Z78" s="112">
        <v>16</v>
      </c>
    </row>
    <row r="79" spans="1:26" x14ac:dyDescent="0.25">
      <c r="S79" s="115" t="s">
        <v>52</v>
      </c>
      <c r="T79" s="115"/>
      <c r="U79" s="112"/>
      <c r="V79" s="112">
        <v>7</v>
      </c>
      <c r="W79" s="112">
        <v>9</v>
      </c>
      <c r="X79" s="112">
        <v>6</v>
      </c>
      <c r="Y79" s="112">
        <v>8</v>
      </c>
      <c r="Z79" s="112">
        <v>4</v>
      </c>
    </row>
    <row r="80" spans="1:26" x14ac:dyDescent="0.25">
      <c r="S80" s="118" t="s">
        <v>53</v>
      </c>
      <c r="T80" s="118"/>
      <c r="U80" s="112"/>
      <c r="V80" s="112">
        <v>4584</v>
      </c>
      <c r="W80" s="112">
        <v>4577</v>
      </c>
      <c r="X80" s="112">
        <v>4842</v>
      </c>
      <c r="Y80" s="112">
        <v>5149</v>
      </c>
      <c r="Z80" s="112">
        <v>5251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Waratah/Wynyard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290</v>
      </c>
      <c r="W83" s="112">
        <v>326</v>
      </c>
      <c r="X83" s="112">
        <v>327</v>
      </c>
      <c r="Y83" s="112">
        <v>333</v>
      </c>
      <c r="Z83" s="112">
        <v>322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305</v>
      </c>
      <c r="W84" s="112">
        <v>315</v>
      </c>
      <c r="X84" s="112">
        <v>317</v>
      </c>
      <c r="Y84" s="112">
        <v>324</v>
      </c>
      <c r="Z84" s="112">
        <v>349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824</v>
      </c>
      <c r="W85" s="112">
        <v>813</v>
      </c>
      <c r="X85" s="112">
        <v>820</v>
      </c>
      <c r="Y85" s="112">
        <v>827</v>
      </c>
      <c r="Z85" s="112">
        <v>862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10,644</v>
      </c>
      <c r="D86" s="94">
        <f t="shared" ref="D86:D91" si="4">AD4</f>
        <v>1.3521234050656972E-2</v>
      </c>
      <c r="E86" s="95">
        <f t="shared" ref="E86:E91" si="5">AD4</f>
        <v>1.3521234050656972E-2</v>
      </c>
      <c r="F86" s="94">
        <f t="shared" ref="F86:F91" si="6">AF4</f>
        <v>0.11806722689075633</v>
      </c>
      <c r="G86" s="95">
        <f t="shared" ref="G86:G91" si="7">AF4</f>
        <v>0.11806722689075633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170</v>
      </c>
      <c r="W86" s="112">
        <v>182</v>
      </c>
      <c r="X86" s="112">
        <v>186</v>
      </c>
      <c r="Y86" s="112">
        <v>200</v>
      </c>
      <c r="Z86" s="112">
        <v>196</v>
      </c>
    </row>
    <row r="87" spans="1:30" ht="15" customHeight="1" x14ac:dyDescent="0.25">
      <c r="A87" s="96" t="s">
        <v>4</v>
      </c>
      <c r="B87" s="49"/>
      <c r="C87" s="97" t="str">
        <f t="shared" si="3"/>
        <v>5,393</v>
      </c>
      <c r="D87" s="94">
        <f t="shared" si="4"/>
        <v>8.4143605086013373E-3</v>
      </c>
      <c r="E87" s="95">
        <f t="shared" si="5"/>
        <v>8.4143605086013373E-3</v>
      </c>
      <c r="F87" s="94">
        <f t="shared" si="6"/>
        <v>9.2585089141004939E-2</v>
      </c>
      <c r="G87" s="95">
        <f t="shared" si="7"/>
        <v>9.2585089141004939E-2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109</v>
      </c>
      <c r="W87" s="112">
        <v>105</v>
      </c>
      <c r="X87" s="112">
        <v>94</v>
      </c>
      <c r="Y87" s="112">
        <v>96</v>
      </c>
      <c r="Z87" s="112">
        <v>112</v>
      </c>
    </row>
    <row r="88" spans="1:30" ht="15" customHeight="1" x14ac:dyDescent="0.25">
      <c r="A88" s="96" t="s">
        <v>5</v>
      </c>
      <c r="B88" s="49"/>
      <c r="C88" s="97" t="str">
        <f t="shared" si="3"/>
        <v>5,249</v>
      </c>
      <c r="D88" s="94">
        <f t="shared" si="4"/>
        <v>1.961926961926963E-2</v>
      </c>
      <c r="E88" s="95">
        <f t="shared" si="5"/>
        <v>1.961926961926963E-2</v>
      </c>
      <c r="F88" s="94">
        <f t="shared" si="6"/>
        <v>0.14506980802792313</v>
      </c>
      <c r="G88" s="95">
        <f t="shared" si="7"/>
        <v>0.14506980802792313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132</v>
      </c>
      <c r="W88" s="112">
        <v>132</v>
      </c>
      <c r="X88" s="112">
        <v>139</v>
      </c>
      <c r="Y88" s="112">
        <v>151</v>
      </c>
      <c r="Z88" s="112">
        <v>142</v>
      </c>
    </row>
    <row r="89" spans="1:30" ht="15" customHeight="1" x14ac:dyDescent="0.25">
      <c r="A89" s="49" t="s">
        <v>6</v>
      </c>
      <c r="B89" s="49"/>
      <c r="C89" s="97" t="str">
        <f t="shared" si="3"/>
        <v>7,420</v>
      </c>
      <c r="D89" s="94">
        <f t="shared" si="4"/>
        <v>1.8251681075888593E-2</v>
      </c>
      <c r="E89" s="95">
        <f t="shared" si="5"/>
        <v>1.8251681075888593E-2</v>
      </c>
      <c r="F89" s="94">
        <f t="shared" si="6"/>
        <v>7.8958848335029863E-2</v>
      </c>
      <c r="G89" s="95">
        <f t="shared" si="7"/>
        <v>7.8958848335029863E-2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509</v>
      </c>
      <c r="W89" s="112">
        <v>508</v>
      </c>
      <c r="X89" s="112">
        <v>505</v>
      </c>
      <c r="Y89" s="112">
        <v>524</v>
      </c>
      <c r="Z89" s="112">
        <v>553</v>
      </c>
    </row>
    <row r="90" spans="1:30" ht="15" customHeight="1" x14ac:dyDescent="0.25">
      <c r="A90" s="49" t="s">
        <v>95</v>
      </c>
      <c r="B90" s="49"/>
      <c r="C90" s="97" t="str">
        <f t="shared" si="3"/>
        <v>$46,775</v>
      </c>
      <c r="D90" s="94">
        <f t="shared" si="4"/>
        <v>2.8044202746769997E-2</v>
      </c>
      <c r="E90" s="95">
        <f t="shared" si="5"/>
        <v>2.8044202746769997E-2</v>
      </c>
      <c r="F90" s="94">
        <f t="shared" si="6"/>
        <v>0.10284391768299139</v>
      </c>
      <c r="G90" s="95">
        <f t="shared" si="7"/>
        <v>0.10284391768299139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603</v>
      </c>
      <c r="W90" s="112">
        <v>609</v>
      </c>
      <c r="X90" s="112">
        <v>611</v>
      </c>
      <c r="Y90" s="112">
        <v>635</v>
      </c>
      <c r="Z90" s="112">
        <v>572</v>
      </c>
    </row>
    <row r="91" spans="1:30" ht="15" customHeight="1" x14ac:dyDescent="0.25">
      <c r="A91" s="49" t="s">
        <v>7</v>
      </c>
      <c r="B91" s="49"/>
      <c r="C91" s="97" t="str">
        <f t="shared" si="3"/>
        <v>$452.0 mil</v>
      </c>
      <c r="D91" s="94">
        <f t="shared" si="4"/>
        <v>5.5868562883755413E-2</v>
      </c>
      <c r="E91" s="95">
        <f t="shared" si="5"/>
        <v>5.5868562883755413E-2</v>
      </c>
      <c r="F91" s="94">
        <f t="shared" si="6"/>
        <v>0.24096574017855987</v>
      </c>
      <c r="G91" s="95">
        <f t="shared" si="7"/>
        <v>0.24096574017855987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3597</v>
      </c>
      <c r="W91" s="112">
        <v>3646</v>
      </c>
      <c r="X91" s="112">
        <v>3666</v>
      </c>
      <c r="Y91" s="112">
        <v>3759</v>
      </c>
      <c r="Z91" s="112">
        <v>3835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179</v>
      </c>
      <c r="W93" s="112">
        <v>172</v>
      </c>
      <c r="X93" s="112">
        <v>198</v>
      </c>
      <c r="Y93" s="112">
        <v>208</v>
      </c>
      <c r="Z93" s="112">
        <v>212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595</v>
      </c>
      <c r="W94" s="112">
        <v>606</v>
      </c>
      <c r="X94" s="112">
        <v>604</v>
      </c>
      <c r="Y94" s="112">
        <v>630</v>
      </c>
      <c r="Z94" s="112">
        <v>637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128</v>
      </c>
      <c r="W95" s="112">
        <v>140</v>
      </c>
      <c r="X95" s="112">
        <v>125</v>
      </c>
      <c r="Y95" s="112">
        <v>150</v>
      </c>
      <c r="Z95" s="112">
        <v>149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605</v>
      </c>
      <c r="W96" s="112">
        <v>647</v>
      </c>
      <c r="X96" s="112">
        <v>658</v>
      </c>
      <c r="Y96" s="112">
        <v>674</v>
      </c>
      <c r="Z96" s="112">
        <v>709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532</v>
      </c>
      <c r="W97" s="112">
        <v>507</v>
      </c>
      <c r="X97" s="112">
        <v>524</v>
      </c>
      <c r="Y97" s="112">
        <v>546</v>
      </c>
      <c r="Z97" s="112">
        <v>542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366</v>
      </c>
      <c r="W98" s="112">
        <v>366</v>
      </c>
      <c r="X98" s="112">
        <v>392</v>
      </c>
      <c r="Y98" s="112">
        <v>400</v>
      </c>
      <c r="Z98" s="112">
        <v>403</v>
      </c>
    </row>
    <row r="99" spans="1:32" ht="15" customHeight="1" x14ac:dyDescent="0.25">
      <c r="S99" s="115" t="s">
        <v>142</v>
      </c>
      <c r="T99" s="115"/>
      <c r="U99" s="112"/>
      <c r="V99" s="112">
        <v>40</v>
      </c>
      <c r="W99" s="112">
        <v>43</v>
      </c>
      <c r="X99" s="112">
        <v>53</v>
      </c>
      <c r="Y99" s="112">
        <v>46</v>
      </c>
      <c r="Z99" s="112">
        <v>78</v>
      </c>
    </row>
    <row r="100" spans="1:32" ht="15" customHeight="1" x14ac:dyDescent="0.25">
      <c r="S100" s="115" t="s">
        <v>58</v>
      </c>
      <c r="T100" s="115"/>
      <c r="U100" s="112"/>
      <c r="V100" s="112">
        <v>341</v>
      </c>
      <c r="W100" s="112">
        <v>341</v>
      </c>
      <c r="X100" s="112">
        <v>340</v>
      </c>
      <c r="Y100" s="112">
        <v>337</v>
      </c>
      <c r="Z100" s="112">
        <v>294</v>
      </c>
    </row>
    <row r="101" spans="1:32" x14ac:dyDescent="0.25">
      <c r="A101" s="18"/>
      <c r="S101" s="118" t="s">
        <v>53</v>
      </c>
      <c r="T101" s="118"/>
      <c r="U101" s="112"/>
      <c r="V101" s="112">
        <v>3286</v>
      </c>
      <c r="W101" s="112">
        <v>3312</v>
      </c>
      <c r="X101" s="112">
        <v>3400</v>
      </c>
      <c r="Y101" s="112">
        <v>3519</v>
      </c>
      <c r="Z101" s="112">
        <v>3583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7021</v>
      </c>
      <c r="W104" s="112">
        <v>7316</v>
      </c>
      <c r="X104" s="112">
        <v>7421</v>
      </c>
      <c r="Y104" s="112">
        <v>7921</v>
      </c>
      <c r="Z104" s="112">
        <v>8175</v>
      </c>
      <c r="AB104" s="109" t="str">
        <f>TEXT(Z104,"###,###")</f>
        <v>8,175</v>
      </c>
      <c r="AD104" s="130">
        <f>Z104/($Z$4)*100</f>
        <v>76.803833145434055</v>
      </c>
      <c r="AF104" s="109"/>
    </row>
    <row r="105" spans="1:32" x14ac:dyDescent="0.25">
      <c r="S105" s="115" t="s">
        <v>17</v>
      </c>
      <c r="T105" s="115"/>
      <c r="U105" s="112"/>
      <c r="V105" s="112">
        <v>1696</v>
      </c>
      <c r="W105" s="112">
        <v>1676</v>
      </c>
      <c r="X105" s="112">
        <v>1745</v>
      </c>
      <c r="Y105" s="112">
        <v>1824</v>
      </c>
      <c r="Z105" s="112">
        <v>1745</v>
      </c>
      <c r="AB105" s="109" t="str">
        <f>TEXT(Z105,"###,###")</f>
        <v>1,745</v>
      </c>
      <c r="AD105" s="130">
        <f>Z105/($Z$4)*100</f>
        <v>16.39421270199173</v>
      </c>
      <c r="AF105" s="109"/>
    </row>
    <row r="106" spans="1:32" x14ac:dyDescent="0.25">
      <c r="S106" s="118" t="s">
        <v>53</v>
      </c>
      <c r="T106" s="118"/>
      <c r="U106" s="120"/>
      <c r="V106" s="120">
        <v>8717</v>
      </c>
      <c r="W106" s="120">
        <v>8992</v>
      </c>
      <c r="X106" s="120">
        <v>9166</v>
      </c>
      <c r="Y106" s="120">
        <v>9745</v>
      </c>
      <c r="Z106" s="120">
        <v>9920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1255</v>
      </c>
      <c r="W108" s="112">
        <v>1224</v>
      </c>
      <c r="X108" s="112">
        <v>1346</v>
      </c>
      <c r="Y108" s="112">
        <v>1299</v>
      </c>
      <c r="Z108" s="112">
        <v>1277</v>
      </c>
      <c r="AB108" s="109" t="str">
        <f>TEXT(Z108,"###,###")</f>
        <v>1,277</v>
      </c>
      <c r="AD108" s="130">
        <f>Z108/($Z$4)*100</f>
        <v>11.997369409996242</v>
      </c>
      <c r="AF108" s="109"/>
    </row>
    <row r="109" spans="1:32" x14ac:dyDescent="0.25">
      <c r="S109" s="115" t="s">
        <v>20</v>
      </c>
      <c r="T109" s="115"/>
      <c r="U109" s="112"/>
      <c r="V109" s="112">
        <v>1568</v>
      </c>
      <c r="W109" s="112">
        <v>1717</v>
      </c>
      <c r="X109" s="112">
        <v>1872</v>
      </c>
      <c r="Y109" s="112">
        <v>1827</v>
      </c>
      <c r="Z109" s="112">
        <v>1823</v>
      </c>
      <c r="AB109" s="109" t="str">
        <f>TEXT(Z109,"###,###")</f>
        <v>1,823</v>
      </c>
      <c r="AD109" s="130">
        <f>Z109/($Z$4)*100</f>
        <v>17.127019917324315</v>
      </c>
      <c r="AF109" s="109"/>
    </row>
    <row r="110" spans="1:32" x14ac:dyDescent="0.25">
      <c r="S110" s="115" t="s">
        <v>21</v>
      </c>
      <c r="T110" s="115"/>
      <c r="U110" s="112"/>
      <c r="V110" s="112">
        <v>2333</v>
      </c>
      <c r="W110" s="112">
        <v>2092</v>
      </c>
      <c r="X110" s="112">
        <v>2142</v>
      </c>
      <c r="Y110" s="112">
        <v>2519</v>
      </c>
      <c r="Z110" s="112">
        <v>2602</v>
      </c>
      <c r="AB110" s="109" t="str">
        <f>TEXT(Z110,"###,###")</f>
        <v>2,602</v>
      </c>
      <c r="AD110" s="130">
        <f>Z110/($Z$4)*100</f>
        <v>24.445697106350998</v>
      </c>
      <c r="AF110" s="109"/>
    </row>
    <row r="111" spans="1:32" x14ac:dyDescent="0.25">
      <c r="S111" s="115" t="s">
        <v>22</v>
      </c>
      <c r="T111" s="115"/>
      <c r="U111" s="112"/>
      <c r="V111" s="112">
        <v>3483</v>
      </c>
      <c r="W111" s="112">
        <v>3780</v>
      </c>
      <c r="X111" s="112">
        <v>3806</v>
      </c>
      <c r="Y111" s="112">
        <v>4108</v>
      </c>
      <c r="Z111" s="112">
        <v>4212</v>
      </c>
      <c r="AB111" s="109" t="str">
        <f>TEXT(Z111,"###,###")</f>
        <v>4,212</v>
      </c>
      <c r="AD111" s="130">
        <f>Z111/($Z$4)*100</f>
        <v>39.571589627959412</v>
      </c>
      <c r="AF111" s="109"/>
    </row>
    <row r="112" spans="1:32" x14ac:dyDescent="0.25">
      <c r="S112" s="118" t="s">
        <v>53</v>
      </c>
      <c r="T112" s="118"/>
      <c r="U112" s="112"/>
      <c r="V112" s="112">
        <v>9515</v>
      </c>
      <c r="W112" s="112">
        <v>9569</v>
      </c>
      <c r="X112" s="112">
        <v>9895</v>
      </c>
      <c r="Y112" s="112">
        <v>10503</v>
      </c>
      <c r="Z112" s="112">
        <v>10648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43.27</v>
      </c>
      <c r="W118" s="131">
        <v>43.48</v>
      </c>
      <c r="X118" s="131">
        <v>43.31</v>
      </c>
      <c r="Y118" s="131">
        <v>43.19</v>
      </c>
      <c r="Z118" s="131">
        <v>43.19</v>
      </c>
      <c r="AB118" s="109" t="str">
        <f>TEXT(Z118,"##.0")</f>
        <v>43.2</v>
      </c>
    </row>
    <row r="120" spans="19:32" x14ac:dyDescent="0.25">
      <c r="S120" s="101" t="s">
        <v>97</v>
      </c>
      <c r="T120" s="112"/>
      <c r="U120" s="112"/>
      <c r="V120" s="112">
        <v>5786</v>
      </c>
      <c r="W120" s="112">
        <v>5851</v>
      </c>
      <c r="X120" s="112">
        <v>5963</v>
      </c>
      <c r="Y120" s="112">
        <v>6171</v>
      </c>
      <c r="Z120" s="112">
        <v>6305</v>
      </c>
      <c r="AB120" s="109" t="str">
        <f>TEXT(Z120,"###,###")</f>
        <v>6,305</v>
      </c>
    </row>
    <row r="121" spans="19:32" x14ac:dyDescent="0.25">
      <c r="S121" s="101" t="s">
        <v>98</v>
      </c>
      <c r="T121" s="112"/>
      <c r="U121" s="112"/>
      <c r="V121" s="112">
        <v>606</v>
      </c>
      <c r="W121" s="112">
        <v>586</v>
      </c>
      <c r="X121" s="112">
        <v>590</v>
      </c>
      <c r="Y121" s="112">
        <v>575</v>
      </c>
      <c r="Z121" s="112">
        <v>589</v>
      </c>
      <c r="AB121" s="109" t="str">
        <f>TEXT(Z121,"###,###")</f>
        <v>589</v>
      </c>
    </row>
    <row r="122" spans="19:32" x14ac:dyDescent="0.25">
      <c r="S122" s="101" t="s">
        <v>99</v>
      </c>
      <c r="T122" s="112"/>
      <c r="U122" s="112"/>
      <c r="V122" s="112">
        <v>484</v>
      </c>
      <c r="W122" s="112">
        <v>521</v>
      </c>
      <c r="X122" s="112">
        <v>525</v>
      </c>
      <c r="Y122" s="112">
        <v>543</v>
      </c>
      <c r="Z122" s="112">
        <v>519</v>
      </c>
      <c r="AB122" s="109" t="str">
        <f>TEXT(Z122,"###,###")</f>
        <v>519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6270</v>
      </c>
      <c r="W124" s="112">
        <v>6372</v>
      </c>
      <c r="X124" s="112">
        <v>6488</v>
      </c>
      <c r="Y124" s="112">
        <v>6714</v>
      </c>
      <c r="Z124" s="112">
        <v>6824</v>
      </c>
      <c r="AB124" s="109" t="str">
        <f>TEXT(Z124,"###,###")</f>
        <v>6,824</v>
      </c>
      <c r="AD124" s="127">
        <f>Z124/$Z$7*100</f>
        <v>91.967654986522902</v>
      </c>
    </row>
    <row r="125" spans="19:32" x14ac:dyDescent="0.25">
      <c r="S125" s="101" t="s">
        <v>101</v>
      </c>
      <c r="T125" s="112"/>
      <c r="U125" s="112"/>
      <c r="V125" s="112">
        <v>1090</v>
      </c>
      <c r="W125" s="112">
        <v>1107</v>
      </c>
      <c r="X125" s="112">
        <v>1115</v>
      </c>
      <c r="Y125" s="112">
        <v>1118</v>
      </c>
      <c r="Z125" s="112">
        <v>1108</v>
      </c>
      <c r="AB125" s="109" t="str">
        <f>TEXT(Z125,"###,###")</f>
        <v>1,108</v>
      </c>
      <c r="AD125" s="127">
        <f>Z125/$Z$7*100</f>
        <v>14.932614555256066</v>
      </c>
    </row>
    <row r="127" spans="19:32" x14ac:dyDescent="0.25">
      <c r="S127" s="101" t="s">
        <v>102</v>
      </c>
      <c r="T127" s="112"/>
      <c r="U127" s="112"/>
      <c r="V127" s="112">
        <v>3595</v>
      </c>
      <c r="W127" s="112">
        <v>3643</v>
      </c>
      <c r="X127" s="112">
        <v>3666</v>
      </c>
      <c r="Y127" s="112">
        <v>3760</v>
      </c>
      <c r="Z127" s="112">
        <v>3836</v>
      </c>
      <c r="AB127" s="109" t="str">
        <f>TEXT(Z127,"###,###")</f>
        <v>3,836</v>
      </c>
      <c r="AD127" s="127">
        <f>Z127/$Z$7*100</f>
        <v>51.698113207547166</v>
      </c>
    </row>
    <row r="128" spans="19:32" x14ac:dyDescent="0.25">
      <c r="S128" s="101" t="s">
        <v>103</v>
      </c>
      <c r="T128" s="112"/>
      <c r="U128" s="112"/>
      <c r="V128" s="112">
        <v>3280</v>
      </c>
      <c r="W128" s="112">
        <v>3315</v>
      </c>
      <c r="X128" s="112">
        <v>3402</v>
      </c>
      <c r="Y128" s="112">
        <v>3520</v>
      </c>
      <c r="Z128" s="112">
        <v>3577</v>
      </c>
      <c r="AB128" s="109" t="str">
        <f>TEXT(Z128,"###,###")</f>
        <v>3,577</v>
      </c>
      <c r="AD128" s="127">
        <f>Z128/$Z$7*100</f>
        <v>48.20754716981132</v>
      </c>
    </row>
    <row r="130" spans="19:20" x14ac:dyDescent="0.25">
      <c r="S130" s="101" t="s">
        <v>179</v>
      </c>
      <c r="T130" s="127">
        <v>84.973045822102421</v>
      </c>
    </row>
    <row r="131" spans="19:20" x14ac:dyDescent="0.25">
      <c r="S131" s="101" t="s">
        <v>180</v>
      </c>
      <c r="T131" s="127">
        <v>7.9380053908355803</v>
      </c>
    </row>
    <row r="132" spans="19:20" x14ac:dyDescent="0.25">
      <c r="S132" s="101" t="s">
        <v>181</v>
      </c>
      <c r="T132" s="127">
        <v>6.9946091644204857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C45CD6D-E333-45C5-AF77-25F6039B2EC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3A57F65E-7EC3-4072-B16A-71132B3129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D3D626A-A638-41B7-B6C8-21810B7B2B8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A84AF26C-1F96-4BC9-B2B9-A981DC9D172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0820-EB49-4A75-858D-1EA44E905760}">
  <sheetPr codeName="Sheet92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133</v>
      </c>
      <c r="T1" s="99"/>
      <c r="U1" s="99"/>
      <c r="V1" s="99"/>
      <c r="W1" s="99"/>
      <c r="X1" s="99"/>
      <c r="Y1" s="100" t="s">
        <v>172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133</v>
      </c>
      <c r="Y3" s="105" t="s">
        <v>172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12.28 West Coast,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2661</v>
      </c>
      <c r="W4" s="108">
        <v>2637</v>
      </c>
      <c r="X4" s="108">
        <v>2824</v>
      </c>
      <c r="Y4" s="108">
        <v>3029</v>
      </c>
      <c r="Z4" s="108">
        <v>3191</v>
      </c>
      <c r="AB4" s="109" t="str">
        <f>TEXT(Z4,"###,###")</f>
        <v>3,191</v>
      </c>
      <c r="AD4" s="110">
        <f>Z4/Y4-1</f>
        <v>5.3482997689006329E-2</v>
      </c>
      <c r="AF4" s="110">
        <f>Z4/V4-1</f>
        <v>0.19917324314167617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1392</v>
      </c>
      <c r="W5" s="108">
        <v>1417</v>
      </c>
      <c r="X5" s="108">
        <v>1451</v>
      </c>
      <c r="Y5" s="108">
        <v>1576</v>
      </c>
      <c r="Z5" s="108">
        <v>1664</v>
      </c>
      <c r="AB5" s="109" t="str">
        <f>TEXT(Z5,"###,###")</f>
        <v>1,664</v>
      </c>
      <c r="AD5" s="110">
        <f t="shared" ref="AD5:AD9" si="0">Z5/Y5-1</f>
        <v>5.5837563451776706E-2</v>
      </c>
      <c r="AF5" s="110">
        <f t="shared" ref="AF5:AF9" si="1">Z5/V5-1</f>
        <v>0.19540229885057481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1274</v>
      </c>
      <c r="W6" s="108">
        <v>1219</v>
      </c>
      <c r="X6" s="108">
        <v>1372</v>
      </c>
      <c r="Y6" s="108">
        <v>1450</v>
      </c>
      <c r="Z6" s="108">
        <v>1521</v>
      </c>
      <c r="AB6" s="109" t="str">
        <f>TEXT(Z6,"###,###")</f>
        <v>1,521</v>
      </c>
      <c r="AD6" s="110">
        <f t="shared" si="0"/>
        <v>4.8965517241379208E-2</v>
      </c>
      <c r="AF6" s="110">
        <f t="shared" si="1"/>
        <v>0.19387755102040827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1977</v>
      </c>
      <c r="W7" s="108">
        <v>2028</v>
      </c>
      <c r="X7" s="108">
        <v>2017</v>
      </c>
      <c r="Y7" s="108">
        <v>2064</v>
      </c>
      <c r="Z7" s="108">
        <v>2169</v>
      </c>
      <c r="AB7" s="109" t="str">
        <f>TEXT(Z7,"###,###")</f>
        <v>2,169</v>
      </c>
      <c r="AD7" s="110">
        <f t="shared" si="0"/>
        <v>5.0872093023255793E-2</v>
      </c>
      <c r="AF7" s="110">
        <f t="shared" si="1"/>
        <v>9.7116843702579558E-2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3,191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2,169</v>
      </c>
      <c r="P8" s="65"/>
      <c r="S8" s="107" t="s">
        <v>82</v>
      </c>
      <c r="T8" s="108"/>
      <c r="U8" s="108"/>
      <c r="V8" s="108">
        <v>45322.26</v>
      </c>
      <c r="W8" s="108">
        <v>44838.16</v>
      </c>
      <c r="X8" s="108">
        <v>43638</v>
      </c>
      <c r="Y8" s="108">
        <v>44413.66</v>
      </c>
      <c r="Z8" s="108">
        <v>48013.84</v>
      </c>
      <c r="AB8" s="109" t="str">
        <f>TEXT(Z8,"$###,###")</f>
        <v>$48,014</v>
      </c>
      <c r="AD8" s="110">
        <f t="shared" si="0"/>
        <v>8.106019634499817E-2</v>
      </c>
      <c r="AF8" s="110">
        <f t="shared" si="1"/>
        <v>5.9387594528604648E-2</v>
      </c>
    </row>
    <row r="9" spans="1:32" x14ac:dyDescent="0.25">
      <c r="A9" s="30" t="s">
        <v>14</v>
      </c>
      <c r="B9" s="69"/>
      <c r="C9" s="70"/>
      <c r="D9" s="71">
        <f>AD104</f>
        <v>76.809777499216551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53.757491931765792</v>
      </c>
      <c r="P9" s="72" t="s">
        <v>83</v>
      </c>
      <c r="S9" s="107" t="s">
        <v>7</v>
      </c>
      <c r="T9" s="108"/>
      <c r="U9" s="108"/>
      <c r="V9" s="108">
        <v>112690566</v>
      </c>
      <c r="W9" s="108">
        <v>119447914</v>
      </c>
      <c r="X9" s="108">
        <v>120370747</v>
      </c>
      <c r="Y9" s="108">
        <v>129971061</v>
      </c>
      <c r="Z9" s="108">
        <v>141839514</v>
      </c>
      <c r="AB9" s="109" t="str">
        <f>TEXT(Z9/1000000,"$#,###.0")&amp;" mil"</f>
        <v>$141.8 mil</v>
      </c>
      <c r="AD9" s="110">
        <f t="shared" si="0"/>
        <v>9.1316119978431143E-2</v>
      </c>
      <c r="AF9" s="110">
        <f t="shared" si="1"/>
        <v>0.25866360454698567</v>
      </c>
    </row>
    <row r="10" spans="1:32" x14ac:dyDescent="0.25">
      <c r="A10" s="30" t="s">
        <v>17</v>
      </c>
      <c r="B10" s="69"/>
      <c r="C10" s="70"/>
      <c r="D10" s="71">
        <f>AD105</f>
        <v>18.646192416170479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46.104195481788842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91.3324112494237</v>
      </c>
      <c r="P11" s="72" t="s">
        <v>83</v>
      </c>
      <c r="S11" s="107" t="s">
        <v>29</v>
      </c>
      <c r="T11" s="112"/>
      <c r="U11" s="112"/>
      <c r="V11" s="112">
        <v>2491</v>
      </c>
      <c r="W11" s="112">
        <v>2451</v>
      </c>
      <c r="X11" s="112">
        <v>2624</v>
      </c>
      <c r="Y11" s="112">
        <v>2849</v>
      </c>
      <c r="Z11" s="112">
        <v>2996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3.9188566159520515</v>
      </c>
      <c r="P12" s="72" t="s">
        <v>83</v>
      </c>
      <c r="S12" s="107" t="s">
        <v>30</v>
      </c>
      <c r="T12" s="112"/>
      <c r="U12" s="112"/>
      <c r="V12" s="112">
        <v>173</v>
      </c>
      <c r="W12" s="112">
        <v>189</v>
      </c>
      <c r="X12" s="112">
        <v>200</v>
      </c>
      <c r="Y12" s="112">
        <v>173</v>
      </c>
      <c r="Z12" s="112">
        <v>187</v>
      </c>
    </row>
    <row r="13" spans="1:32" ht="15" customHeight="1" x14ac:dyDescent="0.25">
      <c r="A13" s="30" t="s">
        <v>19</v>
      </c>
      <c r="B13" s="70"/>
      <c r="C13" s="70"/>
      <c r="D13" s="71">
        <f>AD108</f>
        <v>10.466938263867126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4.9331489165514064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22.030711375744279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42.6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25.133187088686931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19.207738369415019</v>
      </c>
      <c r="P15" s="72" t="s">
        <v>83</v>
      </c>
      <c r="S15" s="115" t="s">
        <v>59</v>
      </c>
      <c r="T15" s="115"/>
      <c r="U15" s="116"/>
      <c r="V15" s="116">
        <v>119</v>
      </c>
      <c r="W15" s="116">
        <v>125</v>
      </c>
      <c r="X15" s="116">
        <v>122</v>
      </c>
      <c r="Y15" s="112">
        <v>117</v>
      </c>
      <c r="Z15" s="112">
        <v>106</v>
      </c>
      <c r="AB15" s="117">
        <f t="shared" ref="AB15:AB34" si="2">IF(Z15="np",0,Z15/$Z$34)</f>
        <v>3.3239259956099089E-2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37.856471325603259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80.792261630584989</v>
      </c>
      <c r="P16" s="37" t="s">
        <v>83</v>
      </c>
      <c r="S16" s="115" t="s">
        <v>60</v>
      </c>
      <c r="T16" s="115"/>
      <c r="U16" s="116"/>
      <c r="V16" s="116">
        <v>448</v>
      </c>
      <c r="W16" s="116">
        <v>458</v>
      </c>
      <c r="X16" s="116">
        <v>464</v>
      </c>
      <c r="Y16" s="112">
        <v>479</v>
      </c>
      <c r="Z16" s="112">
        <v>489</v>
      </c>
      <c r="AB16" s="117">
        <f t="shared" si="2"/>
        <v>0.15333960489181561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106</v>
      </c>
      <c r="W17" s="116">
        <v>112</v>
      </c>
      <c r="X17" s="116">
        <v>121</v>
      </c>
      <c r="Y17" s="112">
        <v>140</v>
      </c>
      <c r="Z17" s="112">
        <v>170</v>
      </c>
      <c r="AB17" s="117">
        <f t="shared" si="2"/>
        <v>5.3308247099404203E-2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25</v>
      </c>
      <c r="W18" s="116">
        <v>20</v>
      </c>
      <c r="X18" s="116">
        <v>22</v>
      </c>
      <c r="Y18" s="112">
        <v>29</v>
      </c>
      <c r="Z18" s="112">
        <v>25</v>
      </c>
      <c r="AB18" s="117">
        <f t="shared" si="2"/>
        <v>7.8394481028535596E-3</v>
      </c>
    </row>
    <row r="19" spans="1:28" x14ac:dyDescent="0.25">
      <c r="A19" s="61" t="str">
        <f>$S$1&amp;" ("&amp;$V$2&amp;" to "&amp;$Z$2&amp;")"</f>
        <v>West Coast (2018-19 to 2022-23)</v>
      </c>
      <c r="B19" s="61"/>
      <c r="C19" s="61"/>
      <c r="D19" s="61"/>
      <c r="E19" s="61"/>
      <c r="F19" s="61"/>
      <c r="G19" s="61" t="str">
        <f>$S$1&amp;" ("&amp;$V$2&amp;" to "&amp;$Z$2&amp;")"</f>
        <v>West Coast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131</v>
      </c>
      <c r="W19" s="116">
        <v>144</v>
      </c>
      <c r="X19" s="116">
        <v>149</v>
      </c>
      <c r="Y19" s="112">
        <v>167</v>
      </c>
      <c r="Z19" s="112">
        <v>187</v>
      </c>
      <c r="AB19" s="117">
        <f t="shared" si="2"/>
        <v>5.863907180934462E-2</v>
      </c>
    </row>
    <row r="20" spans="1:28" x14ac:dyDescent="0.25">
      <c r="S20" s="115" t="s">
        <v>64</v>
      </c>
      <c r="T20" s="115"/>
      <c r="U20" s="116"/>
      <c r="V20" s="116">
        <v>19</v>
      </c>
      <c r="W20" s="116">
        <v>25</v>
      </c>
      <c r="X20" s="116">
        <v>21</v>
      </c>
      <c r="Y20" s="112">
        <v>13</v>
      </c>
      <c r="Z20" s="112">
        <v>20</v>
      </c>
      <c r="AB20" s="117">
        <f t="shared" si="2"/>
        <v>6.2715584822828473E-3</v>
      </c>
    </row>
    <row r="21" spans="1:28" x14ac:dyDescent="0.25">
      <c r="S21" s="115" t="s">
        <v>65</v>
      </c>
      <c r="T21" s="115"/>
      <c r="U21" s="116"/>
      <c r="V21" s="116">
        <v>226</v>
      </c>
      <c r="W21" s="116">
        <v>179</v>
      </c>
      <c r="X21" s="116">
        <v>232</v>
      </c>
      <c r="Y21" s="112">
        <v>268</v>
      </c>
      <c r="Z21" s="112">
        <v>259</v>
      </c>
      <c r="AB21" s="117">
        <f t="shared" si="2"/>
        <v>8.1216682345562868E-2</v>
      </c>
    </row>
    <row r="22" spans="1:28" x14ac:dyDescent="0.25">
      <c r="S22" s="115" t="s">
        <v>66</v>
      </c>
      <c r="T22" s="115"/>
      <c r="U22" s="116"/>
      <c r="V22" s="116">
        <v>430</v>
      </c>
      <c r="W22" s="116">
        <v>436</v>
      </c>
      <c r="X22" s="116">
        <v>541</v>
      </c>
      <c r="Y22" s="112">
        <v>489</v>
      </c>
      <c r="Z22" s="112">
        <v>493</v>
      </c>
      <c r="AB22" s="117">
        <f t="shared" si="2"/>
        <v>0.15459391658827218</v>
      </c>
    </row>
    <row r="23" spans="1:28" x14ac:dyDescent="0.25">
      <c r="S23" s="115" t="s">
        <v>67</v>
      </c>
      <c r="T23" s="115"/>
      <c r="U23" s="116"/>
      <c r="V23" s="116">
        <v>76</v>
      </c>
      <c r="W23" s="116">
        <v>85</v>
      </c>
      <c r="X23" s="116">
        <v>92</v>
      </c>
      <c r="Y23" s="112">
        <v>103</v>
      </c>
      <c r="Z23" s="112">
        <v>100</v>
      </c>
      <c r="AB23" s="117">
        <f t="shared" si="2"/>
        <v>3.1357792411414238E-2</v>
      </c>
    </row>
    <row r="24" spans="1:28" x14ac:dyDescent="0.25">
      <c r="S24" s="115" t="s">
        <v>68</v>
      </c>
      <c r="T24" s="115"/>
      <c r="U24" s="116"/>
      <c r="V24" s="116">
        <v>11</v>
      </c>
      <c r="W24" s="116">
        <v>12</v>
      </c>
      <c r="X24" s="116">
        <v>10</v>
      </c>
      <c r="Y24" s="112">
        <v>14</v>
      </c>
      <c r="Z24" s="112">
        <v>101</v>
      </c>
      <c r="AB24" s="117">
        <f t="shared" si="2"/>
        <v>3.167137033552838E-2</v>
      </c>
    </row>
    <row r="25" spans="1:28" x14ac:dyDescent="0.25">
      <c r="S25" s="115" t="s">
        <v>69</v>
      </c>
      <c r="T25" s="115"/>
      <c r="U25" s="116"/>
      <c r="V25" s="116">
        <v>40</v>
      </c>
      <c r="W25" s="116">
        <v>28</v>
      </c>
      <c r="X25" s="116">
        <v>48</v>
      </c>
      <c r="Y25" s="112">
        <v>35</v>
      </c>
      <c r="Z25" s="112">
        <v>36</v>
      </c>
      <c r="AB25" s="117">
        <f t="shared" si="2"/>
        <v>1.1288805268109126E-2</v>
      </c>
    </row>
    <row r="26" spans="1:28" x14ac:dyDescent="0.25">
      <c r="S26" s="115" t="s">
        <v>70</v>
      </c>
      <c r="T26" s="115"/>
      <c r="U26" s="116"/>
      <c r="V26" s="116">
        <v>46</v>
      </c>
      <c r="W26" s="116">
        <v>36</v>
      </c>
      <c r="X26" s="116">
        <v>31</v>
      </c>
      <c r="Y26" s="112">
        <v>48</v>
      </c>
      <c r="Z26" s="112">
        <v>52</v>
      </c>
      <c r="AB26" s="117">
        <f t="shared" si="2"/>
        <v>1.6306052053935403E-2</v>
      </c>
    </row>
    <row r="27" spans="1:28" x14ac:dyDescent="0.25">
      <c r="S27" s="115" t="s">
        <v>71</v>
      </c>
      <c r="T27" s="115"/>
      <c r="U27" s="116"/>
      <c r="V27" s="116">
        <v>89</v>
      </c>
      <c r="W27" s="116">
        <v>111</v>
      </c>
      <c r="X27" s="116">
        <v>103</v>
      </c>
      <c r="Y27" s="112">
        <v>108</v>
      </c>
      <c r="Z27" s="112">
        <v>81</v>
      </c>
      <c r="AB27" s="117">
        <f t="shared" si="2"/>
        <v>2.5399811853245531E-2</v>
      </c>
    </row>
    <row r="28" spans="1:28" x14ac:dyDescent="0.25">
      <c r="S28" s="115" t="s">
        <v>72</v>
      </c>
      <c r="T28" s="115"/>
      <c r="U28" s="116"/>
      <c r="V28" s="116">
        <v>112</v>
      </c>
      <c r="W28" s="116">
        <v>104</v>
      </c>
      <c r="X28" s="116">
        <v>114</v>
      </c>
      <c r="Y28" s="112">
        <v>138</v>
      </c>
      <c r="Z28" s="112">
        <v>114</v>
      </c>
      <c r="AB28" s="117">
        <f t="shared" si="2"/>
        <v>3.574788334901223E-2</v>
      </c>
    </row>
    <row r="29" spans="1:28" x14ac:dyDescent="0.25">
      <c r="S29" s="115" t="s">
        <v>73</v>
      </c>
      <c r="T29" s="115"/>
      <c r="U29" s="116"/>
      <c r="V29" s="116">
        <v>240</v>
      </c>
      <c r="W29" s="116">
        <v>209</v>
      </c>
      <c r="X29" s="116">
        <v>233</v>
      </c>
      <c r="Y29" s="112">
        <v>254</v>
      </c>
      <c r="Z29" s="112">
        <v>263</v>
      </c>
      <c r="AB29" s="117">
        <f t="shared" si="2"/>
        <v>8.2470994042019435E-2</v>
      </c>
    </row>
    <row r="30" spans="1:28" x14ac:dyDescent="0.25">
      <c r="S30" s="115" t="s">
        <v>74</v>
      </c>
      <c r="T30" s="115"/>
      <c r="U30" s="116"/>
      <c r="V30" s="116">
        <v>160</v>
      </c>
      <c r="W30" s="116">
        <v>174</v>
      </c>
      <c r="X30" s="116">
        <v>170</v>
      </c>
      <c r="Y30" s="112">
        <v>204</v>
      </c>
      <c r="Z30" s="112">
        <v>197</v>
      </c>
      <c r="AB30" s="117">
        <f t="shared" si="2"/>
        <v>6.1774851050486045E-2</v>
      </c>
    </row>
    <row r="31" spans="1:28" x14ac:dyDescent="0.25">
      <c r="S31" s="115" t="s">
        <v>75</v>
      </c>
      <c r="T31" s="115"/>
      <c r="U31" s="116"/>
      <c r="V31" s="116">
        <v>183</v>
      </c>
      <c r="W31" s="116">
        <v>169</v>
      </c>
      <c r="X31" s="116">
        <v>193</v>
      </c>
      <c r="Y31" s="112">
        <v>207</v>
      </c>
      <c r="Z31" s="112">
        <v>200</v>
      </c>
      <c r="AB31" s="117">
        <f t="shared" si="2"/>
        <v>6.2715584822828477E-2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12</v>
      </c>
      <c r="W32" s="116">
        <v>15</v>
      </c>
      <c r="X32" s="116">
        <v>21</v>
      </c>
      <c r="Y32" s="112">
        <v>24</v>
      </c>
      <c r="Z32" s="112">
        <v>36</v>
      </c>
      <c r="AB32" s="117">
        <f t="shared" si="2"/>
        <v>1.1288805268109126E-2</v>
      </c>
    </row>
    <row r="33" spans="19:32" x14ac:dyDescent="0.25">
      <c r="S33" s="115" t="s">
        <v>77</v>
      </c>
      <c r="T33" s="115"/>
      <c r="U33" s="116"/>
      <c r="V33" s="116">
        <v>79</v>
      </c>
      <c r="W33" s="116">
        <v>70</v>
      </c>
      <c r="X33" s="116">
        <v>64</v>
      </c>
      <c r="Y33" s="112">
        <v>107</v>
      </c>
      <c r="Z33" s="112">
        <v>181</v>
      </c>
      <c r="AB33" s="117">
        <f t="shared" si="2"/>
        <v>5.6757604264659769E-2</v>
      </c>
    </row>
    <row r="34" spans="19:32" x14ac:dyDescent="0.25">
      <c r="S34" s="118" t="s">
        <v>53</v>
      </c>
      <c r="T34" s="118"/>
      <c r="U34" s="119"/>
      <c r="V34" s="119">
        <v>2661</v>
      </c>
      <c r="W34" s="119">
        <v>2637</v>
      </c>
      <c r="X34" s="119">
        <v>2824</v>
      </c>
      <c r="Y34" s="120">
        <v>3029</v>
      </c>
      <c r="Z34" s="120">
        <v>3189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1664</v>
      </c>
      <c r="W37" s="112">
        <v>1720</v>
      </c>
      <c r="X37" s="112">
        <v>1664</v>
      </c>
      <c r="Y37" s="112">
        <v>1668</v>
      </c>
      <c r="Z37" s="112">
        <v>1754</v>
      </c>
      <c r="AB37" s="132">
        <f>Z37/Z40*100</f>
        <v>80.792261630584989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313</v>
      </c>
      <c r="W38" s="112">
        <v>301</v>
      </c>
      <c r="X38" s="112">
        <v>352</v>
      </c>
      <c r="Y38" s="112">
        <v>398</v>
      </c>
      <c r="Z38" s="112">
        <v>417</v>
      </c>
      <c r="AB38" s="132">
        <f>Z38/Z40*100</f>
        <v>19.207738369415019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1977</v>
      </c>
      <c r="W40" s="112">
        <v>2021</v>
      </c>
      <c r="X40" s="112">
        <v>2016</v>
      </c>
      <c r="Y40" s="112">
        <v>2066</v>
      </c>
      <c r="Z40" s="112">
        <v>2171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7</v>
      </c>
      <c r="W44" s="112">
        <v>0</v>
      </c>
      <c r="X44" s="112">
        <v>4</v>
      </c>
      <c r="Y44" s="112">
        <v>6</v>
      </c>
      <c r="Z44" s="112">
        <v>5</v>
      </c>
    </row>
    <row r="45" spans="19:32" x14ac:dyDescent="0.25">
      <c r="S45" s="115" t="s">
        <v>37</v>
      </c>
      <c r="T45" s="115"/>
      <c r="U45" s="112"/>
      <c r="V45" s="112">
        <v>26</v>
      </c>
      <c r="W45" s="112">
        <v>23</v>
      </c>
      <c r="X45" s="112">
        <v>30</v>
      </c>
      <c r="Y45" s="112">
        <v>39</v>
      </c>
      <c r="Z45" s="112">
        <v>39</v>
      </c>
    </row>
    <row r="46" spans="19:32" x14ac:dyDescent="0.25">
      <c r="S46" s="115" t="s">
        <v>38</v>
      </c>
      <c r="T46" s="115"/>
      <c r="U46" s="112"/>
      <c r="V46" s="112">
        <v>70</v>
      </c>
      <c r="W46" s="112">
        <v>51</v>
      </c>
      <c r="X46" s="112">
        <v>73</v>
      </c>
      <c r="Y46" s="112">
        <v>69</v>
      </c>
      <c r="Z46" s="112">
        <v>92</v>
      </c>
    </row>
    <row r="47" spans="19:32" x14ac:dyDescent="0.25">
      <c r="S47" s="115" t="s">
        <v>39</v>
      </c>
      <c r="T47" s="115"/>
      <c r="U47" s="112"/>
      <c r="V47" s="112">
        <v>88</v>
      </c>
      <c r="W47" s="112">
        <v>95</v>
      </c>
      <c r="X47" s="112">
        <v>88</v>
      </c>
      <c r="Y47" s="112">
        <v>95</v>
      </c>
      <c r="Z47" s="112">
        <v>121</v>
      </c>
    </row>
    <row r="48" spans="19:32" x14ac:dyDescent="0.25">
      <c r="S48" s="115" t="s">
        <v>40</v>
      </c>
      <c r="T48" s="115"/>
      <c r="U48" s="112"/>
      <c r="V48" s="112">
        <v>161</v>
      </c>
      <c r="W48" s="112">
        <v>176</v>
      </c>
      <c r="X48" s="112">
        <v>154</v>
      </c>
      <c r="Y48" s="112">
        <v>181</v>
      </c>
      <c r="Z48" s="112">
        <v>190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119</v>
      </c>
      <c r="W49" s="112">
        <v>129</v>
      </c>
      <c r="X49" s="112">
        <v>157</v>
      </c>
      <c r="Y49" s="112">
        <v>186</v>
      </c>
      <c r="Z49" s="112">
        <v>208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West Coast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145</v>
      </c>
      <c r="W50" s="112">
        <v>160</v>
      </c>
      <c r="X50" s="112">
        <v>164</v>
      </c>
      <c r="Y50" s="112">
        <v>159</v>
      </c>
      <c r="Z50" s="112">
        <v>157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121</v>
      </c>
      <c r="W51" s="112">
        <v>118</v>
      </c>
      <c r="X51" s="112">
        <v>105</v>
      </c>
      <c r="Y51" s="112">
        <v>137</v>
      </c>
      <c r="Z51" s="112">
        <v>154</v>
      </c>
    </row>
    <row r="52" spans="1:26" ht="15" customHeight="1" x14ac:dyDescent="0.25">
      <c r="S52" s="115" t="s">
        <v>44</v>
      </c>
      <c r="T52" s="115"/>
      <c r="U52" s="112"/>
      <c r="V52" s="112">
        <v>162</v>
      </c>
      <c r="W52" s="112">
        <v>142</v>
      </c>
      <c r="X52" s="112">
        <v>123</v>
      </c>
      <c r="Y52" s="112">
        <v>134</v>
      </c>
      <c r="Z52" s="112">
        <v>120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177</v>
      </c>
      <c r="W53" s="112">
        <v>157</v>
      </c>
      <c r="X53" s="112">
        <v>168</v>
      </c>
      <c r="Y53" s="112">
        <v>163</v>
      </c>
      <c r="Z53" s="112">
        <v>158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124</v>
      </c>
      <c r="W54" s="112">
        <v>141</v>
      </c>
      <c r="X54" s="112">
        <v>153</v>
      </c>
      <c r="Y54" s="112">
        <v>162</v>
      </c>
      <c r="Z54" s="112">
        <v>193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121</v>
      </c>
      <c r="W55" s="112">
        <v>121</v>
      </c>
      <c r="X55" s="112">
        <v>115</v>
      </c>
      <c r="Y55" s="112">
        <v>126</v>
      </c>
      <c r="Z55" s="112">
        <v>116</v>
      </c>
    </row>
    <row r="56" spans="1:26" ht="15" customHeight="1" x14ac:dyDescent="0.25">
      <c r="S56" s="115" t="s">
        <v>48</v>
      </c>
      <c r="T56" s="115"/>
      <c r="U56" s="112"/>
      <c r="V56" s="112">
        <v>58</v>
      </c>
      <c r="W56" s="112">
        <v>76</v>
      </c>
      <c r="X56" s="112">
        <v>89</v>
      </c>
      <c r="Y56" s="112">
        <v>92</v>
      </c>
      <c r="Z56" s="112">
        <v>87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11</v>
      </c>
      <c r="W57" s="112">
        <v>12</v>
      </c>
      <c r="X57" s="112">
        <v>16</v>
      </c>
      <c r="Y57" s="112">
        <v>23</v>
      </c>
      <c r="Z57" s="112">
        <v>21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9</v>
      </c>
      <c r="W58" s="112">
        <v>9</v>
      </c>
      <c r="X58" s="112">
        <v>9</v>
      </c>
      <c r="Y58" s="112">
        <v>10</v>
      </c>
      <c r="Z58" s="112">
        <v>10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0</v>
      </c>
      <c r="W59" s="112">
        <v>0</v>
      </c>
      <c r="X59" s="112">
        <v>2</v>
      </c>
      <c r="Y59" s="112">
        <v>3</v>
      </c>
      <c r="Z59" s="112">
        <v>5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1</v>
      </c>
      <c r="Y60" s="112">
        <v>0</v>
      </c>
      <c r="Z60" s="112">
        <v>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1394</v>
      </c>
      <c r="W61" s="112">
        <v>1413</v>
      </c>
      <c r="X61" s="112">
        <v>1451</v>
      </c>
      <c r="Y61" s="112">
        <v>1577</v>
      </c>
      <c r="Z61" s="112">
        <v>1663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0</v>
      </c>
      <c r="W63" s="112">
        <v>0</v>
      </c>
      <c r="X63" s="112">
        <v>3</v>
      </c>
      <c r="Y63" s="112">
        <v>4</v>
      </c>
      <c r="Z63" s="112">
        <v>8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40</v>
      </c>
      <c r="W64" s="112">
        <v>28</v>
      </c>
      <c r="X64" s="112">
        <v>36</v>
      </c>
      <c r="Y64" s="112">
        <v>34</v>
      </c>
      <c r="Z64" s="112">
        <v>46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West Coast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61</v>
      </c>
      <c r="W65" s="112">
        <v>50</v>
      </c>
      <c r="X65" s="112">
        <v>68</v>
      </c>
      <c r="Y65" s="112">
        <v>77</v>
      </c>
      <c r="Z65" s="112">
        <v>75</v>
      </c>
    </row>
    <row r="66" spans="1:26" x14ac:dyDescent="0.25">
      <c r="S66" s="115" t="s">
        <v>39</v>
      </c>
      <c r="T66" s="115"/>
      <c r="U66" s="112"/>
      <c r="V66" s="112">
        <v>93</v>
      </c>
      <c r="W66" s="112">
        <v>89</v>
      </c>
      <c r="X66" s="112">
        <v>112</v>
      </c>
      <c r="Y66" s="112">
        <v>101</v>
      </c>
      <c r="Z66" s="112">
        <v>114</v>
      </c>
    </row>
    <row r="67" spans="1:26" x14ac:dyDescent="0.25">
      <c r="S67" s="115" t="s">
        <v>40</v>
      </c>
      <c r="T67" s="115"/>
      <c r="U67" s="112"/>
      <c r="V67" s="112">
        <v>142</v>
      </c>
      <c r="W67" s="112">
        <v>167</v>
      </c>
      <c r="X67" s="112">
        <v>190</v>
      </c>
      <c r="Y67" s="112">
        <v>211</v>
      </c>
      <c r="Z67" s="112">
        <v>187</v>
      </c>
    </row>
    <row r="68" spans="1:26" x14ac:dyDescent="0.25">
      <c r="S68" s="115" t="s">
        <v>41</v>
      </c>
      <c r="T68" s="115"/>
      <c r="U68" s="112"/>
      <c r="V68" s="112">
        <v>127</v>
      </c>
      <c r="W68" s="112">
        <v>131</v>
      </c>
      <c r="X68" s="112">
        <v>137</v>
      </c>
      <c r="Y68" s="112">
        <v>130</v>
      </c>
      <c r="Z68" s="112">
        <v>169</v>
      </c>
    </row>
    <row r="69" spans="1:26" x14ac:dyDescent="0.25">
      <c r="S69" s="115" t="s">
        <v>42</v>
      </c>
      <c r="T69" s="115"/>
      <c r="U69" s="112"/>
      <c r="V69" s="112">
        <v>109</v>
      </c>
      <c r="W69" s="112">
        <v>94</v>
      </c>
      <c r="X69" s="112">
        <v>116</v>
      </c>
      <c r="Y69" s="112">
        <v>132</v>
      </c>
      <c r="Z69" s="112">
        <v>130</v>
      </c>
    </row>
    <row r="70" spans="1:26" x14ac:dyDescent="0.25">
      <c r="S70" s="115" t="s">
        <v>43</v>
      </c>
      <c r="T70" s="115"/>
      <c r="U70" s="112"/>
      <c r="V70" s="112">
        <v>95</v>
      </c>
      <c r="W70" s="112">
        <v>103</v>
      </c>
      <c r="X70" s="112">
        <v>109</v>
      </c>
      <c r="Y70" s="112">
        <v>134</v>
      </c>
      <c r="Z70" s="112">
        <v>135</v>
      </c>
    </row>
    <row r="71" spans="1:26" x14ac:dyDescent="0.25">
      <c r="S71" s="115" t="s">
        <v>44</v>
      </c>
      <c r="T71" s="115"/>
      <c r="U71" s="112"/>
      <c r="V71" s="112">
        <v>148</v>
      </c>
      <c r="W71" s="112">
        <v>123</v>
      </c>
      <c r="X71" s="112">
        <v>112</v>
      </c>
      <c r="Y71" s="112">
        <v>105</v>
      </c>
      <c r="Z71" s="112">
        <v>114</v>
      </c>
    </row>
    <row r="72" spans="1:26" x14ac:dyDescent="0.25">
      <c r="S72" s="115" t="s">
        <v>45</v>
      </c>
      <c r="T72" s="115"/>
      <c r="U72" s="112"/>
      <c r="V72" s="112">
        <v>159</v>
      </c>
      <c r="W72" s="112">
        <v>149</v>
      </c>
      <c r="X72" s="112">
        <v>156</v>
      </c>
      <c r="Y72" s="112">
        <v>164</v>
      </c>
      <c r="Z72" s="112">
        <v>149</v>
      </c>
    </row>
    <row r="73" spans="1:26" x14ac:dyDescent="0.25">
      <c r="S73" s="115" t="s">
        <v>46</v>
      </c>
      <c r="T73" s="115"/>
      <c r="U73" s="112"/>
      <c r="V73" s="112">
        <v>140</v>
      </c>
      <c r="W73" s="112">
        <v>133</v>
      </c>
      <c r="X73" s="112">
        <v>131</v>
      </c>
      <c r="Y73" s="112">
        <v>142</v>
      </c>
      <c r="Z73" s="112">
        <v>152</v>
      </c>
    </row>
    <row r="74" spans="1:26" x14ac:dyDescent="0.25">
      <c r="S74" s="115" t="s">
        <v>47</v>
      </c>
      <c r="T74" s="115"/>
      <c r="U74" s="112"/>
      <c r="V74" s="112">
        <v>102</v>
      </c>
      <c r="W74" s="112">
        <v>99</v>
      </c>
      <c r="X74" s="112">
        <v>120</v>
      </c>
      <c r="Y74" s="112">
        <v>118</v>
      </c>
      <c r="Z74" s="112">
        <v>128</v>
      </c>
    </row>
    <row r="75" spans="1:26" x14ac:dyDescent="0.25">
      <c r="S75" s="115" t="s">
        <v>48</v>
      </c>
      <c r="T75" s="115"/>
      <c r="U75" s="112"/>
      <c r="V75" s="112">
        <v>41</v>
      </c>
      <c r="W75" s="112">
        <v>45</v>
      </c>
      <c r="X75" s="112">
        <v>57</v>
      </c>
      <c r="Y75" s="112">
        <v>65</v>
      </c>
      <c r="Z75" s="112">
        <v>69</v>
      </c>
    </row>
    <row r="76" spans="1:26" x14ac:dyDescent="0.25">
      <c r="S76" s="115" t="s">
        <v>49</v>
      </c>
      <c r="T76" s="115"/>
      <c r="U76" s="112"/>
      <c r="V76" s="112">
        <v>11</v>
      </c>
      <c r="W76" s="112">
        <v>19</v>
      </c>
      <c r="X76" s="112">
        <v>21</v>
      </c>
      <c r="Y76" s="112">
        <v>18</v>
      </c>
      <c r="Z76" s="112">
        <v>21</v>
      </c>
    </row>
    <row r="77" spans="1:26" x14ac:dyDescent="0.25">
      <c r="S77" s="115" t="s">
        <v>50</v>
      </c>
      <c r="T77" s="115"/>
      <c r="U77" s="112"/>
      <c r="V77" s="112">
        <v>6</v>
      </c>
      <c r="W77" s="112">
        <v>0</v>
      </c>
      <c r="X77" s="112">
        <v>2</v>
      </c>
      <c r="Y77" s="112">
        <v>7</v>
      </c>
      <c r="Z77" s="112">
        <v>10</v>
      </c>
    </row>
    <row r="78" spans="1:26" x14ac:dyDescent="0.25">
      <c r="S78" s="115" t="s">
        <v>51</v>
      </c>
      <c r="T78" s="115"/>
      <c r="U78" s="112"/>
      <c r="V78" s="112">
        <v>0</v>
      </c>
      <c r="W78" s="112">
        <v>0</v>
      </c>
      <c r="X78" s="112">
        <v>1</v>
      </c>
      <c r="Y78" s="112">
        <v>0</v>
      </c>
      <c r="Z78" s="112">
        <v>0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0</v>
      </c>
      <c r="X79" s="112">
        <v>1</v>
      </c>
      <c r="Y79" s="112">
        <v>0</v>
      </c>
      <c r="Z79" s="112">
        <v>0</v>
      </c>
    </row>
    <row r="80" spans="1:26" x14ac:dyDescent="0.25">
      <c r="S80" s="118" t="s">
        <v>53</v>
      </c>
      <c r="T80" s="118"/>
      <c r="U80" s="112"/>
      <c r="V80" s="112">
        <v>1271</v>
      </c>
      <c r="W80" s="112">
        <v>1221</v>
      </c>
      <c r="X80" s="112">
        <v>1372</v>
      </c>
      <c r="Y80" s="112">
        <v>1450</v>
      </c>
      <c r="Z80" s="112">
        <v>1520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West Coast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68</v>
      </c>
      <c r="W83" s="112">
        <v>77</v>
      </c>
      <c r="X83" s="112">
        <v>80</v>
      </c>
      <c r="Y83" s="112">
        <v>71</v>
      </c>
      <c r="Z83" s="112">
        <v>78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77</v>
      </c>
      <c r="W84" s="112">
        <v>75</v>
      </c>
      <c r="X84" s="112">
        <v>74</v>
      </c>
      <c r="Y84" s="112">
        <v>98</v>
      </c>
      <c r="Z84" s="112">
        <v>107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237</v>
      </c>
      <c r="W85" s="112">
        <v>236</v>
      </c>
      <c r="X85" s="112">
        <v>234</v>
      </c>
      <c r="Y85" s="112">
        <v>223</v>
      </c>
      <c r="Z85" s="112">
        <v>230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3,191</v>
      </c>
      <c r="D86" s="94">
        <f t="shared" ref="D86:D91" si="4">AD4</f>
        <v>5.3482997689006329E-2</v>
      </c>
      <c r="E86" s="95">
        <f t="shared" ref="E86:E91" si="5">AD4</f>
        <v>5.3482997689006329E-2</v>
      </c>
      <c r="F86" s="94">
        <f t="shared" ref="F86:F91" si="6">AF4</f>
        <v>0.19917324314167617</v>
      </c>
      <c r="G86" s="95">
        <f t="shared" ref="G86:G91" si="7">AF4</f>
        <v>0.19917324314167617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50</v>
      </c>
      <c r="W86" s="112">
        <v>48</v>
      </c>
      <c r="X86" s="112">
        <v>50</v>
      </c>
      <c r="Y86" s="112">
        <v>58</v>
      </c>
      <c r="Z86" s="112">
        <v>62</v>
      </c>
    </row>
    <row r="87" spans="1:30" ht="15" customHeight="1" x14ac:dyDescent="0.25">
      <c r="A87" s="96" t="s">
        <v>4</v>
      </c>
      <c r="B87" s="49"/>
      <c r="C87" s="97" t="str">
        <f t="shared" si="3"/>
        <v>1,664</v>
      </c>
      <c r="D87" s="94">
        <f t="shared" si="4"/>
        <v>5.5837563451776706E-2</v>
      </c>
      <c r="E87" s="95">
        <f t="shared" si="5"/>
        <v>5.5837563451776706E-2</v>
      </c>
      <c r="F87" s="94">
        <f t="shared" si="6"/>
        <v>0.19540229885057481</v>
      </c>
      <c r="G87" s="95">
        <f t="shared" si="7"/>
        <v>0.19540229885057481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22</v>
      </c>
      <c r="W87" s="112">
        <v>17</v>
      </c>
      <c r="X87" s="112">
        <v>18</v>
      </c>
      <c r="Y87" s="112">
        <v>21</v>
      </c>
      <c r="Z87" s="112">
        <v>20</v>
      </c>
    </row>
    <row r="88" spans="1:30" ht="15" customHeight="1" x14ac:dyDescent="0.25">
      <c r="A88" s="96" t="s">
        <v>5</v>
      </c>
      <c r="B88" s="49"/>
      <c r="C88" s="97" t="str">
        <f t="shared" si="3"/>
        <v>1,521</v>
      </c>
      <c r="D88" s="94">
        <f t="shared" si="4"/>
        <v>4.8965517241379208E-2</v>
      </c>
      <c r="E88" s="95">
        <f t="shared" si="5"/>
        <v>4.8965517241379208E-2</v>
      </c>
      <c r="F88" s="94">
        <f t="shared" si="6"/>
        <v>0.19387755102040827</v>
      </c>
      <c r="G88" s="95">
        <f t="shared" si="7"/>
        <v>0.19387755102040827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22</v>
      </c>
      <c r="W88" s="112">
        <v>25</v>
      </c>
      <c r="X88" s="112">
        <v>22</v>
      </c>
      <c r="Y88" s="112">
        <v>28</v>
      </c>
      <c r="Z88" s="112">
        <v>26</v>
      </c>
    </row>
    <row r="89" spans="1:30" ht="15" customHeight="1" x14ac:dyDescent="0.25">
      <c r="A89" s="49" t="s">
        <v>6</v>
      </c>
      <c r="B89" s="49"/>
      <c r="C89" s="97" t="str">
        <f t="shared" si="3"/>
        <v>2,169</v>
      </c>
      <c r="D89" s="94">
        <f t="shared" si="4"/>
        <v>5.0872093023255793E-2</v>
      </c>
      <c r="E89" s="95">
        <f t="shared" si="5"/>
        <v>5.0872093023255793E-2</v>
      </c>
      <c r="F89" s="94">
        <f t="shared" si="6"/>
        <v>9.7116843702579558E-2</v>
      </c>
      <c r="G89" s="95">
        <f t="shared" si="7"/>
        <v>9.7116843702579558E-2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253</v>
      </c>
      <c r="W89" s="112">
        <v>259</v>
      </c>
      <c r="X89" s="112">
        <v>228</v>
      </c>
      <c r="Y89" s="112">
        <v>229</v>
      </c>
      <c r="Z89" s="112">
        <v>251</v>
      </c>
    </row>
    <row r="90" spans="1:30" ht="15" customHeight="1" x14ac:dyDescent="0.25">
      <c r="A90" s="49" t="s">
        <v>95</v>
      </c>
      <c r="B90" s="49"/>
      <c r="C90" s="97" t="str">
        <f t="shared" si="3"/>
        <v>$48,014</v>
      </c>
      <c r="D90" s="94">
        <f t="shared" si="4"/>
        <v>8.106019634499817E-2</v>
      </c>
      <c r="E90" s="95">
        <f t="shared" si="5"/>
        <v>8.106019634499817E-2</v>
      </c>
      <c r="F90" s="94">
        <f t="shared" si="6"/>
        <v>5.9387594528604648E-2</v>
      </c>
      <c r="G90" s="95">
        <f t="shared" si="7"/>
        <v>5.9387594528604648E-2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205</v>
      </c>
      <c r="W90" s="112">
        <v>197</v>
      </c>
      <c r="X90" s="112">
        <v>197</v>
      </c>
      <c r="Y90" s="112">
        <v>217</v>
      </c>
      <c r="Z90" s="112">
        <v>202</v>
      </c>
    </row>
    <row r="91" spans="1:30" ht="15" customHeight="1" x14ac:dyDescent="0.25">
      <c r="A91" s="49" t="s">
        <v>7</v>
      </c>
      <c r="B91" s="49"/>
      <c r="C91" s="97" t="str">
        <f t="shared" si="3"/>
        <v>$141.8 mil</v>
      </c>
      <c r="D91" s="94">
        <f t="shared" si="4"/>
        <v>9.1316119978431143E-2</v>
      </c>
      <c r="E91" s="95">
        <f t="shared" si="5"/>
        <v>9.1316119978431143E-2</v>
      </c>
      <c r="F91" s="94">
        <f t="shared" si="6"/>
        <v>0.25866360454698567</v>
      </c>
      <c r="G91" s="95">
        <f t="shared" si="7"/>
        <v>0.25866360454698567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1072</v>
      </c>
      <c r="W91" s="112">
        <v>1098</v>
      </c>
      <c r="X91" s="112">
        <v>1076</v>
      </c>
      <c r="Y91" s="112">
        <v>1113</v>
      </c>
      <c r="Z91" s="112">
        <v>1164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68</v>
      </c>
      <c r="W93" s="112">
        <v>72</v>
      </c>
      <c r="X93" s="112">
        <v>73</v>
      </c>
      <c r="Y93" s="112">
        <v>71</v>
      </c>
      <c r="Z93" s="112">
        <v>63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87</v>
      </c>
      <c r="W94" s="112">
        <v>95</v>
      </c>
      <c r="X94" s="112">
        <v>97</v>
      </c>
      <c r="Y94" s="112">
        <v>96</v>
      </c>
      <c r="Z94" s="112">
        <v>99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50</v>
      </c>
      <c r="W95" s="112">
        <v>43</v>
      </c>
      <c r="X95" s="112">
        <v>37</v>
      </c>
      <c r="Y95" s="112">
        <v>49</v>
      </c>
      <c r="Z95" s="112">
        <v>46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164</v>
      </c>
      <c r="W96" s="112">
        <v>171</v>
      </c>
      <c r="X96" s="112">
        <v>174</v>
      </c>
      <c r="Y96" s="112">
        <v>189</v>
      </c>
      <c r="Z96" s="112">
        <v>194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105</v>
      </c>
      <c r="W97" s="112">
        <v>101</v>
      </c>
      <c r="X97" s="112">
        <v>104</v>
      </c>
      <c r="Y97" s="112">
        <v>100</v>
      </c>
      <c r="Z97" s="112">
        <v>122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111</v>
      </c>
      <c r="W98" s="112">
        <v>107</v>
      </c>
      <c r="X98" s="112">
        <v>98</v>
      </c>
      <c r="Y98" s="112">
        <v>106</v>
      </c>
      <c r="Z98" s="112">
        <v>98</v>
      </c>
    </row>
    <row r="99" spans="1:32" ht="15" customHeight="1" x14ac:dyDescent="0.25">
      <c r="S99" s="115" t="s">
        <v>142</v>
      </c>
      <c r="T99" s="115"/>
      <c r="U99" s="112"/>
      <c r="V99" s="112">
        <v>20</v>
      </c>
      <c r="W99" s="112">
        <v>20</v>
      </c>
      <c r="X99" s="112">
        <v>25</v>
      </c>
      <c r="Y99" s="112">
        <v>24</v>
      </c>
      <c r="Z99" s="112">
        <v>20</v>
      </c>
    </row>
    <row r="100" spans="1:32" ht="15" customHeight="1" x14ac:dyDescent="0.25">
      <c r="S100" s="115" t="s">
        <v>58</v>
      </c>
      <c r="T100" s="115"/>
      <c r="U100" s="112"/>
      <c r="V100" s="112">
        <v>155</v>
      </c>
      <c r="W100" s="112">
        <v>166</v>
      </c>
      <c r="X100" s="112">
        <v>170</v>
      </c>
      <c r="Y100" s="112">
        <v>181</v>
      </c>
      <c r="Z100" s="112">
        <v>189</v>
      </c>
    </row>
    <row r="101" spans="1:32" x14ac:dyDescent="0.25">
      <c r="A101" s="18"/>
      <c r="S101" s="118" t="s">
        <v>53</v>
      </c>
      <c r="T101" s="118"/>
      <c r="U101" s="112"/>
      <c r="V101" s="112">
        <v>903</v>
      </c>
      <c r="W101" s="112">
        <v>924</v>
      </c>
      <c r="X101" s="112">
        <v>937</v>
      </c>
      <c r="Y101" s="112">
        <v>947</v>
      </c>
      <c r="Z101" s="112">
        <v>1001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1968</v>
      </c>
      <c r="W104" s="112">
        <v>2122</v>
      </c>
      <c r="X104" s="112">
        <v>2148</v>
      </c>
      <c r="Y104" s="112">
        <v>2277</v>
      </c>
      <c r="Z104" s="112">
        <v>2451</v>
      </c>
      <c r="AB104" s="109" t="str">
        <f>TEXT(Z104,"###,###")</f>
        <v>2,451</v>
      </c>
      <c r="AD104" s="130">
        <f>Z104/($Z$4)*100</f>
        <v>76.809777499216551</v>
      </c>
      <c r="AF104" s="109"/>
    </row>
    <row r="105" spans="1:32" x14ac:dyDescent="0.25">
      <c r="S105" s="115" t="s">
        <v>17</v>
      </c>
      <c r="T105" s="115"/>
      <c r="U105" s="112"/>
      <c r="V105" s="112">
        <v>530</v>
      </c>
      <c r="W105" s="112">
        <v>500</v>
      </c>
      <c r="X105" s="112">
        <v>526</v>
      </c>
      <c r="Y105" s="112">
        <v>609</v>
      </c>
      <c r="Z105" s="112">
        <v>595</v>
      </c>
      <c r="AB105" s="109" t="str">
        <f>TEXT(Z105,"###,###")</f>
        <v>595</v>
      </c>
      <c r="AD105" s="130">
        <f>Z105/($Z$4)*100</f>
        <v>18.646192416170479</v>
      </c>
      <c r="AF105" s="109"/>
    </row>
    <row r="106" spans="1:32" x14ac:dyDescent="0.25">
      <c r="S106" s="118" t="s">
        <v>53</v>
      </c>
      <c r="T106" s="118"/>
      <c r="U106" s="120"/>
      <c r="V106" s="120">
        <v>2498</v>
      </c>
      <c r="W106" s="120">
        <v>2622</v>
      </c>
      <c r="X106" s="120">
        <v>2674</v>
      </c>
      <c r="Y106" s="120">
        <v>2886</v>
      </c>
      <c r="Z106" s="120">
        <v>3046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284</v>
      </c>
      <c r="W108" s="112">
        <v>340</v>
      </c>
      <c r="X108" s="112">
        <v>382</v>
      </c>
      <c r="Y108" s="112">
        <v>328</v>
      </c>
      <c r="Z108" s="112">
        <v>334</v>
      </c>
      <c r="AB108" s="109" t="str">
        <f>TEXT(Z108,"###,###")</f>
        <v>334</v>
      </c>
      <c r="AD108" s="130">
        <f>Z108/($Z$4)*100</f>
        <v>10.466938263867126</v>
      </c>
      <c r="AF108" s="109"/>
    </row>
    <row r="109" spans="1:32" x14ac:dyDescent="0.25">
      <c r="S109" s="115" t="s">
        <v>20</v>
      </c>
      <c r="T109" s="115"/>
      <c r="U109" s="112"/>
      <c r="V109" s="112">
        <v>497</v>
      </c>
      <c r="W109" s="112">
        <v>521</v>
      </c>
      <c r="X109" s="112">
        <v>625</v>
      </c>
      <c r="Y109" s="112">
        <v>658</v>
      </c>
      <c r="Z109" s="112">
        <v>703</v>
      </c>
      <c r="AB109" s="109" t="str">
        <f>TEXT(Z109,"###,###")</f>
        <v>703</v>
      </c>
      <c r="AD109" s="130">
        <f>Z109/($Z$4)*100</f>
        <v>22.030711375744279</v>
      </c>
      <c r="AF109" s="109"/>
    </row>
    <row r="110" spans="1:32" x14ac:dyDescent="0.25">
      <c r="S110" s="115" t="s">
        <v>21</v>
      </c>
      <c r="T110" s="115"/>
      <c r="U110" s="112"/>
      <c r="V110" s="112">
        <v>688</v>
      </c>
      <c r="W110" s="112">
        <v>537</v>
      </c>
      <c r="X110" s="112">
        <v>599</v>
      </c>
      <c r="Y110" s="112">
        <v>727</v>
      </c>
      <c r="Z110" s="112">
        <v>802</v>
      </c>
      <c r="AB110" s="109" t="str">
        <f>TEXT(Z110,"###,###")</f>
        <v>802</v>
      </c>
      <c r="AD110" s="130">
        <f>Z110/($Z$4)*100</f>
        <v>25.133187088686931</v>
      </c>
      <c r="AF110" s="109"/>
    </row>
    <row r="111" spans="1:32" x14ac:dyDescent="0.25">
      <c r="S111" s="115" t="s">
        <v>22</v>
      </c>
      <c r="T111" s="115"/>
      <c r="U111" s="112"/>
      <c r="V111" s="112">
        <v>1048</v>
      </c>
      <c r="W111" s="112">
        <v>1045</v>
      </c>
      <c r="X111" s="112">
        <v>1068</v>
      </c>
      <c r="Y111" s="112">
        <v>1161</v>
      </c>
      <c r="Z111" s="112">
        <v>1208</v>
      </c>
      <c r="AB111" s="109" t="str">
        <f>TEXT(Z111,"###,###")</f>
        <v>1,208</v>
      </c>
      <c r="AD111" s="130">
        <f>Z111/($Z$4)*100</f>
        <v>37.856471325603259</v>
      </c>
      <c r="AF111" s="109"/>
    </row>
    <row r="112" spans="1:32" x14ac:dyDescent="0.25">
      <c r="S112" s="118" t="s">
        <v>53</v>
      </c>
      <c r="T112" s="118"/>
      <c r="U112" s="112"/>
      <c r="V112" s="112">
        <v>2666</v>
      </c>
      <c r="W112" s="112">
        <v>2637</v>
      </c>
      <c r="X112" s="112">
        <v>2824</v>
      </c>
      <c r="Y112" s="112">
        <v>3030</v>
      </c>
      <c r="Z112" s="112">
        <v>3189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42.76</v>
      </c>
      <c r="W118" s="131">
        <v>43.15</v>
      </c>
      <c r="X118" s="131">
        <v>43.02</v>
      </c>
      <c r="Y118" s="131">
        <v>43.01</v>
      </c>
      <c r="Z118" s="131">
        <v>42.61</v>
      </c>
      <c r="AB118" s="109" t="str">
        <f>TEXT(Z118,"##.0")</f>
        <v>42.6</v>
      </c>
    </row>
    <row r="120" spans="19:32" x14ac:dyDescent="0.25">
      <c r="S120" s="101" t="s">
        <v>97</v>
      </c>
      <c r="T120" s="112"/>
      <c r="U120" s="112"/>
      <c r="V120" s="112">
        <v>1806</v>
      </c>
      <c r="W120" s="112">
        <v>1841</v>
      </c>
      <c r="X120" s="112">
        <v>1818</v>
      </c>
      <c r="Y120" s="112">
        <v>1892</v>
      </c>
      <c r="Z120" s="112">
        <v>1981</v>
      </c>
      <c r="AB120" s="109" t="str">
        <f>TEXT(Z120,"###,###")</f>
        <v>1,981</v>
      </c>
    </row>
    <row r="121" spans="19:32" x14ac:dyDescent="0.25">
      <c r="S121" s="101" t="s">
        <v>98</v>
      </c>
      <c r="T121" s="112"/>
      <c r="U121" s="112"/>
      <c r="V121" s="112">
        <v>89</v>
      </c>
      <c r="W121" s="112">
        <v>89</v>
      </c>
      <c r="X121" s="112">
        <v>108</v>
      </c>
      <c r="Y121" s="112">
        <v>92</v>
      </c>
      <c r="Z121" s="112">
        <v>85</v>
      </c>
      <c r="AB121" s="109" t="str">
        <f>TEXT(Z121,"###,###")</f>
        <v>85</v>
      </c>
    </row>
    <row r="122" spans="19:32" x14ac:dyDescent="0.25">
      <c r="S122" s="101" t="s">
        <v>99</v>
      </c>
      <c r="T122" s="112"/>
      <c r="U122" s="112"/>
      <c r="V122" s="112">
        <v>81</v>
      </c>
      <c r="W122" s="112">
        <v>93</v>
      </c>
      <c r="X122" s="112">
        <v>93</v>
      </c>
      <c r="Y122" s="112">
        <v>82</v>
      </c>
      <c r="Z122" s="112">
        <v>107</v>
      </c>
      <c r="AB122" s="109" t="str">
        <f>TEXT(Z122,"###,###")</f>
        <v>107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1887</v>
      </c>
      <c r="W124" s="112">
        <v>1934</v>
      </c>
      <c r="X124" s="112">
        <v>1911</v>
      </c>
      <c r="Y124" s="112">
        <v>1974</v>
      </c>
      <c r="Z124" s="112">
        <v>2088</v>
      </c>
      <c r="AB124" s="109" t="str">
        <f>TEXT(Z124,"###,###")</f>
        <v>2,088</v>
      </c>
      <c r="AD124" s="127">
        <f>Z124/$Z$7*100</f>
        <v>96.265560165975103</v>
      </c>
    </row>
    <row r="125" spans="19:32" x14ac:dyDescent="0.25">
      <c r="S125" s="101" t="s">
        <v>101</v>
      </c>
      <c r="T125" s="112"/>
      <c r="U125" s="112"/>
      <c r="V125" s="112">
        <v>170</v>
      </c>
      <c r="W125" s="112">
        <v>182</v>
      </c>
      <c r="X125" s="112">
        <v>201</v>
      </c>
      <c r="Y125" s="112">
        <v>174</v>
      </c>
      <c r="Z125" s="112">
        <v>192</v>
      </c>
      <c r="AB125" s="109" t="str">
        <f>TEXT(Z125,"###,###")</f>
        <v>192</v>
      </c>
      <c r="AD125" s="127">
        <f>Z125/$Z$7*100</f>
        <v>8.8520055325034583</v>
      </c>
    </row>
    <row r="127" spans="19:32" x14ac:dyDescent="0.25">
      <c r="S127" s="101" t="s">
        <v>102</v>
      </c>
      <c r="T127" s="112"/>
      <c r="U127" s="112"/>
      <c r="V127" s="112">
        <v>1069</v>
      </c>
      <c r="W127" s="112">
        <v>1096</v>
      </c>
      <c r="X127" s="112">
        <v>1075</v>
      </c>
      <c r="Y127" s="112">
        <v>1115</v>
      </c>
      <c r="Z127" s="112">
        <v>1166</v>
      </c>
      <c r="AB127" s="109" t="str">
        <f>TEXT(Z127,"###,###")</f>
        <v>1,166</v>
      </c>
      <c r="AD127" s="127">
        <f>Z127/$Z$7*100</f>
        <v>53.757491931765792</v>
      </c>
    </row>
    <row r="128" spans="19:32" x14ac:dyDescent="0.25">
      <c r="S128" s="101" t="s">
        <v>103</v>
      </c>
      <c r="T128" s="112"/>
      <c r="U128" s="112"/>
      <c r="V128" s="112">
        <v>909</v>
      </c>
      <c r="W128" s="112">
        <v>930</v>
      </c>
      <c r="X128" s="112">
        <v>939</v>
      </c>
      <c r="Y128" s="112">
        <v>947</v>
      </c>
      <c r="Z128" s="112">
        <v>1000</v>
      </c>
      <c r="AB128" s="109" t="str">
        <f>TEXT(Z128,"###,###")</f>
        <v>1,000</v>
      </c>
      <c r="AD128" s="127">
        <f>Z128/$Z$7*100</f>
        <v>46.104195481788842</v>
      </c>
    </row>
    <row r="130" spans="19:20" x14ac:dyDescent="0.25">
      <c r="S130" s="101" t="s">
        <v>179</v>
      </c>
      <c r="T130" s="127">
        <v>91.3324112494237</v>
      </c>
    </row>
    <row r="131" spans="19:20" x14ac:dyDescent="0.25">
      <c r="S131" s="101" t="s">
        <v>180</v>
      </c>
      <c r="T131" s="127">
        <v>3.9188566159520515</v>
      </c>
    </row>
    <row r="132" spans="19:20" x14ac:dyDescent="0.25">
      <c r="S132" s="101" t="s">
        <v>181</v>
      </c>
      <c r="T132" s="127">
        <v>4.9331489165514064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FD10835-C530-4C49-9879-DD75D743A2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E3C1534B-3043-4BBB-92FE-E3ED729A74D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3339B2FE-6E48-49EE-8436-483CE758156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0E3141C5-4676-40DD-84AC-39EFF1DDF70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D411-AD91-4436-94ED-27A8CC8FA414}">
  <sheetPr codeName="Sheet66">
    <tabColor theme="4" tint="-0.249977111117893"/>
  </sheetPr>
  <dimension ref="A1:AG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style="133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style="101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109</v>
      </c>
      <c r="T1" s="99"/>
      <c r="U1" s="99"/>
      <c r="V1" s="99"/>
      <c r="W1" s="99"/>
      <c r="X1" s="99"/>
      <c r="Y1" s="100" t="s">
        <v>148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109</v>
      </c>
      <c r="Y3" s="105" t="s">
        <v>148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 Brighton,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12021</v>
      </c>
      <c r="W4" s="108">
        <v>12171</v>
      </c>
      <c r="X4" s="108">
        <v>13204</v>
      </c>
      <c r="Y4" s="108">
        <v>14638</v>
      </c>
      <c r="Z4" s="108">
        <v>14901</v>
      </c>
      <c r="AB4" s="109" t="str">
        <f>TEXT(Z4,"###,###")</f>
        <v>14,901</v>
      </c>
      <c r="AD4" s="110">
        <f>Z4/Y4-1</f>
        <v>1.7966935373684878E-2</v>
      </c>
      <c r="AF4" s="110">
        <f>Z4/V4-1</f>
        <v>0.23958073371599697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6171</v>
      </c>
      <c r="W5" s="108">
        <v>6320</v>
      </c>
      <c r="X5" s="108">
        <v>6721</v>
      </c>
      <c r="Y5" s="108">
        <v>7365</v>
      </c>
      <c r="Z5" s="108">
        <v>7452</v>
      </c>
      <c r="AB5" s="109" t="str">
        <f>TEXT(Z5,"###,###")</f>
        <v>7,452</v>
      </c>
      <c r="AD5" s="110">
        <f t="shared" ref="AD5:AD9" si="0">Z5/Y5-1</f>
        <v>1.1812627291242439E-2</v>
      </c>
      <c r="AF5" s="110">
        <f t="shared" ref="AF5:AF9" si="1">Z5/V5-1</f>
        <v>0.20758385999027706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5852</v>
      </c>
      <c r="W6" s="108">
        <v>5849</v>
      </c>
      <c r="X6" s="108">
        <v>6461</v>
      </c>
      <c r="Y6" s="108">
        <v>7249</v>
      </c>
      <c r="Z6" s="108">
        <v>7434</v>
      </c>
      <c r="AB6" s="109" t="str">
        <f>TEXT(Z6,"###,###")</f>
        <v>7,434</v>
      </c>
      <c r="AD6" s="110">
        <f t="shared" si="0"/>
        <v>2.552076148434268E-2</v>
      </c>
      <c r="AF6" s="110">
        <f t="shared" si="1"/>
        <v>0.27033492822966498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8920</v>
      </c>
      <c r="W7" s="108">
        <v>9257</v>
      </c>
      <c r="X7" s="108">
        <v>9608</v>
      </c>
      <c r="Y7" s="108">
        <v>10188</v>
      </c>
      <c r="Z7" s="108">
        <v>10362</v>
      </c>
      <c r="AB7" s="109" t="str">
        <f>TEXT(Z7,"###,###")</f>
        <v>10,362</v>
      </c>
      <c r="AD7" s="110">
        <f t="shared" si="0"/>
        <v>1.7078916372202491E-2</v>
      </c>
      <c r="AF7" s="110">
        <f t="shared" si="1"/>
        <v>0.1616591928251121</v>
      </c>
    </row>
    <row r="8" spans="1:32" ht="17.25" customHeight="1" x14ac:dyDescent="0.25">
      <c r="A8" s="62" t="s">
        <v>12</v>
      </c>
      <c r="B8" s="63"/>
      <c r="C8" s="29"/>
      <c r="D8" s="64" t="str">
        <f>AB4</f>
        <v>14,901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10,362</v>
      </c>
      <c r="P8" s="65"/>
      <c r="S8" s="107" t="s">
        <v>82</v>
      </c>
      <c r="T8" s="108"/>
      <c r="U8" s="108"/>
      <c r="V8" s="108">
        <v>43845</v>
      </c>
      <c r="W8" s="108">
        <v>44579.86</v>
      </c>
      <c r="X8" s="108">
        <v>45723.31</v>
      </c>
      <c r="Y8" s="108">
        <v>45148.5</v>
      </c>
      <c r="Z8" s="108">
        <v>48451</v>
      </c>
      <c r="AB8" s="109" t="str">
        <f>TEXT(Z8,"$###,###")</f>
        <v>$48,451</v>
      </c>
      <c r="AD8" s="110">
        <f t="shared" si="0"/>
        <v>7.3147502131853726E-2</v>
      </c>
      <c r="AF8" s="110">
        <f t="shared" si="1"/>
        <v>0.1050518873303683</v>
      </c>
    </row>
    <row r="9" spans="1:32" x14ac:dyDescent="0.25">
      <c r="A9" s="30" t="s">
        <v>14</v>
      </c>
      <c r="B9" s="69"/>
      <c r="C9" s="70"/>
      <c r="D9" s="71">
        <f>AD104</f>
        <v>80.357023018589359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50.588689442192624</v>
      </c>
      <c r="P9" s="72" t="s">
        <v>83</v>
      </c>
      <c r="S9" s="107" t="s">
        <v>7</v>
      </c>
      <c r="T9" s="108"/>
      <c r="U9" s="108"/>
      <c r="V9" s="108">
        <v>453533152</v>
      </c>
      <c r="W9" s="108">
        <v>483554701</v>
      </c>
      <c r="X9" s="108">
        <v>513325034</v>
      </c>
      <c r="Y9" s="108">
        <v>561240040</v>
      </c>
      <c r="Z9" s="108">
        <v>612615381</v>
      </c>
      <c r="AB9" s="109" t="str">
        <f>TEXT(Z9/1000000,"$#,###.0")&amp;" mil"</f>
        <v>$612.6 mil</v>
      </c>
      <c r="AD9" s="110">
        <f t="shared" si="0"/>
        <v>9.1538980362128042E-2</v>
      </c>
      <c r="AF9" s="110">
        <f t="shared" si="1"/>
        <v>0.35076207394867565</v>
      </c>
    </row>
    <row r="10" spans="1:32" x14ac:dyDescent="0.25">
      <c r="A10" s="30" t="s">
        <v>17</v>
      </c>
      <c r="B10" s="69"/>
      <c r="C10" s="70"/>
      <c r="D10" s="71">
        <f>AD105</f>
        <v>15.884839943627943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49.285852152094186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90.938042848870865</v>
      </c>
      <c r="P11" s="72" t="s">
        <v>83</v>
      </c>
      <c r="S11" s="107" t="s">
        <v>29</v>
      </c>
      <c r="T11" s="112"/>
      <c r="U11" s="112"/>
      <c r="V11" s="112">
        <v>11144</v>
      </c>
      <c r="W11" s="112">
        <v>11286</v>
      </c>
      <c r="X11" s="112">
        <v>12260</v>
      </c>
      <c r="Y11" s="112">
        <v>13679</v>
      </c>
      <c r="Z11" s="112">
        <v>13955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4.5261532522679015</v>
      </c>
      <c r="P12" s="72" t="s">
        <v>83</v>
      </c>
      <c r="S12" s="107" t="s">
        <v>30</v>
      </c>
      <c r="T12" s="112"/>
      <c r="U12" s="112"/>
      <c r="V12" s="112">
        <v>878</v>
      </c>
      <c r="W12" s="112">
        <v>886</v>
      </c>
      <c r="X12" s="112">
        <v>944</v>
      </c>
      <c r="Y12" s="112">
        <v>959</v>
      </c>
      <c r="Z12" s="112">
        <v>939</v>
      </c>
    </row>
    <row r="13" spans="1:32" ht="15" customHeight="1" x14ac:dyDescent="0.25">
      <c r="A13" s="30" t="s">
        <v>19</v>
      </c>
      <c r="B13" s="70"/>
      <c r="C13" s="70"/>
      <c r="D13" s="71">
        <f>AD108</f>
        <v>10.247634386953894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4.5454545454545459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15.468760485873432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39.8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24.179585262734044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18.562469850458275</v>
      </c>
      <c r="P15" s="72" t="s">
        <v>83</v>
      </c>
      <c r="S15" s="115" t="s">
        <v>59</v>
      </c>
      <c r="T15" s="115"/>
      <c r="U15" s="116"/>
      <c r="V15" s="116">
        <v>312</v>
      </c>
      <c r="W15" s="116">
        <v>370</v>
      </c>
      <c r="X15" s="116">
        <v>463</v>
      </c>
      <c r="Y15" s="112">
        <v>495</v>
      </c>
      <c r="Z15" s="112">
        <v>481</v>
      </c>
      <c r="AB15" s="117">
        <f t="shared" ref="AB15:AB34" si="2">IF(Z15="np",0,Z15/$Z$34)</f>
        <v>3.2277546638035164E-2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46.406281457620295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81.437530149541729</v>
      </c>
      <c r="P16" s="37" t="s">
        <v>83</v>
      </c>
      <c r="S16" s="115" t="s">
        <v>60</v>
      </c>
      <c r="T16" s="115"/>
      <c r="U16" s="116"/>
      <c r="V16" s="116">
        <v>21</v>
      </c>
      <c r="W16" s="116">
        <v>24</v>
      </c>
      <c r="X16" s="116">
        <v>24</v>
      </c>
      <c r="Y16" s="112">
        <v>33</v>
      </c>
      <c r="Z16" s="112">
        <v>40</v>
      </c>
      <c r="AB16" s="117">
        <f t="shared" si="2"/>
        <v>2.6842034626224668E-3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862</v>
      </c>
      <c r="W17" s="116">
        <v>842</v>
      </c>
      <c r="X17" s="116">
        <v>933</v>
      </c>
      <c r="Y17" s="112">
        <v>1007</v>
      </c>
      <c r="Z17" s="112">
        <v>999</v>
      </c>
      <c r="AB17" s="117">
        <f t="shared" si="2"/>
        <v>6.7037981478996103E-2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194</v>
      </c>
      <c r="W18" s="116">
        <v>177</v>
      </c>
      <c r="X18" s="116">
        <v>210</v>
      </c>
      <c r="Y18" s="112">
        <v>243</v>
      </c>
      <c r="Z18" s="112">
        <v>252</v>
      </c>
      <c r="AB18" s="117">
        <f t="shared" si="2"/>
        <v>1.6910481814521542E-2</v>
      </c>
    </row>
    <row r="19" spans="1:28" x14ac:dyDescent="0.25">
      <c r="A19" s="61" t="str">
        <f>$S$1&amp;" ("&amp;$V$2&amp;" to "&amp;$Z$2&amp;")"</f>
        <v>Brighton (2018-19 to 2022-23)</v>
      </c>
      <c r="B19" s="61"/>
      <c r="C19" s="61"/>
      <c r="D19" s="61"/>
      <c r="E19" s="61"/>
      <c r="F19" s="61"/>
      <c r="G19" s="61" t="str">
        <f>$S$1&amp;" ("&amp;$V$2&amp;" to "&amp;$Z$2&amp;")"</f>
        <v>Brighton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1026</v>
      </c>
      <c r="W19" s="116">
        <v>1073</v>
      </c>
      <c r="X19" s="116">
        <v>1237</v>
      </c>
      <c r="Y19" s="112">
        <v>1387</v>
      </c>
      <c r="Z19" s="112">
        <v>1505</v>
      </c>
      <c r="AB19" s="117">
        <f t="shared" si="2"/>
        <v>0.10099315528117031</v>
      </c>
    </row>
    <row r="20" spans="1:28" x14ac:dyDescent="0.25">
      <c r="S20" s="115" t="s">
        <v>64</v>
      </c>
      <c r="T20" s="115"/>
      <c r="U20" s="116"/>
      <c r="V20" s="116">
        <v>432</v>
      </c>
      <c r="W20" s="116">
        <v>449</v>
      </c>
      <c r="X20" s="116">
        <v>562</v>
      </c>
      <c r="Y20" s="112">
        <v>516</v>
      </c>
      <c r="Z20" s="112">
        <v>524</v>
      </c>
      <c r="AB20" s="117">
        <f t="shared" si="2"/>
        <v>3.5163065360354316E-2</v>
      </c>
    </row>
    <row r="21" spans="1:28" x14ac:dyDescent="0.25">
      <c r="S21" s="115" t="s">
        <v>65</v>
      </c>
      <c r="T21" s="115"/>
      <c r="U21" s="116"/>
      <c r="V21" s="116">
        <v>1361</v>
      </c>
      <c r="W21" s="116">
        <v>1330</v>
      </c>
      <c r="X21" s="116">
        <v>1401</v>
      </c>
      <c r="Y21" s="112">
        <v>1464</v>
      </c>
      <c r="Z21" s="112">
        <v>1481</v>
      </c>
      <c r="AB21" s="117">
        <f t="shared" si="2"/>
        <v>9.9382633203596832E-2</v>
      </c>
    </row>
    <row r="22" spans="1:28" x14ac:dyDescent="0.25">
      <c r="S22" s="115" t="s">
        <v>66</v>
      </c>
      <c r="T22" s="115"/>
      <c r="U22" s="116"/>
      <c r="V22" s="116">
        <v>831</v>
      </c>
      <c r="W22" s="116">
        <v>847</v>
      </c>
      <c r="X22" s="116">
        <v>920</v>
      </c>
      <c r="Y22" s="112">
        <v>981</v>
      </c>
      <c r="Z22" s="112">
        <v>943</v>
      </c>
      <c r="AB22" s="117">
        <f t="shared" si="2"/>
        <v>6.3280096631324653E-2</v>
      </c>
    </row>
    <row r="23" spans="1:28" x14ac:dyDescent="0.25">
      <c r="S23" s="115" t="s">
        <v>67</v>
      </c>
      <c r="T23" s="115"/>
      <c r="U23" s="116"/>
      <c r="V23" s="116">
        <v>642</v>
      </c>
      <c r="W23" s="116">
        <v>626</v>
      </c>
      <c r="X23" s="116">
        <v>629</v>
      </c>
      <c r="Y23" s="112">
        <v>697</v>
      </c>
      <c r="Z23" s="112">
        <v>674</v>
      </c>
      <c r="AB23" s="117">
        <f t="shared" si="2"/>
        <v>4.5228828345188564E-2</v>
      </c>
    </row>
    <row r="24" spans="1:28" x14ac:dyDescent="0.25">
      <c r="S24" s="115" t="s">
        <v>68</v>
      </c>
      <c r="T24" s="115"/>
      <c r="U24" s="116"/>
      <c r="V24" s="116">
        <v>113</v>
      </c>
      <c r="W24" s="116">
        <v>101</v>
      </c>
      <c r="X24" s="116">
        <v>73</v>
      </c>
      <c r="Y24" s="112">
        <v>113</v>
      </c>
      <c r="Z24" s="112">
        <v>138</v>
      </c>
      <c r="AB24" s="117">
        <f t="shared" si="2"/>
        <v>9.2605019460475103E-3</v>
      </c>
    </row>
    <row r="25" spans="1:28" x14ac:dyDescent="0.25">
      <c r="S25" s="115" t="s">
        <v>69</v>
      </c>
      <c r="T25" s="115"/>
      <c r="U25" s="116"/>
      <c r="V25" s="116">
        <v>311</v>
      </c>
      <c r="W25" s="116">
        <v>371</v>
      </c>
      <c r="X25" s="116">
        <v>440</v>
      </c>
      <c r="Y25" s="112">
        <v>493</v>
      </c>
      <c r="Z25" s="112">
        <v>501</v>
      </c>
      <c r="AB25" s="117">
        <f t="shared" si="2"/>
        <v>3.3619648369346396E-2</v>
      </c>
    </row>
    <row r="26" spans="1:28" x14ac:dyDescent="0.25">
      <c r="S26" s="115" t="s">
        <v>70</v>
      </c>
      <c r="T26" s="115"/>
      <c r="U26" s="116"/>
      <c r="V26" s="116">
        <v>187</v>
      </c>
      <c r="W26" s="116">
        <v>205</v>
      </c>
      <c r="X26" s="116">
        <v>194</v>
      </c>
      <c r="Y26" s="112">
        <v>223</v>
      </c>
      <c r="Z26" s="112">
        <v>227</v>
      </c>
      <c r="AB26" s="117">
        <f t="shared" si="2"/>
        <v>1.5232854650382498E-2</v>
      </c>
    </row>
    <row r="27" spans="1:28" x14ac:dyDescent="0.25">
      <c r="S27" s="115" t="s">
        <v>71</v>
      </c>
      <c r="T27" s="115"/>
      <c r="U27" s="116"/>
      <c r="V27" s="116">
        <v>425</v>
      </c>
      <c r="W27" s="116">
        <v>407</v>
      </c>
      <c r="X27" s="116">
        <v>455</v>
      </c>
      <c r="Y27" s="112">
        <v>564</v>
      </c>
      <c r="Z27" s="112">
        <v>587</v>
      </c>
      <c r="AB27" s="117">
        <f t="shared" si="2"/>
        <v>3.9390685813984701E-2</v>
      </c>
    </row>
    <row r="28" spans="1:28" x14ac:dyDescent="0.25">
      <c r="S28" s="115" t="s">
        <v>72</v>
      </c>
      <c r="T28" s="115"/>
      <c r="U28" s="116"/>
      <c r="V28" s="116">
        <v>1098</v>
      </c>
      <c r="W28" s="116">
        <v>974</v>
      </c>
      <c r="X28" s="116">
        <v>1046</v>
      </c>
      <c r="Y28" s="112">
        <v>1293</v>
      </c>
      <c r="Z28" s="112">
        <v>1244</v>
      </c>
      <c r="AB28" s="117">
        <f t="shared" si="2"/>
        <v>8.3478727687558721E-2</v>
      </c>
    </row>
    <row r="29" spans="1:28" x14ac:dyDescent="0.25">
      <c r="S29" s="115" t="s">
        <v>73</v>
      </c>
      <c r="T29" s="115"/>
      <c r="U29" s="116"/>
      <c r="V29" s="116">
        <v>853</v>
      </c>
      <c r="W29" s="116">
        <v>779</v>
      </c>
      <c r="X29" s="116">
        <v>852</v>
      </c>
      <c r="Y29" s="112">
        <v>986</v>
      </c>
      <c r="Z29" s="112">
        <v>1006</v>
      </c>
      <c r="AB29" s="117">
        <f t="shared" si="2"/>
        <v>6.7507717084955038E-2</v>
      </c>
    </row>
    <row r="30" spans="1:28" x14ac:dyDescent="0.25">
      <c r="S30" s="115" t="s">
        <v>74</v>
      </c>
      <c r="T30" s="115"/>
      <c r="U30" s="116"/>
      <c r="V30" s="116">
        <v>644</v>
      </c>
      <c r="W30" s="116">
        <v>726</v>
      </c>
      <c r="X30" s="116">
        <v>727</v>
      </c>
      <c r="Y30" s="112">
        <v>836</v>
      </c>
      <c r="Z30" s="112">
        <v>842</v>
      </c>
      <c r="AB30" s="117">
        <f t="shared" si="2"/>
        <v>5.6502482888202928E-2</v>
      </c>
    </row>
    <row r="31" spans="1:28" x14ac:dyDescent="0.25">
      <c r="S31" s="115" t="s">
        <v>75</v>
      </c>
      <c r="T31" s="115"/>
      <c r="U31" s="116"/>
      <c r="V31" s="116">
        <v>1614</v>
      </c>
      <c r="W31" s="116">
        <v>1703</v>
      </c>
      <c r="X31" s="116">
        <v>1895</v>
      </c>
      <c r="Y31" s="112">
        <v>2092</v>
      </c>
      <c r="Z31" s="112">
        <v>2247</v>
      </c>
      <c r="AB31" s="117">
        <f t="shared" si="2"/>
        <v>0.15078512951281708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217</v>
      </c>
      <c r="W32" s="116">
        <v>239</v>
      </c>
      <c r="X32" s="116">
        <v>274</v>
      </c>
      <c r="Y32" s="112">
        <v>295</v>
      </c>
      <c r="Z32" s="112">
        <v>346</v>
      </c>
      <c r="AB32" s="117">
        <f t="shared" si="2"/>
        <v>2.3218359951684336E-2</v>
      </c>
    </row>
    <row r="33" spans="19:32" x14ac:dyDescent="0.25">
      <c r="S33" s="115" t="s">
        <v>77</v>
      </c>
      <c r="T33" s="115"/>
      <c r="U33" s="116"/>
      <c r="V33" s="116">
        <v>484</v>
      </c>
      <c r="W33" s="116">
        <v>539</v>
      </c>
      <c r="X33" s="116">
        <v>603</v>
      </c>
      <c r="Y33" s="112">
        <v>674</v>
      </c>
      <c r="Z33" s="112">
        <v>663</v>
      </c>
      <c r="AB33" s="117">
        <f t="shared" si="2"/>
        <v>4.449067239296739E-2</v>
      </c>
    </row>
    <row r="34" spans="19:32" x14ac:dyDescent="0.25">
      <c r="S34" s="118" t="s">
        <v>53</v>
      </c>
      <c r="T34" s="118"/>
      <c r="U34" s="119"/>
      <c r="V34" s="119">
        <v>12023</v>
      </c>
      <c r="W34" s="119">
        <v>12172</v>
      </c>
      <c r="X34" s="119">
        <v>13204</v>
      </c>
      <c r="Y34" s="120">
        <v>14638</v>
      </c>
      <c r="Z34" s="120">
        <v>14902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7535</v>
      </c>
      <c r="W37" s="112">
        <v>7865</v>
      </c>
      <c r="X37" s="112">
        <v>8075</v>
      </c>
      <c r="Y37" s="112">
        <v>8249</v>
      </c>
      <c r="Z37" s="112">
        <v>8441</v>
      </c>
      <c r="AB37" s="132">
        <f>Z37/Z40*100</f>
        <v>81.437530149541729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1385</v>
      </c>
      <c r="W38" s="112">
        <v>1392</v>
      </c>
      <c r="X38" s="112">
        <v>1534</v>
      </c>
      <c r="Y38" s="112">
        <v>1941</v>
      </c>
      <c r="Z38" s="112">
        <v>1924</v>
      </c>
      <c r="AB38" s="132">
        <f>Z38/Z40*100</f>
        <v>18.562469850458275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8920</v>
      </c>
      <c r="W40" s="112">
        <v>9257</v>
      </c>
      <c r="X40" s="112">
        <v>9609</v>
      </c>
      <c r="Y40" s="112">
        <v>10190</v>
      </c>
      <c r="Z40" s="112">
        <v>10365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10</v>
      </c>
      <c r="W44" s="112">
        <v>8</v>
      </c>
      <c r="X44" s="112">
        <v>8</v>
      </c>
      <c r="Y44" s="112">
        <v>12</v>
      </c>
      <c r="Z44" s="112">
        <v>5</v>
      </c>
    </row>
    <row r="45" spans="19:32" x14ac:dyDescent="0.25">
      <c r="S45" s="115" t="s">
        <v>37</v>
      </c>
      <c r="T45" s="115"/>
      <c r="U45" s="112"/>
      <c r="V45" s="112">
        <v>130</v>
      </c>
      <c r="W45" s="112">
        <v>168</v>
      </c>
      <c r="X45" s="112">
        <v>158</v>
      </c>
      <c r="Y45" s="112">
        <v>200</v>
      </c>
      <c r="Z45" s="112">
        <v>224</v>
      </c>
    </row>
    <row r="46" spans="19:32" x14ac:dyDescent="0.25">
      <c r="S46" s="115" t="s">
        <v>38</v>
      </c>
      <c r="T46" s="115"/>
      <c r="U46" s="112"/>
      <c r="V46" s="112">
        <v>346</v>
      </c>
      <c r="W46" s="112">
        <v>374</v>
      </c>
      <c r="X46" s="112">
        <v>439</v>
      </c>
      <c r="Y46" s="112">
        <v>458</v>
      </c>
      <c r="Z46" s="112">
        <v>445</v>
      </c>
    </row>
    <row r="47" spans="19:32" x14ac:dyDescent="0.25">
      <c r="S47" s="115" t="s">
        <v>39</v>
      </c>
      <c r="T47" s="115"/>
      <c r="U47" s="112"/>
      <c r="V47" s="112">
        <v>594</v>
      </c>
      <c r="W47" s="112">
        <v>575</v>
      </c>
      <c r="X47" s="112">
        <v>622</v>
      </c>
      <c r="Y47" s="112">
        <v>704</v>
      </c>
      <c r="Z47" s="112">
        <v>710</v>
      </c>
    </row>
    <row r="48" spans="19:32" x14ac:dyDescent="0.25">
      <c r="S48" s="115" t="s">
        <v>40</v>
      </c>
      <c r="T48" s="115"/>
      <c r="U48" s="112"/>
      <c r="V48" s="112">
        <v>773</v>
      </c>
      <c r="W48" s="112">
        <v>819</v>
      </c>
      <c r="X48" s="112">
        <v>891</v>
      </c>
      <c r="Y48" s="112">
        <v>980</v>
      </c>
      <c r="Z48" s="112">
        <v>1030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742</v>
      </c>
      <c r="W49" s="112">
        <v>830</v>
      </c>
      <c r="X49" s="112">
        <v>909</v>
      </c>
      <c r="Y49" s="112">
        <v>1025</v>
      </c>
      <c r="Z49" s="112">
        <v>990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Brighton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689</v>
      </c>
      <c r="W50" s="112">
        <v>690</v>
      </c>
      <c r="X50" s="112">
        <v>733</v>
      </c>
      <c r="Y50" s="112">
        <v>785</v>
      </c>
      <c r="Z50" s="112">
        <v>862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579</v>
      </c>
      <c r="W51" s="112">
        <v>580</v>
      </c>
      <c r="X51" s="112">
        <v>623</v>
      </c>
      <c r="Y51" s="112">
        <v>672</v>
      </c>
      <c r="Z51" s="112">
        <v>655</v>
      </c>
    </row>
    <row r="52" spans="1:26" ht="15" customHeight="1" x14ac:dyDescent="0.25">
      <c r="S52" s="115" t="s">
        <v>44</v>
      </c>
      <c r="T52" s="115"/>
      <c r="U52" s="112"/>
      <c r="V52" s="112">
        <v>628</v>
      </c>
      <c r="W52" s="112">
        <v>591</v>
      </c>
      <c r="X52" s="112">
        <v>641</v>
      </c>
      <c r="Y52" s="112">
        <v>637</v>
      </c>
      <c r="Z52" s="112">
        <v>639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505</v>
      </c>
      <c r="W53" s="112">
        <v>521</v>
      </c>
      <c r="X53" s="112">
        <v>544</v>
      </c>
      <c r="Y53" s="112">
        <v>608</v>
      </c>
      <c r="Z53" s="112">
        <v>592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507</v>
      </c>
      <c r="W54" s="112">
        <v>474</v>
      </c>
      <c r="X54" s="112">
        <v>460</v>
      </c>
      <c r="Y54" s="112">
        <v>494</v>
      </c>
      <c r="Z54" s="112">
        <v>492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392</v>
      </c>
      <c r="W55" s="112">
        <v>391</v>
      </c>
      <c r="X55" s="112">
        <v>380</v>
      </c>
      <c r="Y55" s="112">
        <v>434</v>
      </c>
      <c r="Z55" s="112">
        <v>441</v>
      </c>
    </row>
    <row r="56" spans="1:26" ht="15" customHeight="1" x14ac:dyDescent="0.25">
      <c r="S56" s="115" t="s">
        <v>48</v>
      </c>
      <c r="T56" s="115"/>
      <c r="U56" s="112"/>
      <c r="V56" s="112">
        <v>173</v>
      </c>
      <c r="W56" s="112">
        <v>197</v>
      </c>
      <c r="X56" s="112">
        <v>205</v>
      </c>
      <c r="Y56" s="112">
        <v>225</v>
      </c>
      <c r="Z56" s="112">
        <v>231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65</v>
      </c>
      <c r="W57" s="112">
        <v>70</v>
      </c>
      <c r="X57" s="112">
        <v>80</v>
      </c>
      <c r="Y57" s="112">
        <v>95</v>
      </c>
      <c r="Z57" s="112">
        <v>81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17</v>
      </c>
      <c r="W58" s="112">
        <v>17</v>
      </c>
      <c r="X58" s="112">
        <v>14</v>
      </c>
      <c r="Y58" s="112">
        <v>22</v>
      </c>
      <c r="Z58" s="112">
        <v>30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5</v>
      </c>
      <c r="W59" s="112">
        <v>5</v>
      </c>
      <c r="X59" s="112">
        <v>14</v>
      </c>
      <c r="Y59" s="112">
        <v>7</v>
      </c>
      <c r="Z59" s="112">
        <v>6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0</v>
      </c>
      <c r="Y60" s="112">
        <v>0</v>
      </c>
      <c r="Z60" s="112">
        <v>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6169</v>
      </c>
      <c r="W61" s="112">
        <v>6322</v>
      </c>
      <c r="X61" s="112">
        <v>6721</v>
      </c>
      <c r="Y61" s="112">
        <v>7366</v>
      </c>
      <c r="Z61" s="112">
        <v>7448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7</v>
      </c>
      <c r="W63" s="112">
        <v>0</v>
      </c>
      <c r="X63" s="112">
        <v>9</v>
      </c>
      <c r="Y63" s="112">
        <v>14</v>
      </c>
      <c r="Z63" s="112">
        <v>8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167</v>
      </c>
      <c r="W64" s="112">
        <v>142</v>
      </c>
      <c r="X64" s="112">
        <v>168</v>
      </c>
      <c r="Y64" s="112">
        <v>212</v>
      </c>
      <c r="Z64" s="112">
        <v>237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Brighton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412</v>
      </c>
      <c r="W65" s="112">
        <v>336</v>
      </c>
      <c r="X65" s="112">
        <v>402</v>
      </c>
      <c r="Y65" s="112">
        <v>434</v>
      </c>
      <c r="Z65" s="112">
        <v>443</v>
      </c>
    </row>
    <row r="66" spans="1:26" x14ac:dyDescent="0.25">
      <c r="S66" s="115" t="s">
        <v>39</v>
      </c>
      <c r="T66" s="115"/>
      <c r="U66" s="112"/>
      <c r="V66" s="112">
        <v>585</v>
      </c>
      <c r="W66" s="112">
        <v>612</v>
      </c>
      <c r="X66" s="112">
        <v>646</v>
      </c>
      <c r="Y66" s="112">
        <v>665</v>
      </c>
      <c r="Z66" s="112">
        <v>666</v>
      </c>
    </row>
    <row r="67" spans="1:26" x14ac:dyDescent="0.25">
      <c r="S67" s="115" t="s">
        <v>40</v>
      </c>
      <c r="T67" s="115"/>
      <c r="U67" s="112"/>
      <c r="V67" s="112">
        <v>735</v>
      </c>
      <c r="W67" s="112">
        <v>747</v>
      </c>
      <c r="X67" s="112">
        <v>862</v>
      </c>
      <c r="Y67" s="112">
        <v>1025</v>
      </c>
      <c r="Z67" s="112">
        <v>1045</v>
      </c>
    </row>
    <row r="68" spans="1:26" x14ac:dyDescent="0.25">
      <c r="S68" s="115" t="s">
        <v>41</v>
      </c>
      <c r="T68" s="115"/>
      <c r="U68" s="112"/>
      <c r="V68" s="112">
        <v>677</v>
      </c>
      <c r="W68" s="112">
        <v>680</v>
      </c>
      <c r="X68" s="112">
        <v>787</v>
      </c>
      <c r="Y68" s="112">
        <v>907</v>
      </c>
      <c r="Z68" s="112">
        <v>944</v>
      </c>
    </row>
    <row r="69" spans="1:26" x14ac:dyDescent="0.25">
      <c r="S69" s="115" t="s">
        <v>42</v>
      </c>
      <c r="T69" s="115"/>
      <c r="U69" s="112"/>
      <c r="V69" s="112">
        <v>557</v>
      </c>
      <c r="W69" s="112">
        <v>606</v>
      </c>
      <c r="X69" s="112">
        <v>702</v>
      </c>
      <c r="Y69" s="112">
        <v>821</v>
      </c>
      <c r="Z69" s="112">
        <v>863</v>
      </c>
    </row>
    <row r="70" spans="1:26" x14ac:dyDescent="0.25">
      <c r="S70" s="115" t="s">
        <v>43</v>
      </c>
      <c r="T70" s="115"/>
      <c r="U70" s="112"/>
      <c r="V70" s="112">
        <v>616</v>
      </c>
      <c r="W70" s="112">
        <v>590</v>
      </c>
      <c r="X70" s="112">
        <v>620</v>
      </c>
      <c r="Y70" s="112">
        <v>688</v>
      </c>
      <c r="Z70" s="112">
        <v>751</v>
      </c>
    </row>
    <row r="71" spans="1:26" x14ac:dyDescent="0.25">
      <c r="S71" s="115" t="s">
        <v>44</v>
      </c>
      <c r="T71" s="115"/>
      <c r="U71" s="112"/>
      <c r="V71" s="112">
        <v>645</v>
      </c>
      <c r="W71" s="112">
        <v>636</v>
      </c>
      <c r="X71" s="112">
        <v>670</v>
      </c>
      <c r="Y71" s="112">
        <v>701</v>
      </c>
      <c r="Z71" s="112">
        <v>673</v>
      </c>
    </row>
    <row r="72" spans="1:26" x14ac:dyDescent="0.25">
      <c r="S72" s="115" t="s">
        <v>45</v>
      </c>
      <c r="T72" s="115"/>
      <c r="U72" s="112"/>
      <c r="V72" s="112">
        <v>507</v>
      </c>
      <c r="W72" s="112">
        <v>506</v>
      </c>
      <c r="X72" s="112">
        <v>571</v>
      </c>
      <c r="Y72" s="112">
        <v>647</v>
      </c>
      <c r="Z72" s="112">
        <v>639</v>
      </c>
    </row>
    <row r="73" spans="1:26" x14ac:dyDescent="0.25">
      <c r="S73" s="115" t="s">
        <v>46</v>
      </c>
      <c r="T73" s="115"/>
      <c r="U73" s="112"/>
      <c r="V73" s="112">
        <v>448</v>
      </c>
      <c r="W73" s="112">
        <v>477</v>
      </c>
      <c r="X73" s="112">
        <v>464</v>
      </c>
      <c r="Y73" s="112">
        <v>503</v>
      </c>
      <c r="Z73" s="112">
        <v>523</v>
      </c>
    </row>
    <row r="74" spans="1:26" x14ac:dyDescent="0.25">
      <c r="S74" s="115" t="s">
        <v>47</v>
      </c>
      <c r="T74" s="115"/>
      <c r="U74" s="112"/>
      <c r="V74" s="112">
        <v>320</v>
      </c>
      <c r="W74" s="112">
        <v>315</v>
      </c>
      <c r="X74" s="112">
        <v>337</v>
      </c>
      <c r="Y74" s="112">
        <v>378</v>
      </c>
      <c r="Z74" s="112">
        <v>405</v>
      </c>
    </row>
    <row r="75" spans="1:26" x14ac:dyDescent="0.25">
      <c r="S75" s="115" t="s">
        <v>48</v>
      </c>
      <c r="T75" s="115"/>
      <c r="U75" s="112"/>
      <c r="V75" s="112">
        <v>130</v>
      </c>
      <c r="W75" s="112">
        <v>149</v>
      </c>
      <c r="X75" s="112">
        <v>157</v>
      </c>
      <c r="Y75" s="112">
        <v>185</v>
      </c>
      <c r="Z75" s="112">
        <v>162</v>
      </c>
    </row>
    <row r="76" spans="1:26" x14ac:dyDescent="0.25">
      <c r="S76" s="115" t="s">
        <v>49</v>
      </c>
      <c r="T76" s="115"/>
      <c r="U76" s="112"/>
      <c r="V76" s="112">
        <v>33</v>
      </c>
      <c r="W76" s="112">
        <v>36</v>
      </c>
      <c r="X76" s="112">
        <v>39</v>
      </c>
      <c r="Y76" s="112">
        <v>50</v>
      </c>
      <c r="Z76" s="112">
        <v>49</v>
      </c>
    </row>
    <row r="77" spans="1:26" x14ac:dyDescent="0.25">
      <c r="S77" s="115" t="s">
        <v>50</v>
      </c>
      <c r="T77" s="115"/>
      <c r="U77" s="112"/>
      <c r="V77" s="112">
        <v>8</v>
      </c>
      <c r="W77" s="112">
        <v>14</v>
      </c>
      <c r="X77" s="112">
        <v>16</v>
      </c>
      <c r="Y77" s="112">
        <v>11</v>
      </c>
      <c r="Z77" s="112">
        <v>15</v>
      </c>
    </row>
    <row r="78" spans="1:26" x14ac:dyDescent="0.25">
      <c r="S78" s="115" t="s">
        <v>51</v>
      </c>
      <c r="T78" s="115"/>
      <c r="U78" s="112"/>
      <c r="V78" s="112">
        <v>4</v>
      </c>
      <c r="W78" s="112">
        <v>0</v>
      </c>
      <c r="X78" s="112">
        <v>5</v>
      </c>
      <c r="Y78" s="112">
        <v>4</v>
      </c>
      <c r="Z78" s="112">
        <v>3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4</v>
      </c>
      <c r="X79" s="112">
        <v>6</v>
      </c>
      <c r="Y79" s="112">
        <v>0</v>
      </c>
      <c r="Z79" s="112">
        <v>0</v>
      </c>
    </row>
    <row r="80" spans="1:26" x14ac:dyDescent="0.25">
      <c r="S80" s="118" t="s">
        <v>53</v>
      </c>
      <c r="T80" s="118"/>
      <c r="U80" s="112"/>
      <c r="V80" s="112">
        <v>5853</v>
      </c>
      <c r="W80" s="112">
        <v>5849</v>
      </c>
      <c r="X80" s="112">
        <v>6461</v>
      </c>
      <c r="Y80" s="112">
        <v>7254</v>
      </c>
      <c r="Z80" s="112">
        <v>7439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Brighton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417</v>
      </c>
      <c r="W83" s="112">
        <v>445</v>
      </c>
      <c r="X83" s="112">
        <v>435</v>
      </c>
      <c r="Y83" s="112">
        <v>438</v>
      </c>
      <c r="Z83" s="112">
        <v>453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288</v>
      </c>
      <c r="W84" s="112">
        <v>304</v>
      </c>
      <c r="X84" s="112">
        <v>312</v>
      </c>
      <c r="Y84" s="112">
        <v>327</v>
      </c>
      <c r="Z84" s="112">
        <v>340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1034</v>
      </c>
      <c r="W85" s="112">
        <v>1103</v>
      </c>
      <c r="X85" s="112">
        <v>1131</v>
      </c>
      <c r="Y85" s="112">
        <v>1211</v>
      </c>
      <c r="Z85" s="112">
        <v>1222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14,901</v>
      </c>
      <c r="D86" s="94">
        <f t="shared" ref="D86:D91" si="4">AD4</f>
        <v>1.7966935373684878E-2</v>
      </c>
      <c r="E86" s="95">
        <f t="shared" ref="E86:E91" si="5">AD4</f>
        <v>1.7966935373684878E-2</v>
      </c>
      <c r="F86" s="94">
        <f t="shared" ref="F86:F91" si="6">AF4</f>
        <v>0.23958073371599697</v>
      </c>
      <c r="G86" s="95">
        <f t="shared" ref="G86:G91" si="7">AF4</f>
        <v>0.23958073371599697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272</v>
      </c>
      <c r="W86" s="112">
        <v>304</v>
      </c>
      <c r="X86" s="112">
        <v>317</v>
      </c>
      <c r="Y86" s="112">
        <v>343</v>
      </c>
      <c r="Z86" s="112">
        <v>334</v>
      </c>
    </row>
    <row r="87" spans="1:30" ht="15" customHeight="1" x14ac:dyDescent="0.25">
      <c r="A87" s="96" t="s">
        <v>4</v>
      </c>
      <c r="B87" s="49"/>
      <c r="C87" s="97" t="str">
        <f t="shared" si="3"/>
        <v>7,452</v>
      </c>
      <c r="D87" s="94">
        <f t="shared" si="4"/>
        <v>1.1812627291242439E-2</v>
      </c>
      <c r="E87" s="95">
        <f t="shared" si="5"/>
        <v>1.1812627291242439E-2</v>
      </c>
      <c r="F87" s="94">
        <f t="shared" si="6"/>
        <v>0.20758385999027706</v>
      </c>
      <c r="G87" s="95">
        <f t="shared" si="7"/>
        <v>0.20758385999027706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222</v>
      </c>
      <c r="W87" s="112">
        <v>233</v>
      </c>
      <c r="X87" s="112">
        <v>234</v>
      </c>
      <c r="Y87" s="112">
        <v>268</v>
      </c>
      <c r="Z87" s="112">
        <v>268</v>
      </c>
    </row>
    <row r="88" spans="1:30" ht="15" customHeight="1" x14ac:dyDescent="0.25">
      <c r="A88" s="96" t="s">
        <v>5</v>
      </c>
      <c r="B88" s="49"/>
      <c r="C88" s="97" t="str">
        <f t="shared" si="3"/>
        <v>7,434</v>
      </c>
      <c r="D88" s="94">
        <f t="shared" si="4"/>
        <v>2.552076148434268E-2</v>
      </c>
      <c r="E88" s="95">
        <f t="shared" si="5"/>
        <v>2.552076148434268E-2</v>
      </c>
      <c r="F88" s="94">
        <f t="shared" si="6"/>
        <v>0.27033492822966498</v>
      </c>
      <c r="G88" s="95">
        <f t="shared" si="7"/>
        <v>0.27033492822966498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271</v>
      </c>
      <c r="W88" s="112">
        <v>276</v>
      </c>
      <c r="X88" s="112">
        <v>300</v>
      </c>
      <c r="Y88" s="112">
        <v>319</v>
      </c>
      <c r="Z88" s="112">
        <v>318</v>
      </c>
    </row>
    <row r="89" spans="1:30" ht="15" customHeight="1" x14ac:dyDescent="0.25">
      <c r="A89" s="49" t="s">
        <v>6</v>
      </c>
      <c r="B89" s="49"/>
      <c r="C89" s="97" t="str">
        <f t="shared" si="3"/>
        <v>10,362</v>
      </c>
      <c r="D89" s="94">
        <f t="shared" si="4"/>
        <v>1.7078916372202491E-2</v>
      </c>
      <c r="E89" s="95">
        <f t="shared" si="5"/>
        <v>1.7078916372202491E-2</v>
      </c>
      <c r="F89" s="94">
        <f t="shared" si="6"/>
        <v>0.1616591928251121</v>
      </c>
      <c r="G89" s="95">
        <f t="shared" si="7"/>
        <v>0.1616591928251121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610</v>
      </c>
      <c r="W89" s="112">
        <v>604</v>
      </c>
      <c r="X89" s="112">
        <v>638</v>
      </c>
      <c r="Y89" s="112">
        <v>654</v>
      </c>
      <c r="Z89" s="112">
        <v>711</v>
      </c>
    </row>
    <row r="90" spans="1:30" ht="15" customHeight="1" x14ac:dyDescent="0.25">
      <c r="A90" s="49" t="s">
        <v>95</v>
      </c>
      <c r="B90" s="49"/>
      <c r="C90" s="97" t="str">
        <f t="shared" si="3"/>
        <v>$48,451</v>
      </c>
      <c r="D90" s="94">
        <f t="shared" si="4"/>
        <v>7.3147502131853726E-2</v>
      </c>
      <c r="E90" s="95">
        <f t="shared" si="5"/>
        <v>7.3147502131853726E-2</v>
      </c>
      <c r="F90" s="94">
        <f t="shared" si="6"/>
        <v>0.1050518873303683</v>
      </c>
      <c r="G90" s="95">
        <f t="shared" si="7"/>
        <v>0.1050518873303683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786</v>
      </c>
      <c r="W90" s="112">
        <v>811</v>
      </c>
      <c r="X90" s="112">
        <v>853</v>
      </c>
      <c r="Y90" s="112">
        <v>887</v>
      </c>
      <c r="Z90" s="112">
        <v>871</v>
      </c>
    </row>
    <row r="91" spans="1:30" ht="15" customHeight="1" x14ac:dyDescent="0.25">
      <c r="A91" s="49" t="s">
        <v>7</v>
      </c>
      <c r="B91" s="49"/>
      <c r="C91" s="97" t="str">
        <f t="shared" si="3"/>
        <v>$612.6 mil</v>
      </c>
      <c r="D91" s="94">
        <f t="shared" si="4"/>
        <v>9.1538980362128042E-2</v>
      </c>
      <c r="E91" s="95">
        <f t="shared" si="5"/>
        <v>9.1538980362128042E-2</v>
      </c>
      <c r="F91" s="94">
        <f t="shared" si="6"/>
        <v>0.35076207394867565</v>
      </c>
      <c r="G91" s="95">
        <f t="shared" si="7"/>
        <v>0.35076207394867565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4590</v>
      </c>
      <c r="W91" s="112">
        <v>4820</v>
      </c>
      <c r="X91" s="112">
        <v>4912</v>
      </c>
      <c r="Y91" s="112">
        <v>5167</v>
      </c>
      <c r="Z91" s="112">
        <v>5244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333</v>
      </c>
      <c r="W93" s="112">
        <v>355</v>
      </c>
      <c r="X93" s="112">
        <v>351</v>
      </c>
      <c r="Y93" s="112">
        <v>379</v>
      </c>
      <c r="Z93" s="112">
        <v>398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444</v>
      </c>
      <c r="W94" s="112">
        <v>484</v>
      </c>
      <c r="X94" s="112">
        <v>513</v>
      </c>
      <c r="Y94" s="112">
        <v>590</v>
      </c>
      <c r="Z94" s="112">
        <v>595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177</v>
      </c>
      <c r="W95" s="112">
        <v>189</v>
      </c>
      <c r="X95" s="112">
        <v>204</v>
      </c>
      <c r="Y95" s="112">
        <v>213</v>
      </c>
      <c r="Z95" s="112">
        <v>231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931</v>
      </c>
      <c r="W96" s="112">
        <v>945</v>
      </c>
      <c r="X96" s="112">
        <v>1009</v>
      </c>
      <c r="Y96" s="112">
        <v>1107</v>
      </c>
      <c r="Z96" s="112">
        <v>1097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824</v>
      </c>
      <c r="W97" s="112">
        <v>839</v>
      </c>
      <c r="X97" s="112">
        <v>891</v>
      </c>
      <c r="Y97" s="112">
        <v>964</v>
      </c>
      <c r="Z97" s="112">
        <v>975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609</v>
      </c>
      <c r="W98" s="112">
        <v>616</v>
      </c>
      <c r="X98" s="112">
        <v>648</v>
      </c>
      <c r="Y98" s="112">
        <v>649</v>
      </c>
      <c r="Z98" s="112">
        <v>644</v>
      </c>
    </row>
    <row r="99" spans="1:32" ht="15" customHeight="1" x14ac:dyDescent="0.25">
      <c r="S99" s="115" t="s">
        <v>142</v>
      </c>
      <c r="T99" s="115"/>
      <c r="U99" s="112"/>
      <c r="V99" s="112">
        <v>48</v>
      </c>
      <c r="W99" s="112">
        <v>54</v>
      </c>
      <c r="X99" s="112">
        <v>57</v>
      </c>
      <c r="Y99" s="112">
        <v>55</v>
      </c>
      <c r="Z99" s="112">
        <v>65</v>
      </c>
    </row>
    <row r="100" spans="1:32" ht="15" customHeight="1" x14ac:dyDescent="0.25">
      <c r="S100" s="115" t="s">
        <v>58</v>
      </c>
      <c r="T100" s="115"/>
      <c r="U100" s="112"/>
      <c r="V100" s="112">
        <v>509</v>
      </c>
      <c r="W100" s="112">
        <v>495</v>
      </c>
      <c r="X100" s="112">
        <v>511</v>
      </c>
      <c r="Y100" s="112">
        <v>552</v>
      </c>
      <c r="Z100" s="112">
        <v>546</v>
      </c>
    </row>
    <row r="101" spans="1:32" x14ac:dyDescent="0.25">
      <c r="A101" s="18"/>
      <c r="S101" s="118" t="s">
        <v>53</v>
      </c>
      <c r="T101" s="118"/>
      <c r="U101" s="112"/>
      <c r="V101" s="112">
        <v>4336</v>
      </c>
      <c r="W101" s="112">
        <v>4434</v>
      </c>
      <c r="X101" s="112">
        <v>4677</v>
      </c>
      <c r="Y101" s="112">
        <v>5005</v>
      </c>
      <c r="Z101" s="112">
        <v>5110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9480</v>
      </c>
      <c r="W104" s="112">
        <v>10341</v>
      </c>
      <c r="X104" s="112">
        <v>10488</v>
      </c>
      <c r="Y104" s="112">
        <v>11629</v>
      </c>
      <c r="Z104" s="112">
        <v>11974</v>
      </c>
      <c r="AB104" s="109" t="str">
        <f>TEXT(Z104,"###,###")</f>
        <v>11,974</v>
      </c>
      <c r="AD104" s="130">
        <f>Z104/($Z$4)*100</f>
        <v>80.357023018589359</v>
      </c>
      <c r="AF104" s="109"/>
    </row>
    <row r="105" spans="1:32" x14ac:dyDescent="0.25">
      <c r="S105" s="115" t="s">
        <v>17</v>
      </c>
      <c r="T105" s="115"/>
      <c r="U105" s="112"/>
      <c r="V105" s="112">
        <v>2027</v>
      </c>
      <c r="W105" s="112">
        <v>2055</v>
      </c>
      <c r="X105" s="112">
        <v>2147</v>
      </c>
      <c r="Y105" s="112">
        <v>2424</v>
      </c>
      <c r="Z105" s="112">
        <v>2367</v>
      </c>
      <c r="AB105" s="109" t="str">
        <f>TEXT(Z105,"###,###")</f>
        <v>2,367</v>
      </c>
      <c r="AD105" s="130">
        <f>Z105/($Z$4)*100</f>
        <v>15.884839943627943</v>
      </c>
      <c r="AF105" s="109"/>
    </row>
    <row r="106" spans="1:32" x14ac:dyDescent="0.25">
      <c r="S106" s="118" t="s">
        <v>53</v>
      </c>
      <c r="T106" s="118"/>
      <c r="U106" s="120"/>
      <c r="V106" s="120">
        <v>11507</v>
      </c>
      <c r="W106" s="120">
        <v>12396</v>
      </c>
      <c r="X106" s="120">
        <v>12635</v>
      </c>
      <c r="Y106" s="120">
        <v>14053</v>
      </c>
      <c r="Z106" s="120">
        <v>14341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1317</v>
      </c>
      <c r="W108" s="112">
        <v>1445</v>
      </c>
      <c r="X108" s="112">
        <v>1500</v>
      </c>
      <c r="Y108" s="112">
        <v>1646</v>
      </c>
      <c r="Z108" s="112">
        <v>1527</v>
      </c>
      <c r="AB108" s="109" t="str">
        <f>TEXT(Z108,"###,###")</f>
        <v>1,527</v>
      </c>
      <c r="AD108" s="130">
        <f>Z108/($Z$4)*100</f>
        <v>10.247634386953894</v>
      </c>
      <c r="AF108" s="109"/>
    </row>
    <row r="109" spans="1:32" x14ac:dyDescent="0.25">
      <c r="S109" s="115" t="s">
        <v>20</v>
      </c>
      <c r="T109" s="115"/>
      <c r="U109" s="112"/>
      <c r="V109" s="112">
        <v>1761</v>
      </c>
      <c r="W109" s="112">
        <v>1880</v>
      </c>
      <c r="X109" s="112">
        <v>2152</v>
      </c>
      <c r="Y109" s="112">
        <v>2197</v>
      </c>
      <c r="Z109" s="112">
        <v>2305</v>
      </c>
      <c r="AB109" s="109" t="str">
        <f>TEXT(Z109,"###,###")</f>
        <v>2,305</v>
      </c>
      <c r="AD109" s="130">
        <f>Z109/($Z$4)*100</f>
        <v>15.468760485873432</v>
      </c>
      <c r="AF109" s="109"/>
    </row>
    <row r="110" spans="1:32" x14ac:dyDescent="0.25">
      <c r="S110" s="115" t="s">
        <v>21</v>
      </c>
      <c r="T110" s="115"/>
      <c r="U110" s="112"/>
      <c r="V110" s="112">
        <v>2980</v>
      </c>
      <c r="W110" s="112">
        <v>2933</v>
      </c>
      <c r="X110" s="112">
        <v>3364</v>
      </c>
      <c r="Y110" s="112">
        <v>3693</v>
      </c>
      <c r="Z110" s="112">
        <v>3603</v>
      </c>
      <c r="AB110" s="109" t="str">
        <f>TEXT(Z110,"###,###")</f>
        <v>3,603</v>
      </c>
      <c r="AD110" s="130">
        <f>Z110/($Z$4)*100</f>
        <v>24.179585262734044</v>
      </c>
      <c r="AF110" s="109"/>
    </row>
    <row r="111" spans="1:32" x14ac:dyDescent="0.25">
      <c r="S111" s="115" t="s">
        <v>22</v>
      </c>
      <c r="T111" s="115"/>
      <c r="U111" s="112"/>
      <c r="V111" s="112">
        <v>5322</v>
      </c>
      <c r="W111" s="112">
        <v>5289</v>
      </c>
      <c r="X111" s="112">
        <v>5619</v>
      </c>
      <c r="Y111" s="112">
        <v>6525</v>
      </c>
      <c r="Z111" s="112">
        <v>6915</v>
      </c>
      <c r="AB111" s="109" t="str">
        <f>TEXT(Z111,"###,###")</f>
        <v>6,915</v>
      </c>
      <c r="AD111" s="130">
        <f>Z111/($Z$4)*100</f>
        <v>46.406281457620295</v>
      </c>
      <c r="AF111" s="109"/>
    </row>
    <row r="112" spans="1:32" x14ac:dyDescent="0.25">
      <c r="S112" s="118" t="s">
        <v>53</v>
      </c>
      <c r="T112" s="118"/>
      <c r="U112" s="112"/>
      <c r="V112" s="112">
        <v>12027</v>
      </c>
      <c r="W112" s="112">
        <v>12173</v>
      </c>
      <c r="X112" s="112">
        <v>13204</v>
      </c>
      <c r="Y112" s="112">
        <v>14637</v>
      </c>
      <c r="Z112" s="112">
        <v>14897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39.94</v>
      </c>
      <c r="W118" s="131">
        <v>40</v>
      </c>
      <c r="X118" s="131">
        <v>39.799999999999997</v>
      </c>
      <c r="Y118" s="131">
        <v>39.82</v>
      </c>
      <c r="Z118" s="131">
        <v>39.76</v>
      </c>
      <c r="AB118" s="109" t="str">
        <f>TEXT(Z118,"##.0")</f>
        <v>39.8</v>
      </c>
    </row>
    <row r="120" spans="19:32" x14ac:dyDescent="0.25">
      <c r="S120" s="101" t="s">
        <v>97</v>
      </c>
      <c r="T120" s="112"/>
      <c r="U120" s="112"/>
      <c r="V120" s="112">
        <v>8042</v>
      </c>
      <c r="W120" s="112">
        <v>8367</v>
      </c>
      <c r="X120" s="112">
        <v>8663</v>
      </c>
      <c r="Y120" s="112">
        <v>9227</v>
      </c>
      <c r="Z120" s="112">
        <v>9423</v>
      </c>
      <c r="AB120" s="109" t="str">
        <f>TEXT(Z120,"###,###")</f>
        <v>9,423</v>
      </c>
    </row>
    <row r="121" spans="19:32" x14ac:dyDescent="0.25">
      <c r="S121" s="101" t="s">
        <v>98</v>
      </c>
      <c r="T121" s="112"/>
      <c r="U121" s="112"/>
      <c r="V121" s="112">
        <v>473</v>
      </c>
      <c r="W121" s="112">
        <v>502</v>
      </c>
      <c r="X121" s="112">
        <v>484</v>
      </c>
      <c r="Y121" s="112">
        <v>454</v>
      </c>
      <c r="Z121" s="112">
        <v>469</v>
      </c>
      <c r="AB121" s="109" t="str">
        <f>TEXT(Z121,"###,###")</f>
        <v>469</v>
      </c>
    </row>
    <row r="122" spans="19:32" x14ac:dyDescent="0.25">
      <c r="S122" s="101" t="s">
        <v>99</v>
      </c>
      <c r="T122" s="112"/>
      <c r="U122" s="112"/>
      <c r="V122" s="112">
        <v>407</v>
      </c>
      <c r="W122" s="112">
        <v>381</v>
      </c>
      <c r="X122" s="112">
        <v>456</v>
      </c>
      <c r="Y122" s="112">
        <v>510</v>
      </c>
      <c r="Z122" s="112">
        <v>471</v>
      </c>
      <c r="AB122" s="109" t="str">
        <f>TEXT(Z122,"###,###")</f>
        <v>471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8449</v>
      </c>
      <c r="W124" s="112">
        <v>8748</v>
      </c>
      <c r="X124" s="112">
        <v>9119</v>
      </c>
      <c r="Y124" s="112">
        <v>9737</v>
      </c>
      <c r="Z124" s="112">
        <v>9894</v>
      </c>
      <c r="AB124" s="109" t="str">
        <f>TEXT(Z124,"###,###")</f>
        <v>9,894</v>
      </c>
      <c r="AD124" s="127">
        <f>Z124/$Z$7*100</f>
        <v>95.483497394325425</v>
      </c>
    </row>
    <row r="125" spans="19:32" x14ac:dyDescent="0.25">
      <c r="S125" s="101" t="s">
        <v>101</v>
      </c>
      <c r="T125" s="112"/>
      <c r="U125" s="112"/>
      <c r="V125" s="112">
        <v>880</v>
      </c>
      <c r="W125" s="112">
        <v>883</v>
      </c>
      <c r="X125" s="112">
        <v>940</v>
      </c>
      <c r="Y125" s="112">
        <v>964</v>
      </c>
      <c r="Z125" s="112">
        <v>940</v>
      </c>
      <c r="AB125" s="109" t="str">
        <f>TEXT(Z125,"###,###")</f>
        <v>940</v>
      </c>
      <c r="AD125" s="127">
        <f>Z125/$Z$7*100</f>
        <v>9.0716077977224465</v>
      </c>
    </row>
    <row r="127" spans="19:32" x14ac:dyDescent="0.25">
      <c r="S127" s="101" t="s">
        <v>102</v>
      </c>
      <c r="T127" s="112"/>
      <c r="U127" s="112"/>
      <c r="V127" s="112">
        <v>4586</v>
      </c>
      <c r="W127" s="112">
        <v>4826</v>
      </c>
      <c r="X127" s="112">
        <v>4912</v>
      </c>
      <c r="Y127" s="112">
        <v>5170</v>
      </c>
      <c r="Z127" s="112">
        <v>5242</v>
      </c>
      <c r="AB127" s="109" t="str">
        <f>TEXT(Z127,"###,###")</f>
        <v>5,242</v>
      </c>
      <c r="AD127" s="127">
        <f>Z127/$Z$7*100</f>
        <v>50.588689442192624</v>
      </c>
    </row>
    <row r="128" spans="19:32" x14ac:dyDescent="0.25">
      <c r="S128" s="101" t="s">
        <v>103</v>
      </c>
      <c r="T128" s="112"/>
      <c r="U128" s="112"/>
      <c r="V128" s="112">
        <v>4334</v>
      </c>
      <c r="W128" s="112">
        <v>4431</v>
      </c>
      <c r="X128" s="112">
        <v>4676</v>
      </c>
      <c r="Y128" s="112">
        <v>5005</v>
      </c>
      <c r="Z128" s="112">
        <v>5107</v>
      </c>
      <c r="AB128" s="109" t="str">
        <f>TEXT(Z128,"###,###")</f>
        <v>5,107</v>
      </c>
      <c r="AD128" s="127">
        <f>Z128/$Z$7*100</f>
        <v>49.285852152094186</v>
      </c>
    </row>
    <row r="130" spans="19:20" x14ac:dyDescent="0.25">
      <c r="S130" s="101" t="s">
        <v>179</v>
      </c>
      <c r="T130" s="127">
        <v>90.938042848870865</v>
      </c>
    </row>
    <row r="131" spans="19:20" x14ac:dyDescent="0.25">
      <c r="S131" s="101" t="s">
        <v>180</v>
      </c>
      <c r="T131" s="127">
        <v>4.5261532522679015</v>
      </c>
    </row>
    <row r="132" spans="19:20" x14ac:dyDescent="0.25">
      <c r="S132" s="101" t="s">
        <v>181</v>
      </c>
      <c r="T132" s="127">
        <v>4.5454545454545459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C435D73-0BCA-4CCF-9035-7F39DD1A997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E497D417-0A28-4957-9144-EEFF62A5715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5BE061DB-EAE3-4B46-99A0-07389034EF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377F305F-D72E-4942-B543-9F1826A974B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44A6-AD05-4762-8219-E1EB75C7F0A2}">
  <sheetPr codeName="Sheet93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134</v>
      </c>
      <c r="T1" s="99"/>
      <c r="U1" s="99"/>
      <c r="V1" s="99"/>
      <c r="W1" s="99"/>
      <c r="X1" s="99"/>
      <c r="Y1" s="100" t="s">
        <v>173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134</v>
      </c>
      <c r="Y3" s="105" t="s">
        <v>173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12.29 West Tamar,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18237</v>
      </c>
      <c r="W4" s="108">
        <v>18251</v>
      </c>
      <c r="X4" s="108">
        <v>19253</v>
      </c>
      <c r="Y4" s="108">
        <v>20615</v>
      </c>
      <c r="Z4" s="108">
        <v>21099</v>
      </c>
      <c r="AB4" s="109" t="str">
        <f>TEXT(Z4,"###,###")</f>
        <v>21,099</v>
      </c>
      <c r="AD4" s="110">
        <f>Z4/Y4-1</f>
        <v>2.3478049963618686E-2</v>
      </c>
      <c r="AF4" s="110">
        <f>Z4/V4-1</f>
        <v>0.15693370620167801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9100</v>
      </c>
      <c r="W5" s="108">
        <v>9221</v>
      </c>
      <c r="X5" s="108">
        <v>9605</v>
      </c>
      <c r="Y5" s="108">
        <v>10171</v>
      </c>
      <c r="Z5" s="108">
        <v>10343</v>
      </c>
      <c r="AB5" s="109" t="str">
        <f>TEXT(Z5,"###,###")</f>
        <v>10,343</v>
      </c>
      <c r="AD5" s="110">
        <f t="shared" ref="AD5:AD9" si="0">Z5/Y5-1</f>
        <v>1.6910824894307286E-2</v>
      </c>
      <c r="AF5" s="110">
        <f t="shared" ref="AF5:AF9" si="1">Z5/V5-1</f>
        <v>0.13659340659340669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9137</v>
      </c>
      <c r="W6" s="108">
        <v>9028</v>
      </c>
      <c r="X6" s="108">
        <v>9627</v>
      </c>
      <c r="Y6" s="108">
        <v>10426</v>
      </c>
      <c r="Z6" s="108">
        <v>10730</v>
      </c>
      <c r="AB6" s="109" t="str">
        <f>TEXT(Z6,"###,###")</f>
        <v>10,730</v>
      </c>
      <c r="AD6" s="110">
        <f t="shared" si="0"/>
        <v>2.9157874544408102E-2</v>
      </c>
      <c r="AF6" s="110">
        <f t="shared" si="1"/>
        <v>0.17434606544817766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13134</v>
      </c>
      <c r="W7" s="108">
        <v>13340</v>
      </c>
      <c r="X7" s="108">
        <v>13571</v>
      </c>
      <c r="Y7" s="108">
        <v>14033</v>
      </c>
      <c r="Z7" s="108">
        <v>14370</v>
      </c>
      <c r="AB7" s="109" t="str">
        <f>TEXT(Z7,"###,###")</f>
        <v>14,370</v>
      </c>
      <c r="AD7" s="110">
        <f t="shared" si="0"/>
        <v>2.4014822204802888E-2</v>
      </c>
      <c r="AF7" s="110">
        <f t="shared" si="1"/>
        <v>9.4106898126998573E-2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21,099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14,370</v>
      </c>
      <c r="P8" s="65"/>
      <c r="S8" s="107" t="s">
        <v>82</v>
      </c>
      <c r="T8" s="108"/>
      <c r="U8" s="108"/>
      <c r="V8" s="108">
        <v>41778</v>
      </c>
      <c r="W8" s="108">
        <v>41377.64</v>
      </c>
      <c r="X8" s="108">
        <v>43038</v>
      </c>
      <c r="Y8" s="108">
        <v>43599.19</v>
      </c>
      <c r="Z8" s="108">
        <v>45924.61</v>
      </c>
      <c r="AB8" s="109" t="str">
        <f>TEXT(Z8,"$###,###")</f>
        <v>$45,925</v>
      </c>
      <c r="AD8" s="110">
        <f t="shared" si="0"/>
        <v>5.3336311981942774E-2</v>
      </c>
      <c r="AF8" s="110">
        <f t="shared" si="1"/>
        <v>9.9253434822155207E-2</v>
      </c>
    </row>
    <row r="9" spans="1:32" x14ac:dyDescent="0.25">
      <c r="A9" s="30" t="s">
        <v>14</v>
      </c>
      <c r="B9" s="69"/>
      <c r="C9" s="70"/>
      <c r="D9" s="71">
        <f>AD104</f>
        <v>74.619650220389588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50.167014613778704</v>
      </c>
      <c r="P9" s="72" t="s">
        <v>83</v>
      </c>
      <c r="S9" s="107" t="s">
        <v>7</v>
      </c>
      <c r="T9" s="108"/>
      <c r="U9" s="108"/>
      <c r="V9" s="108">
        <v>701684879</v>
      </c>
      <c r="W9" s="108">
        <v>740338064</v>
      </c>
      <c r="X9" s="108">
        <v>792598065</v>
      </c>
      <c r="Y9" s="108">
        <v>841569387</v>
      </c>
      <c r="Z9" s="108">
        <v>905214352</v>
      </c>
      <c r="AB9" s="109" t="str">
        <f>TEXT(Z9/1000000,"$#,###.0")&amp;" mil"</f>
        <v>$905.2 mil</v>
      </c>
      <c r="AD9" s="110">
        <f t="shared" si="0"/>
        <v>7.5626521096352484E-2</v>
      </c>
      <c r="AF9" s="110">
        <f t="shared" si="1"/>
        <v>0.29005822854563745</v>
      </c>
    </row>
    <row r="10" spans="1:32" x14ac:dyDescent="0.25">
      <c r="A10" s="30" t="s">
        <v>17</v>
      </c>
      <c r="B10" s="69"/>
      <c r="C10" s="70"/>
      <c r="D10" s="71">
        <f>AD105</f>
        <v>18.721266410730365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49.659011830201813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84.147529575504521</v>
      </c>
      <c r="P11" s="72" t="s">
        <v>83</v>
      </c>
      <c r="S11" s="107" t="s">
        <v>29</v>
      </c>
      <c r="T11" s="112"/>
      <c r="U11" s="112"/>
      <c r="V11" s="112">
        <v>16268</v>
      </c>
      <c r="W11" s="112">
        <v>16163</v>
      </c>
      <c r="X11" s="112">
        <v>17070</v>
      </c>
      <c r="Y11" s="112">
        <v>18378</v>
      </c>
      <c r="Z11" s="112">
        <v>18823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7.6965901183020184</v>
      </c>
      <c r="P12" s="72" t="s">
        <v>83</v>
      </c>
      <c r="S12" s="107" t="s">
        <v>30</v>
      </c>
      <c r="T12" s="112"/>
      <c r="U12" s="112"/>
      <c r="V12" s="112">
        <v>1970</v>
      </c>
      <c r="W12" s="112">
        <v>2093</v>
      </c>
      <c r="X12" s="112">
        <v>2183</v>
      </c>
      <c r="Y12" s="112">
        <v>2232</v>
      </c>
      <c r="Z12" s="112">
        <v>2284</v>
      </c>
    </row>
    <row r="13" spans="1:32" ht="15" customHeight="1" x14ac:dyDescent="0.25">
      <c r="A13" s="30" t="s">
        <v>19</v>
      </c>
      <c r="B13" s="70"/>
      <c r="C13" s="70"/>
      <c r="D13" s="71">
        <f>AD108</f>
        <v>13.422437082326176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8.1697981906750172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17.583771742736623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42.8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22.034219631262143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19.28188713381115</v>
      </c>
      <c r="P15" s="72" t="s">
        <v>83</v>
      </c>
      <c r="S15" s="115" t="s">
        <v>59</v>
      </c>
      <c r="T15" s="115"/>
      <c r="U15" s="116"/>
      <c r="V15" s="116">
        <v>763</v>
      </c>
      <c r="W15" s="116">
        <v>856</v>
      </c>
      <c r="X15" s="116">
        <v>895</v>
      </c>
      <c r="Y15" s="112">
        <v>874</v>
      </c>
      <c r="Z15" s="112">
        <v>926</v>
      </c>
      <c r="AB15" s="117">
        <f t="shared" ref="AB15:AB34" si="2">IF(Z15="np",0,Z15/$Z$34)</f>
        <v>4.3888335940091949E-2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40.30522773591165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80.718112866188847</v>
      </c>
      <c r="P16" s="37" t="s">
        <v>83</v>
      </c>
      <c r="S16" s="115" t="s">
        <v>60</v>
      </c>
      <c r="T16" s="115"/>
      <c r="U16" s="116"/>
      <c r="V16" s="116">
        <v>250</v>
      </c>
      <c r="W16" s="116">
        <v>268</v>
      </c>
      <c r="X16" s="116">
        <v>274</v>
      </c>
      <c r="Y16" s="112">
        <v>240</v>
      </c>
      <c r="Z16" s="112">
        <v>257</v>
      </c>
      <c r="AB16" s="117">
        <f t="shared" si="2"/>
        <v>1.218067206976634E-2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1018</v>
      </c>
      <c r="W17" s="116">
        <v>1078</v>
      </c>
      <c r="X17" s="116">
        <v>1141</v>
      </c>
      <c r="Y17" s="112">
        <v>1239</v>
      </c>
      <c r="Z17" s="112">
        <v>1214</v>
      </c>
      <c r="AB17" s="117">
        <f t="shared" si="2"/>
        <v>5.7538271956016872E-2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174</v>
      </c>
      <c r="W18" s="116">
        <v>162</v>
      </c>
      <c r="X18" s="116">
        <v>181</v>
      </c>
      <c r="Y18" s="112">
        <v>212</v>
      </c>
      <c r="Z18" s="112">
        <v>203</v>
      </c>
      <c r="AB18" s="117">
        <f t="shared" si="2"/>
        <v>9.621309066780416E-3</v>
      </c>
    </row>
    <row r="19" spans="1:28" x14ac:dyDescent="0.25">
      <c r="A19" s="61" t="str">
        <f>$S$1&amp;" ("&amp;$V$2&amp;" to "&amp;$Z$2&amp;")"</f>
        <v>West Tamar (2018-19 to 2022-23)</v>
      </c>
      <c r="B19" s="61"/>
      <c r="C19" s="61"/>
      <c r="D19" s="61"/>
      <c r="E19" s="61"/>
      <c r="F19" s="61"/>
      <c r="G19" s="61" t="str">
        <f>$S$1&amp;" ("&amp;$V$2&amp;" to "&amp;$Z$2&amp;")"</f>
        <v>West Tamar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1291</v>
      </c>
      <c r="W19" s="116">
        <v>1271</v>
      </c>
      <c r="X19" s="116">
        <v>1311</v>
      </c>
      <c r="Y19" s="112">
        <v>1468</v>
      </c>
      <c r="Z19" s="112">
        <v>1514</v>
      </c>
      <c r="AB19" s="117">
        <f t="shared" si="2"/>
        <v>7.1756955305938674E-2</v>
      </c>
    </row>
    <row r="20" spans="1:28" x14ac:dyDescent="0.25">
      <c r="S20" s="115" t="s">
        <v>64</v>
      </c>
      <c r="T20" s="115"/>
      <c r="U20" s="116"/>
      <c r="V20" s="116">
        <v>518</v>
      </c>
      <c r="W20" s="116">
        <v>506</v>
      </c>
      <c r="X20" s="116">
        <v>596</v>
      </c>
      <c r="Y20" s="112">
        <v>599</v>
      </c>
      <c r="Z20" s="112">
        <v>595</v>
      </c>
      <c r="AB20" s="117">
        <f t="shared" si="2"/>
        <v>2.8200388644011566E-2</v>
      </c>
    </row>
    <row r="21" spans="1:28" x14ac:dyDescent="0.25">
      <c r="S21" s="115" t="s">
        <v>65</v>
      </c>
      <c r="T21" s="115"/>
      <c r="U21" s="116"/>
      <c r="V21" s="116">
        <v>1571</v>
      </c>
      <c r="W21" s="116">
        <v>1663</v>
      </c>
      <c r="X21" s="116">
        <v>1756</v>
      </c>
      <c r="Y21" s="112">
        <v>1815</v>
      </c>
      <c r="Z21" s="112">
        <v>1918</v>
      </c>
      <c r="AB21" s="117">
        <f t="shared" si="2"/>
        <v>9.0904782217166691E-2</v>
      </c>
    </row>
    <row r="22" spans="1:28" x14ac:dyDescent="0.25">
      <c r="S22" s="115" t="s">
        <v>66</v>
      </c>
      <c r="T22" s="115"/>
      <c r="U22" s="116"/>
      <c r="V22" s="116">
        <v>1349</v>
      </c>
      <c r="W22" s="116">
        <v>1366</v>
      </c>
      <c r="X22" s="116">
        <v>1446</v>
      </c>
      <c r="Y22" s="112">
        <v>1637</v>
      </c>
      <c r="Z22" s="112">
        <v>1675</v>
      </c>
      <c r="AB22" s="117">
        <f t="shared" si="2"/>
        <v>7.9387648703730038E-2</v>
      </c>
    </row>
    <row r="23" spans="1:28" x14ac:dyDescent="0.25">
      <c r="S23" s="115" t="s">
        <v>67</v>
      </c>
      <c r="T23" s="115"/>
      <c r="U23" s="116"/>
      <c r="V23" s="116">
        <v>618</v>
      </c>
      <c r="W23" s="116">
        <v>653</v>
      </c>
      <c r="X23" s="116">
        <v>673</v>
      </c>
      <c r="Y23" s="112">
        <v>816</v>
      </c>
      <c r="Z23" s="112">
        <v>826</v>
      </c>
      <c r="AB23" s="117">
        <f t="shared" si="2"/>
        <v>3.9148774823451346E-2</v>
      </c>
    </row>
    <row r="24" spans="1:28" x14ac:dyDescent="0.25">
      <c r="S24" s="115" t="s">
        <v>68</v>
      </c>
      <c r="T24" s="115"/>
      <c r="U24" s="116"/>
      <c r="V24" s="116">
        <v>147</v>
      </c>
      <c r="W24" s="116">
        <v>150</v>
      </c>
      <c r="X24" s="116">
        <v>136</v>
      </c>
      <c r="Y24" s="112">
        <v>159</v>
      </c>
      <c r="Z24" s="112">
        <v>169</v>
      </c>
      <c r="AB24" s="117">
        <f t="shared" si="2"/>
        <v>8.0098582871226121E-3</v>
      </c>
    </row>
    <row r="25" spans="1:28" x14ac:dyDescent="0.25">
      <c r="S25" s="115" t="s">
        <v>69</v>
      </c>
      <c r="T25" s="115"/>
      <c r="U25" s="116"/>
      <c r="V25" s="116">
        <v>640</v>
      </c>
      <c r="W25" s="116">
        <v>684</v>
      </c>
      <c r="X25" s="116">
        <v>766</v>
      </c>
      <c r="Y25" s="112">
        <v>825</v>
      </c>
      <c r="Z25" s="112">
        <v>828</v>
      </c>
      <c r="AB25" s="117">
        <f t="shared" si="2"/>
        <v>3.9243566045784162E-2</v>
      </c>
    </row>
    <row r="26" spans="1:28" x14ac:dyDescent="0.25">
      <c r="S26" s="115" t="s">
        <v>70</v>
      </c>
      <c r="T26" s="115"/>
      <c r="U26" s="116"/>
      <c r="V26" s="116">
        <v>293</v>
      </c>
      <c r="W26" s="116">
        <v>299</v>
      </c>
      <c r="X26" s="116">
        <v>322</v>
      </c>
      <c r="Y26" s="112">
        <v>318</v>
      </c>
      <c r="Z26" s="112">
        <v>364</v>
      </c>
      <c r="AB26" s="117">
        <f t="shared" si="2"/>
        <v>1.7252002464571779E-2</v>
      </c>
    </row>
    <row r="27" spans="1:28" x14ac:dyDescent="0.25">
      <c r="S27" s="115" t="s">
        <v>71</v>
      </c>
      <c r="T27" s="115"/>
      <c r="U27" s="116"/>
      <c r="V27" s="116">
        <v>1040</v>
      </c>
      <c r="W27" s="116">
        <v>1022</v>
      </c>
      <c r="X27" s="116">
        <v>1096</v>
      </c>
      <c r="Y27" s="112">
        <v>1160</v>
      </c>
      <c r="Z27" s="112">
        <v>1152</v>
      </c>
      <c r="AB27" s="117">
        <f t="shared" si="2"/>
        <v>5.4599744063699704E-2</v>
      </c>
    </row>
    <row r="28" spans="1:28" x14ac:dyDescent="0.25">
      <c r="S28" s="115" t="s">
        <v>72</v>
      </c>
      <c r="T28" s="115"/>
      <c r="U28" s="116"/>
      <c r="V28" s="116">
        <v>1356</v>
      </c>
      <c r="W28" s="116">
        <v>1107</v>
      </c>
      <c r="X28" s="116">
        <v>1102</v>
      </c>
      <c r="Y28" s="112">
        <v>1162</v>
      </c>
      <c r="Z28" s="112">
        <v>1188</v>
      </c>
      <c r="AB28" s="117">
        <f t="shared" si="2"/>
        <v>5.6305986065690317E-2</v>
      </c>
    </row>
    <row r="29" spans="1:28" x14ac:dyDescent="0.25">
      <c r="S29" s="115" t="s">
        <v>73</v>
      </c>
      <c r="T29" s="115"/>
      <c r="U29" s="116"/>
      <c r="V29" s="116">
        <v>973</v>
      </c>
      <c r="W29" s="116">
        <v>757</v>
      </c>
      <c r="X29" s="116">
        <v>889</v>
      </c>
      <c r="Y29" s="112">
        <v>1036</v>
      </c>
      <c r="Z29" s="112">
        <v>972</v>
      </c>
      <c r="AB29" s="117">
        <f t="shared" si="2"/>
        <v>4.6068534053746626E-2</v>
      </c>
    </row>
    <row r="30" spans="1:28" x14ac:dyDescent="0.25">
      <c r="S30" s="115" t="s">
        <v>74</v>
      </c>
      <c r="T30" s="115"/>
      <c r="U30" s="116"/>
      <c r="V30" s="116">
        <v>1694</v>
      </c>
      <c r="W30" s="116">
        <v>1747</v>
      </c>
      <c r="X30" s="116">
        <v>1720</v>
      </c>
      <c r="Y30" s="112">
        <v>1880</v>
      </c>
      <c r="Z30" s="112">
        <v>1981</v>
      </c>
      <c r="AB30" s="117">
        <f t="shared" si="2"/>
        <v>9.3890705720650267E-2</v>
      </c>
    </row>
    <row r="31" spans="1:28" x14ac:dyDescent="0.25">
      <c r="S31" s="115" t="s">
        <v>75</v>
      </c>
      <c r="T31" s="115"/>
      <c r="U31" s="116"/>
      <c r="V31" s="116">
        <v>2622</v>
      </c>
      <c r="W31" s="116">
        <v>2710</v>
      </c>
      <c r="X31" s="116">
        <v>3026</v>
      </c>
      <c r="Y31" s="112">
        <v>3198</v>
      </c>
      <c r="Z31" s="112">
        <v>3422</v>
      </c>
      <c r="AB31" s="117">
        <f t="shared" si="2"/>
        <v>0.1621877814114413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374</v>
      </c>
      <c r="W32" s="116">
        <v>368</v>
      </c>
      <c r="X32" s="116">
        <v>401</v>
      </c>
      <c r="Y32" s="112">
        <v>455</v>
      </c>
      <c r="Z32" s="112">
        <v>448</v>
      </c>
      <c r="AB32" s="117">
        <f t="shared" si="2"/>
        <v>2.1233233802549885E-2</v>
      </c>
    </row>
    <row r="33" spans="19:32" x14ac:dyDescent="0.25">
      <c r="S33" s="115" t="s">
        <v>77</v>
      </c>
      <c r="T33" s="115"/>
      <c r="U33" s="116"/>
      <c r="V33" s="116">
        <v>704</v>
      </c>
      <c r="W33" s="116">
        <v>716</v>
      </c>
      <c r="X33" s="116">
        <v>754</v>
      </c>
      <c r="Y33" s="112">
        <v>838</v>
      </c>
      <c r="Z33" s="112">
        <v>854</v>
      </c>
      <c r="AB33" s="117">
        <f t="shared" si="2"/>
        <v>4.0475851936110717E-2</v>
      </c>
    </row>
    <row r="34" spans="19:32" x14ac:dyDescent="0.25">
      <c r="S34" s="118" t="s">
        <v>53</v>
      </c>
      <c r="T34" s="118"/>
      <c r="U34" s="119"/>
      <c r="V34" s="119">
        <v>18234</v>
      </c>
      <c r="W34" s="119">
        <v>18255</v>
      </c>
      <c r="X34" s="119">
        <v>19253</v>
      </c>
      <c r="Y34" s="120">
        <v>20616</v>
      </c>
      <c r="Z34" s="120">
        <v>21099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10938</v>
      </c>
      <c r="W37" s="112">
        <v>11166</v>
      </c>
      <c r="X37" s="112">
        <v>11147</v>
      </c>
      <c r="Y37" s="112">
        <v>11312</v>
      </c>
      <c r="Z37" s="112">
        <v>11600</v>
      </c>
      <c r="AB37" s="132">
        <f>Z37/Z40*100</f>
        <v>80.718112866188847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2201</v>
      </c>
      <c r="W38" s="112">
        <v>2173</v>
      </c>
      <c r="X38" s="112">
        <v>2428</v>
      </c>
      <c r="Y38" s="112">
        <v>2719</v>
      </c>
      <c r="Z38" s="112">
        <v>2771</v>
      </c>
      <c r="AB38" s="132">
        <f>Z38/Z40*100</f>
        <v>19.28188713381115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13139</v>
      </c>
      <c r="W40" s="112">
        <v>13339</v>
      </c>
      <c r="X40" s="112">
        <v>13575</v>
      </c>
      <c r="Y40" s="112">
        <v>14031</v>
      </c>
      <c r="Z40" s="112">
        <v>14371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11</v>
      </c>
      <c r="W44" s="112">
        <v>15</v>
      </c>
      <c r="X44" s="112">
        <v>17</v>
      </c>
      <c r="Y44" s="112">
        <v>19</v>
      </c>
      <c r="Z44" s="112">
        <v>24</v>
      </c>
    </row>
    <row r="45" spans="19:32" x14ac:dyDescent="0.25">
      <c r="S45" s="115" t="s">
        <v>37</v>
      </c>
      <c r="T45" s="115"/>
      <c r="U45" s="112"/>
      <c r="V45" s="112">
        <v>207</v>
      </c>
      <c r="W45" s="112">
        <v>212</v>
      </c>
      <c r="X45" s="112">
        <v>260</v>
      </c>
      <c r="Y45" s="112">
        <v>330</v>
      </c>
      <c r="Z45" s="112">
        <v>329</v>
      </c>
    </row>
    <row r="46" spans="19:32" x14ac:dyDescent="0.25">
      <c r="S46" s="115" t="s">
        <v>38</v>
      </c>
      <c r="T46" s="115"/>
      <c r="U46" s="112"/>
      <c r="V46" s="112">
        <v>565</v>
      </c>
      <c r="W46" s="112">
        <v>596</v>
      </c>
      <c r="X46" s="112">
        <v>608</v>
      </c>
      <c r="Y46" s="112">
        <v>623</v>
      </c>
      <c r="Z46" s="112">
        <v>636</v>
      </c>
    </row>
    <row r="47" spans="19:32" x14ac:dyDescent="0.25">
      <c r="S47" s="115" t="s">
        <v>39</v>
      </c>
      <c r="T47" s="115"/>
      <c r="U47" s="112"/>
      <c r="V47" s="112">
        <v>768</v>
      </c>
      <c r="W47" s="112">
        <v>758</v>
      </c>
      <c r="X47" s="112">
        <v>768</v>
      </c>
      <c r="Y47" s="112">
        <v>869</v>
      </c>
      <c r="Z47" s="112">
        <v>789</v>
      </c>
    </row>
    <row r="48" spans="19:32" x14ac:dyDescent="0.25">
      <c r="S48" s="115" t="s">
        <v>40</v>
      </c>
      <c r="T48" s="115"/>
      <c r="U48" s="112"/>
      <c r="V48" s="112">
        <v>912</v>
      </c>
      <c r="W48" s="112">
        <v>1023</v>
      </c>
      <c r="X48" s="112">
        <v>1032</v>
      </c>
      <c r="Y48" s="112">
        <v>1119</v>
      </c>
      <c r="Z48" s="112">
        <v>1212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837</v>
      </c>
      <c r="W49" s="112">
        <v>900</v>
      </c>
      <c r="X49" s="112">
        <v>1016</v>
      </c>
      <c r="Y49" s="112">
        <v>1097</v>
      </c>
      <c r="Z49" s="112">
        <v>1212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West Tamar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870</v>
      </c>
      <c r="W50" s="112">
        <v>848</v>
      </c>
      <c r="X50" s="112">
        <v>896</v>
      </c>
      <c r="Y50" s="112">
        <v>935</v>
      </c>
      <c r="Z50" s="112">
        <v>991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768</v>
      </c>
      <c r="W51" s="112">
        <v>785</v>
      </c>
      <c r="X51" s="112">
        <v>848</v>
      </c>
      <c r="Y51" s="112">
        <v>838</v>
      </c>
      <c r="Z51" s="112">
        <v>904</v>
      </c>
    </row>
    <row r="52" spans="1:26" ht="15" customHeight="1" x14ac:dyDescent="0.25">
      <c r="S52" s="115" t="s">
        <v>44</v>
      </c>
      <c r="T52" s="115"/>
      <c r="U52" s="112"/>
      <c r="V52" s="112">
        <v>990</v>
      </c>
      <c r="W52" s="112">
        <v>854</v>
      </c>
      <c r="X52" s="112">
        <v>816</v>
      </c>
      <c r="Y52" s="112">
        <v>845</v>
      </c>
      <c r="Z52" s="112">
        <v>783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940</v>
      </c>
      <c r="W53" s="112">
        <v>960</v>
      </c>
      <c r="X53" s="112">
        <v>989</v>
      </c>
      <c r="Y53" s="112">
        <v>987</v>
      </c>
      <c r="Z53" s="112">
        <v>959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845</v>
      </c>
      <c r="W54" s="112">
        <v>815</v>
      </c>
      <c r="X54" s="112">
        <v>892</v>
      </c>
      <c r="Y54" s="112">
        <v>937</v>
      </c>
      <c r="Z54" s="112">
        <v>893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692</v>
      </c>
      <c r="W55" s="112">
        <v>762</v>
      </c>
      <c r="X55" s="112">
        <v>744</v>
      </c>
      <c r="Y55" s="112">
        <v>771</v>
      </c>
      <c r="Z55" s="112">
        <v>789</v>
      </c>
    </row>
    <row r="56" spans="1:26" ht="15" customHeight="1" x14ac:dyDescent="0.25">
      <c r="S56" s="115" t="s">
        <v>48</v>
      </c>
      <c r="T56" s="115"/>
      <c r="U56" s="112"/>
      <c r="V56" s="112">
        <v>391</v>
      </c>
      <c r="W56" s="112">
        <v>391</v>
      </c>
      <c r="X56" s="112">
        <v>411</v>
      </c>
      <c r="Y56" s="112">
        <v>470</v>
      </c>
      <c r="Z56" s="112">
        <v>483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192</v>
      </c>
      <c r="W57" s="112">
        <v>177</v>
      </c>
      <c r="X57" s="112">
        <v>189</v>
      </c>
      <c r="Y57" s="112">
        <v>186</v>
      </c>
      <c r="Z57" s="112">
        <v>204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77</v>
      </c>
      <c r="W58" s="112">
        <v>86</v>
      </c>
      <c r="X58" s="112">
        <v>85</v>
      </c>
      <c r="Y58" s="112">
        <v>91</v>
      </c>
      <c r="Z58" s="112">
        <v>99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20</v>
      </c>
      <c r="W59" s="112">
        <v>17</v>
      </c>
      <c r="X59" s="112">
        <v>26</v>
      </c>
      <c r="Y59" s="112">
        <v>45</v>
      </c>
      <c r="Z59" s="112">
        <v>33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6</v>
      </c>
      <c r="W60" s="112">
        <v>7</v>
      </c>
      <c r="X60" s="112">
        <v>8</v>
      </c>
      <c r="Y60" s="112">
        <v>9</v>
      </c>
      <c r="Z60" s="112">
        <v>12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9094</v>
      </c>
      <c r="W61" s="112">
        <v>9222</v>
      </c>
      <c r="X61" s="112">
        <v>9605</v>
      </c>
      <c r="Y61" s="112">
        <v>10171</v>
      </c>
      <c r="Z61" s="112">
        <v>10345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11</v>
      </c>
      <c r="W63" s="112">
        <v>19</v>
      </c>
      <c r="X63" s="112">
        <v>23</v>
      </c>
      <c r="Y63" s="112">
        <v>22</v>
      </c>
      <c r="Z63" s="112">
        <v>24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216</v>
      </c>
      <c r="W64" s="112">
        <v>252</v>
      </c>
      <c r="X64" s="112">
        <v>299</v>
      </c>
      <c r="Y64" s="112">
        <v>375</v>
      </c>
      <c r="Z64" s="112">
        <v>386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West Tamar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609</v>
      </c>
      <c r="W65" s="112">
        <v>535</v>
      </c>
      <c r="X65" s="112">
        <v>662</v>
      </c>
      <c r="Y65" s="112">
        <v>714</v>
      </c>
      <c r="Z65" s="112">
        <v>728</v>
      </c>
    </row>
    <row r="66" spans="1:26" x14ac:dyDescent="0.25">
      <c r="S66" s="115" t="s">
        <v>39</v>
      </c>
      <c r="T66" s="115"/>
      <c r="U66" s="112"/>
      <c r="V66" s="112">
        <v>783</v>
      </c>
      <c r="W66" s="112">
        <v>797</v>
      </c>
      <c r="X66" s="112">
        <v>751</v>
      </c>
      <c r="Y66" s="112">
        <v>835</v>
      </c>
      <c r="Z66" s="112">
        <v>884</v>
      </c>
    </row>
    <row r="67" spans="1:26" x14ac:dyDescent="0.25">
      <c r="S67" s="115" t="s">
        <v>40</v>
      </c>
      <c r="T67" s="115"/>
      <c r="U67" s="112"/>
      <c r="V67" s="112">
        <v>915</v>
      </c>
      <c r="W67" s="112">
        <v>845</v>
      </c>
      <c r="X67" s="112">
        <v>963</v>
      </c>
      <c r="Y67" s="112">
        <v>1037</v>
      </c>
      <c r="Z67" s="112">
        <v>1082</v>
      </c>
    </row>
    <row r="68" spans="1:26" x14ac:dyDescent="0.25">
      <c r="S68" s="115" t="s">
        <v>41</v>
      </c>
      <c r="T68" s="115"/>
      <c r="U68" s="112"/>
      <c r="V68" s="112">
        <v>826</v>
      </c>
      <c r="W68" s="112">
        <v>802</v>
      </c>
      <c r="X68" s="112">
        <v>877</v>
      </c>
      <c r="Y68" s="112">
        <v>1042</v>
      </c>
      <c r="Z68" s="112">
        <v>1092</v>
      </c>
    </row>
    <row r="69" spans="1:26" x14ac:dyDescent="0.25">
      <c r="S69" s="115" t="s">
        <v>42</v>
      </c>
      <c r="T69" s="115"/>
      <c r="U69" s="112"/>
      <c r="V69" s="112">
        <v>808</v>
      </c>
      <c r="W69" s="112">
        <v>848</v>
      </c>
      <c r="X69" s="112">
        <v>891</v>
      </c>
      <c r="Y69" s="112">
        <v>958</v>
      </c>
      <c r="Z69" s="112">
        <v>1016</v>
      </c>
    </row>
    <row r="70" spans="1:26" x14ac:dyDescent="0.25">
      <c r="S70" s="115" t="s">
        <v>43</v>
      </c>
      <c r="T70" s="115"/>
      <c r="U70" s="112"/>
      <c r="V70" s="112">
        <v>834</v>
      </c>
      <c r="W70" s="112">
        <v>820</v>
      </c>
      <c r="X70" s="112">
        <v>871</v>
      </c>
      <c r="Y70" s="112">
        <v>963</v>
      </c>
      <c r="Z70" s="112">
        <v>1025</v>
      </c>
    </row>
    <row r="71" spans="1:26" x14ac:dyDescent="0.25">
      <c r="S71" s="115" t="s">
        <v>44</v>
      </c>
      <c r="T71" s="115"/>
      <c r="U71" s="112"/>
      <c r="V71" s="112">
        <v>1065</v>
      </c>
      <c r="W71" s="112">
        <v>1015</v>
      </c>
      <c r="X71" s="112">
        <v>1017</v>
      </c>
      <c r="Y71" s="112">
        <v>1000</v>
      </c>
      <c r="Z71" s="112">
        <v>922</v>
      </c>
    </row>
    <row r="72" spans="1:26" x14ac:dyDescent="0.25">
      <c r="S72" s="115" t="s">
        <v>45</v>
      </c>
      <c r="T72" s="115"/>
      <c r="U72" s="112"/>
      <c r="V72" s="112">
        <v>936</v>
      </c>
      <c r="W72" s="112">
        <v>933</v>
      </c>
      <c r="X72" s="112">
        <v>999</v>
      </c>
      <c r="Y72" s="112">
        <v>1079</v>
      </c>
      <c r="Z72" s="112">
        <v>1117</v>
      </c>
    </row>
    <row r="73" spans="1:26" x14ac:dyDescent="0.25">
      <c r="S73" s="115" t="s">
        <v>46</v>
      </c>
      <c r="T73" s="115"/>
      <c r="U73" s="112"/>
      <c r="V73" s="112">
        <v>915</v>
      </c>
      <c r="W73" s="112">
        <v>933</v>
      </c>
      <c r="X73" s="112">
        <v>940</v>
      </c>
      <c r="Y73" s="112">
        <v>947</v>
      </c>
      <c r="Z73" s="112">
        <v>954</v>
      </c>
    </row>
    <row r="74" spans="1:26" x14ac:dyDescent="0.25">
      <c r="S74" s="115" t="s">
        <v>47</v>
      </c>
      <c r="T74" s="115"/>
      <c r="U74" s="112"/>
      <c r="V74" s="112">
        <v>713</v>
      </c>
      <c r="W74" s="112">
        <v>717</v>
      </c>
      <c r="X74" s="112">
        <v>755</v>
      </c>
      <c r="Y74" s="112">
        <v>795</v>
      </c>
      <c r="Z74" s="112">
        <v>820</v>
      </c>
    </row>
    <row r="75" spans="1:26" x14ac:dyDescent="0.25">
      <c r="S75" s="115" t="s">
        <v>48</v>
      </c>
      <c r="T75" s="115"/>
      <c r="U75" s="112"/>
      <c r="V75" s="112">
        <v>320</v>
      </c>
      <c r="W75" s="112">
        <v>327</v>
      </c>
      <c r="X75" s="112">
        <v>375</v>
      </c>
      <c r="Y75" s="112">
        <v>409</v>
      </c>
      <c r="Z75" s="112">
        <v>435</v>
      </c>
    </row>
    <row r="76" spans="1:26" x14ac:dyDescent="0.25">
      <c r="S76" s="115" t="s">
        <v>49</v>
      </c>
      <c r="T76" s="115"/>
      <c r="U76" s="112"/>
      <c r="V76" s="112">
        <v>101</v>
      </c>
      <c r="W76" s="112">
        <v>110</v>
      </c>
      <c r="X76" s="112">
        <v>122</v>
      </c>
      <c r="Y76" s="112">
        <v>145</v>
      </c>
      <c r="Z76" s="112">
        <v>160</v>
      </c>
    </row>
    <row r="77" spans="1:26" x14ac:dyDescent="0.25">
      <c r="S77" s="115" t="s">
        <v>50</v>
      </c>
      <c r="T77" s="115"/>
      <c r="U77" s="112"/>
      <c r="V77" s="112">
        <v>44</v>
      </c>
      <c r="W77" s="112">
        <v>45</v>
      </c>
      <c r="X77" s="112">
        <v>48</v>
      </c>
      <c r="Y77" s="112">
        <v>58</v>
      </c>
      <c r="Z77" s="112">
        <v>42</v>
      </c>
    </row>
    <row r="78" spans="1:26" x14ac:dyDescent="0.25">
      <c r="S78" s="115" t="s">
        <v>51</v>
      </c>
      <c r="T78" s="115"/>
      <c r="U78" s="112"/>
      <c r="V78" s="112">
        <v>14</v>
      </c>
      <c r="W78" s="112">
        <v>27</v>
      </c>
      <c r="X78" s="112">
        <v>18</v>
      </c>
      <c r="Y78" s="112">
        <v>14</v>
      </c>
      <c r="Z78" s="112">
        <v>19</v>
      </c>
    </row>
    <row r="79" spans="1:26" x14ac:dyDescent="0.25">
      <c r="S79" s="115" t="s">
        <v>52</v>
      </c>
      <c r="T79" s="115"/>
      <c r="U79" s="112"/>
      <c r="V79" s="112">
        <v>16</v>
      </c>
      <c r="W79" s="112">
        <v>19</v>
      </c>
      <c r="X79" s="112">
        <v>16</v>
      </c>
      <c r="Y79" s="112">
        <v>17</v>
      </c>
      <c r="Z79" s="112">
        <v>15</v>
      </c>
    </row>
    <row r="80" spans="1:26" x14ac:dyDescent="0.25">
      <c r="S80" s="118" t="s">
        <v>53</v>
      </c>
      <c r="T80" s="118"/>
      <c r="U80" s="112"/>
      <c r="V80" s="112">
        <v>9137</v>
      </c>
      <c r="W80" s="112">
        <v>9028</v>
      </c>
      <c r="X80" s="112">
        <v>9627</v>
      </c>
      <c r="Y80" s="112">
        <v>10420</v>
      </c>
      <c r="Z80" s="112">
        <v>10730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West Tamar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736</v>
      </c>
      <c r="W83" s="112">
        <v>728</v>
      </c>
      <c r="X83" s="112">
        <v>738</v>
      </c>
      <c r="Y83" s="112">
        <v>772</v>
      </c>
      <c r="Z83" s="112">
        <v>795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971</v>
      </c>
      <c r="W84" s="112">
        <v>988</v>
      </c>
      <c r="X84" s="112">
        <v>999</v>
      </c>
      <c r="Y84" s="112">
        <v>1009</v>
      </c>
      <c r="Z84" s="112">
        <v>1031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1254</v>
      </c>
      <c r="W85" s="112">
        <v>1303</v>
      </c>
      <c r="X85" s="112">
        <v>1379</v>
      </c>
      <c r="Y85" s="112">
        <v>1434</v>
      </c>
      <c r="Z85" s="112">
        <v>1404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21,099</v>
      </c>
      <c r="D86" s="94">
        <f t="shared" ref="D86:D91" si="4">AD4</f>
        <v>2.3478049963618686E-2</v>
      </c>
      <c r="E86" s="95">
        <f t="shared" ref="E86:E91" si="5">AD4</f>
        <v>2.3478049963618686E-2</v>
      </c>
      <c r="F86" s="94">
        <f t="shared" ref="F86:F91" si="6">AF4</f>
        <v>0.15693370620167801</v>
      </c>
      <c r="G86" s="95">
        <f t="shared" ref="G86:G91" si="7">AF4</f>
        <v>0.15693370620167801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380</v>
      </c>
      <c r="W86" s="112">
        <v>409</v>
      </c>
      <c r="X86" s="112">
        <v>449</v>
      </c>
      <c r="Y86" s="112">
        <v>452</v>
      </c>
      <c r="Z86" s="112">
        <v>468</v>
      </c>
    </row>
    <row r="87" spans="1:30" ht="15" customHeight="1" x14ac:dyDescent="0.25">
      <c r="A87" s="96" t="s">
        <v>4</v>
      </c>
      <c r="B87" s="49"/>
      <c r="C87" s="97" t="str">
        <f t="shared" si="3"/>
        <v>10,343</v>
      </c>
      <c r="D87" s="94">
        <f t="shared" si="4"/>
        <v>1.6910824894307286E-2</v>
      </c>
      <c r="E87" s="95">
        <f t="shared" si="5"/>
        <v>1.6910824894307286E-2</v>
      </c>
      <c r="F87" s="94">
        <f t="shared" si="6"/>
        <v>0.13659340659340669</v>
      </c>
      <c r="G87" s="95">
        <f t="shared" si="7"/>
        <v>0.13659340659340669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257</v>
      </c>
      <c r="W87" s="112">
        <v>267</v>
      </c>
      <c r="X87" s="112">
        <v>291</v>
      </c>
      <c r="Y87" s="112">
        <v>303</v>
      </c>
      <c r="Z87" s="112">
        <v>308</v>
      </c>
    </row>
    <row r="88" spans="1:30" ht="15" customHeight="1" x14ac:dyDescent="0.25">
      <c r="A88" s="96" t="s">
        <v>5</v>
      </c>
      <c r="B88" s="49"/>
      <c r="C88" s="97" t="str">
        <f t="shared" si="3"/>
        <v>10,730</v>
      </c>
      <c r="D88" s="94">
        <f t="shared" si="4"/>
        <v>2.9157874544408102E-2</v>
      </c>
      <c r="E88" s="95">
        <f t="shared" si="5"/>
        <v>2.9157874544408102E-2</v>
      </c>
      <c r="F88" s="94">
        <f t="shared" si="6"/>
        <v>0.17434606544817766</v>
      </c>
      <c r="G88" s="95">
        <f t="shared" si="7"/>
        <v>0.17434606544817766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346</v>
      </c>
      <c r="W88" s="112">
        <v>366</v>
      </c>
      <c r="X88" s="112">
        <v>379</v>
      </c>
      <c r="Y88" s="112">
        <v>376</v>
      </c>
      <c r="Z88" s="112">
        <v>384</v>
      </c>
    </row>
    <row r="89" spans="1:30" ht="15" customHeight="1" x14ac:dyDescent="0.25">
      <c r="A89" s="49" t="s">
        <v>6</v>
      </c>
      <c r="B89" s="49"/>
      <c r="C89" s="97" t="str">
        <f t="shared" si="3"/>
        <v>14,370</v>
      </c>
      <c r="D89" s="94">
        <f t="shared" si="4"/>
        <v>2.4014822204802888E-2</v>
      </c>
      <c r="E89" s="95">
        <f t="shared" si="5"/>
        <v>2.4014822204802888E-2</v>
      </c>
      <c r="F89" s="94">
        <f t="shared" si="6"/>
        <v>9.4106898126998573E-2</v>
      </c>
      <c r="G89" s="95">
        <f t="shared" si="7"/>
        <v>9.4106898126998573E-2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586</v>
      </c>
      <c r="W89" s="112">
        <v>623</v>
      </c>
      <c r="X89" s="112">
        <v>632</v>
      </c>
      <c r="Y89" s="112">
        <v>653</v>
      </c>
      <c r="Z89" s="112">
        <v>681</v>
      </c>
    </row>
    <row r="90" spans="1:30" ht="15" customHeight="1" x14ac:dyDescent="0.25">
      <c r="A90" s="49" t="s">
        <v>95</v>
      </c>
      <c r="B90" s="49"/>
      <c r="C90" s="97" t="str">
        <f t="shared" si="3"/>
        <v>$45,925</v>
      </c>
      <c r="D90" s="94">
        <f t="shared" si="4"/>
        <v>5.3336311981942774E-2</v>
      </c>
      <c r="E90" s="95">
        <f t="shared" si="5"/>
        <v>5.3336311981942774E-2</v>
      </c>
      <c r="F90" s="94">
        <f t="shared" si="6"/>
        <v>9.9253434822155207E-2</v>
      </c>
      <c r="G90" s="95">
        <f t="shared" si="7"/>
        <v>9.9253434822155207E-2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790</v>
      </c>
      <c r="W90" s="112">
        <v>820</v>
      </c>
      <c r="X90" s="112">
        <v>821</v>
      </c>
      <c r="Y90" s="112">
        <v>850</v>
      </c>
      <c r="Z90" s="112">
        <v>832</v>
      </c>
    </row>
    <row r="91" spans="1:30" ht="15" customHeight="1" x14ac:dyDescent="0.25">
      <c r="A91" s="49" t="s">
        <v>7</v>
      </c>
      <c r="B91" s="49"/>
      <c r="C91" s="97" t="str">
        <f t="shared" si="3"/>
        <v>$905.2 mil</v>
      </c>
      <c r="D91" s="94">
        <f t="shared" si="4"/>
        <v>7.5626521096352484E-2</v>
      </c>
      <c r="E91" s="95">
        <f t="shared" si="5"/>
        <v>7.5626521096352484E-2</v>
      </c>
      <c r="F91" s="94">
        <f t="shared" si="6"/>
        <v>0.29005822854563745</v>
      </c>
      <c r="G91" s="95">
        <f t="shared" si="7"/>
        <v>0.29005822854563745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6658</v>
      </c>
      <c r="W91" s="112">
        <v>6806</v>
      </c>
      <c r="X91" s="112">
        <v>6884</v>
      </c>
      <c r="Y91" s="112">
        <v>7073</v>
      </c>
      <c r="Z91" s="112">
        <v>7204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477</v>
      </c>
      <c r="W93" s="112">
        <v>500</v>
      </c>
      <c r="X93" s="112">
        <v>508</v>
      </c>
      <c r="Y93" s="112">
        <v>536</v>
      </c>
      <c r="Z93" s="112">
        <v>548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1425</v>
      </c>
      <c r="W94" s="112">
        <v>1460</v>
      </c>
      <c r="X94" s="112">
        <v>1481</v>
      </c>
      <c r="Y94" s="112">
        <v>1552</v>
      </c>
      <c r="Z94" s="112">
        <v>1595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233</v>
      </c>
      <c r="W95" s="112">
        <v>240</v>
      </c>
      <c r="X95" s="112">
        <v>252</v>
      </c>
      <c r="Y95" s="112">
        <v>258</v>
      </c>
      <c r="Z95" s="112">
        <v>265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1024</v>
      </c>
      <c r="W96" s="112">
        <v>1095</v>
      </c>
      <c r="X96" s="112">
        <v>1162</v>
      </c>
      <c r="Y96" s="112">
        <v>1158</v>
      </c>
      <c r="Z96" s="112">
        <v>1235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1088</v>
      </c>
      <c r="W97" s="112">
        <v>1059</v>
      </c>
      <c r="X97" s="112">
        <v>1086</v>
      </c>
      <c r="Y97" s="112">
        <v>1107</v>
      </c>
      <c r="Z97" s="112">
        <v>1136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653</v>
      </c>
      <c r="W98" s="112">
        <v>697</v>
      </c>
      <c r="X98" s="112">
        <v>697</v>
      </c>
      <c r="Y98" s="112">
        <v>732</v>
      </c>
      <c r="Z98" s="112">
        <v>761</v>
      </c>
    </row>
    <row r="99" spans="1:32" ht="15" customHeight="1" x14ac:dyDescent="0.25">
      <c r="S99" s="115" t="s">
        <v>142</v>
      </c>
      <c r="T99" s="115"/>
      <c r="U99" s="112"/>
      <c r="V99" s="112">
        <v>28</v>
      </c>
      <c r="W99" s="112">
        <v>39</v>
      </c>
      <c r="X99" s="112">
        <v>48</v>
      </c>
      <c r="Y99" s="112">
        <v>51</v>
      </c>
      <c r="Z99" s="112">
        <v>74</v>
      </c>
    </row>
    <row r="100" spans="1:32" ht="15" customHeight="1" x14ac:dyDescent="0.25">
      <c r="S100" s="115" t="s">
        <v>58</v>
      </c>
      <c r="T100" s="115"/>
      <c r="U100" s="112"/>
      <c r="V100" s="112">
        <v>392</v>
      </c>
      <c r="W100" s="112">
        <v>444</v>
      </c>
      <c r="X100" s="112">
        <v>480</v>
      </c>
      <c r="Y100" s="112">
        <v>488</v>
      </c>
      <c r="Z100" s="112">
        <v>469</v>
      </c>
    </row>
    <row r="101" spans="1:32" x14ac:dyDescent="0.25">
      <c r="A101" s="18"/>
      <c r="S101" s="118" t="s">
        <v>53</v>
      </c>
      <c r="T101" s="118"/>
      <c r="U101" s="112"/>
      <c r="V101" s="112">
        <v>6479</v>
      </c>
      <c r="W101" s="112">
        <v>6539</v>
      </c>
      <c r="X101" s="112">
        <v>6671</v>
      </c>
      <c r="Y101" s="112">
        <v>6938</v>
      </c>
      <c r="Z101" s="112">
        <v>7135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13170</v>
      </c>
      <c r="W104" s="112">
        <v>13683</v>
      </c>
      <c r="X104" s="112">
        <v>13952</v>
      </c>
      <c r="Y104" s="112">
        <v>15117</v>
      </c>
      <c r="Z104" s="112">
        <v>15744</v>
      </c>
      <c r="AB104" s="109" t="str">
        <f>TEXT(Z104,"###,###")</f>
        <v>15,744</v>
      </c>
      <c r="AD104" s="130">
        <f>Z104/($Z$4)*100</f>
        <v>74.619650220389588</v>
      </c>
      <c r="AF104" s="109"/>
    </row>
    <row r="105" spans="1:32" x14ac:dyDescent="0.25">
      <c r="S105" s="115" t="s">
        <v>17</v>
      </c>
      <c r="T105" s="115"/>
      <c r="U105" s="112"/>
      <c r="V105" s="112">
        <v>3803</v>
      </c>
      <c r="W105" s="112">
        <v>3659</v>
      </c>
      <c r="X105" s="112">
        <v>3797</v>
      </c>
      <c r="Y105" s="112">
        <v>4019</v>
      </c>
      <c r="Z105" s="112">
        <v>3950</v>
      </c>
      <c r="AB105" s="109" t="str">
        <f>TEXT(Z105,"###,###")</f>
        <v>3,950</v>
      </c>
      <c r="AD105" s="130">
        <f>Z105/($Z$4)*100</f>
        <v>18.721266410730365</v>
      </c>
      <c r="AF105" s="109"/>
    </row>
    <row r="106" spans="1:32" x14ac:dyDescent="0.25">
      <c r="S106" s="118" t="s">
        <v>53</v>
      </c>
      <c r="T106" s="118"/>
      <c r="U106" s="120"/>
      <c r="V106" s="120">
        <v>16973</v>
      </c>
      <c r="W106" s="120">
        <v>17342</v>
      </c>
      <c r="X106" s="120">
        <v>17749</v>
      </c>
      <c r="Y106" s="120">
        <v>19136</v>
      </c>
      <c r="Z106" s="120">
        <v>19694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2674</v>
      </c>
      <c r="W108" s="112">
        <v>2756</v>
      </c>
      <c r="X108" s="112">
        <v>2898</v>
      </c>
      <c r="Y108" s="112">
        <v>2935</v>
      </c>
      <c r="Z108" s="112">
        <v>2832</v>
      </c>
      <c r="AB108" s="109" t="str">
        <f>TEXT(Z108,"###,###")</f>
        <v>2,832</v>
      </c>
      <c r="AD108" s="130">
        <f>Z108/($Z$4)*100</f>
        <v>13.422437082326176</v>
      </c>
      <c r="AF108" s="109"/>
    </row>
    <row r="109" spans="1:32" x14ac:dyDescent="0.25">
      <c r="S109" s="115" t="s">
        <v>20</v>
      </c>
      <c r="T109" s="115"/>
      <c r="U109" s="112"/>
      <c r="V109" s="112">
        <v>2809</v>
      </c>
      <c r="W109" s="112">
        <v>2937</v>
      </c>
      <c r="X109" s="112">
        <v>3266</v>
      </c>
      <c r="Y109" s="112">
        <v>3491</v>
      </c>
      <c r="Z109" s="112">
        <v>3710</v>
      </c>
      <c r="AB109" s="109" t="str">
        <f>TEXT(Z109,"###,###")</f>
        <v>3,710</v>
      </c>
      <c r="AD109" s="130">
        <f>Z109/($Z$4)*100</f>
        <v>17.583771742736623</v>
      </c>
      <c r="AF109" s="109"/>
    </row>
    <row r="110" spans="1:32" x14ac:dyDescent="0.25">
      <c r="S110" s="115" t="s">
        <v>21</v>
      </c>
      <c r="T110" s="115"/>
      <c r="U110" s="112"/>
      <c r="V110" s="112">
        <v>4056</v>
      </c>
      <c r="W110" s="112">
        <v>3944</v>
      </c>
      <c r="X110" s="112">
        <v>4116</v>
      </c>
      <c r="Y110" s="112">
        <v>4477</v>
      </c>
      <c r="Z110" s="112">
        <v>4649</v>
      </c>
      <c r="AB110" s="109" t="str">
        <f>TEXT(Z110,"###,###")</f>
        <v>4,649</v>
      </c>
      <c r="AD110" s="130">
        <f>Z110/($Z$4)*100</f>
        <v>22.034219631262143</v>
      </c>
      <c r="AF110" s="109"/>
    </row>
    <row r="111" spans="1:32" x14ac:dyDescent="0.25">
      <c r="S111" s="115" t="s">
        <v>22</v>
      </c>
      <c r="T111" s="115"/>
      <c r="U111" s="112"/>
      <c r="V111" s="112">
        <v>7283</v>
      </c>
      <c r="W111" s="112">
        <v>7052</v>
      </c>
      <c r="X111" s="112">
        <v>7469</v>
      </c>
      <c r="Y111" s="112">
        <v>8231</v>
      </c>
      <c r="Z111" s="112">
        <v>8504</v>
      </c>
      <c r="AB111" s="109" t="str">
        <f>TEXT(Z111,"###,###")</f>
        <v>8,504</v>
      </c>
      <c r="AD111" s="130">
        <f>Z111/($Z$4)*100</f>
        <v>40.30522773591165</v>
      </c>
      <c r="AF111" s="109"/>
    </row>
    <row r="112" spans="1:32" x14ac:dyDescent="0.25">
      <c r="S112" s="118" t="s">
        <v>53</v>
      </c>
      <c r="T112" s="118"/>
      <c r="U112" s="112"/>
      <c r="V112" s="112">
        <v>18235</v>
      </c>
      <c r="W112" s="112">
        <v>18254</v>
      </c>
      <c r="X112" s="112">
        <v>19253</v>
      </c>
      <c r="Y112" s="112">
        <v>20614</v>
      </c>
      <c r="Z112" s="112">
        <v>21102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42.84</v>
      </c>
      <c r="W118" s="131">
        <v>43.03</v>
      </c>
      <c r="X118" s="131">
        <v>43</v>
      </c>
      <c r="Y118" s="131">
        <v>42.92</v>
      </c>
      <c r="Z118" s="131">
        <v>42.76</v>
      </c>
      <c r="AB118" s="109" t="str">
        <f>TEXT(Z118,"##.0")</f>
        <v>42.8</v>
      </c>
    </row>
    <row r="120" spans="19:32" x14ac:dyDescent="0.25">
      <c r="S120" s="101" t="s">
        <v>97</v>
      </c>
      <c r="T120" s="112"/>
      <c r="U120" s="112"/>
      <c r="V120" s="112">
        <v>11169</v>
      </c>
      <c r="W120" s="112">
        <v>11245</v>
      </c>
      <c r="X120" s="112">
        <v>11388</v>
      </c>
      <c r="Y120" s="112">
        <v>11800</v>
      </c>
      <c r="Z120" s="112">
        <v>12092</v>
      </c>
      <c r="AB120" s="109" t="str">
        <f>TEXT(Z120,"###,###")</f>
        <v>12,092</v>
      </c>
    </row>
    <row r="121" spans="19:32" x14ac:dyDescent="0.25">
      <c r="S121" s="101" t="s">
        <v>98</v>
      </c>
      <c r="T121" s="112"/>
      <c r="U121" s="112"/>
      <c r="V121" s="112">
        <v>1006</v>
      </c>
      <c r="W121" s="112">
        <v>1082</v>
      </c>
      <c r="X121" s="112">
        <v>1085</v>
      </c>
      <c r="Y121" s="112">
        <v>1103</v>
      </c>
      <c r="Z121" s="112">
        <v>1106</v>
      </c>
      <c r="AB121" s="109" t="str">
        <f>TEXT(Z121,"###,###")</f>
        <v>1,106</v>
      </c>
    </row>
    <row r="122" spans="19:32" x14ac:dyDescent="0.25">
      <c r="S122" s="101" t="s">
        <v>99</v>
      </c>
      <c r="T122" s="112"/>
      <c r="U122" s="112"/>
      <c r="V122" s="112">
        <v>963</v>
      </c>
      <c r="W122" s="112">
        <v>1011</v>
      </c>
      <c r="X122" s="112">
        <v>1098</v>
      </c>
      <c r="Y122" s="112">
        <v>1135</v>
      </c>
      <c r="Z122" s="112">
        <v>1174</v>
      </c>
      <c r="AB122" s="109" t="str">
        <f>TEXT(Z122,"###,###")</f>
        <v>1,174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12132</v>
      </c>
      <c r="W124" s="112">
        <v>12256</v>
      </c>
      <c r="X124" s="112">
        <v>12486</v>
      </c>
      <c r="Y124" s="112">
        <v>12935</v>
      </c>
      <c r="Z124" s="112">
        <v>13266</v>
      </c>
      <c r="AB124" s="109" t="str">
        <f>TEXT(Z124,"###,###")</f>
        <v>13,266</v>
      </c>
      <c r="AD124" s="127">
        <f>Z124/$Z$7*100</f>
        <v>92.317327766179531</v>
      </c>
    </row>
    <row r="125" spans="19:32" x14ac:dyDescent="0.25">
      <c r="S125" s="101" t="s">
        <v>101</v>
      </c>
      <c r="T125" s="112"/>
      <c r="U125" s="112"/>
      <c r="V125" s="112">
        <v>1969</v>
      </c>
      <c r="W125" s="112">
        <v>2093</v>
      </c>
      <c r="X125" s="112">
        <v>2183</v>
      </c>
      <c r="Y125" s="112">
        <v>2238</v>
      </c>
      <c r="Z125" s="112">
        <v>2280</v>
      </c>
      <c r="AB125" s="109" t="str">
        <f>TEXT(Z125,"###,###")</f>
        <v>2,280</v>
      </c>
      <c r="AD125" s="127">
        <f>Z125/$Z$7*100</f>
        <v>15.866388308977037</v>
      </c>
    </row>
    <row r="127" spans="19:32" x14ac:dyDescent="0.25">
      <c r="S127" s="101" t="s">
        <v>102</v>
      </c>
      <c r="T127" s="112"/>
      <c r="U127" s="112"/>
      <c r="V127" s="112">
        <v>6658</v>
      </c>
      <c r="W127" s="112">
        <v>6801</v>
      </c>
      <c r="X127" s="112">
        <v>6880</v>
      </c>
      <c r="Y127" s="112">
        <v>7077</v>
      </c>
      <c r="Z127" s="112">
        <v>7209</v>
      </c>
      <c r="AB127" s="109" t="str">
        <f>TEXT(Z127,"###,###")</f>
        <v>7,209</v>
      </c>
      <c r="AD127" s="127">
        <f>Z127/$Z$7*100</f>
        <v>50.167014613778704</v>
      </c>
    </row>
    <row r="128" spans="19:32" x14ac:dyDescent="0.25">
      <c r="S128" s="101" t="s">
        <v>103</v>
      </c>
      <c r="T128" s="112"/>
      <c r="U128" s="112"/>
      <c r="V128" s="112">
        <v>6480</v>
      </c>
      <c r="W128" s="112">
        <v>6539</v>
      </c>
      <c r="X128" s="112">
        <v>6669</v>
      </c>
      <c r="Y128" s="112">
        <v>6937</v>
      </c>
      <c r="Z128" s="112">
        <v>7136</v>
      </c>
      <c r="AB128" s="109" t="str">
        <f>TEXT(Z128,"###,###")</f>
        <v>7,136</v>
      </c>
      <c r="AD128" s="127">
        <f>Z128/$Z$7*100</f>
        <v>49.659011830201813</v>
      </c>
    </row>
    <row r="130" spans="19:20" x14ac:dyDescent="0.25">
      <c r="S130" s="101" t="s">
        <v>179</v>
      </c>
      <c r="T130" s="127">
        <v>84.147529575504521</v>
      </c>
    </row>
    <row r="131" spans="19:20" x14ac:dyDescent="0.25">
      <c r="S131" s="101" t="s">
        <v>180</v>
      </c>
      <c r="T131" s="127">
        <v>7.6965901183020184</v>
      </c>
    </row>
    <row r="132" spans="19:20" x14ac:dyDescent="0.25">
      <c r="S132" s="101" t="s">
        <v>181</v>
      </c>
      <c r="T132" s="127">
        <v>8.1697981906750172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F3D4684-5B74-4138-AACC-9AD1DD422C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D82D1A0D-F515-43CC-8BB4-A302C329325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F6203318-6577-497A-91F8-0C954809B0E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C0ADAF38-ED31-4370-95AA-5C5CEB2FC60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666B-91BE-47F5-A7AF-E0EC98DA34EA}">
  <sheetPr codeName="Sheet17">
    <tabColor theme="4" tint="-0.249977111117893"/>
  </sheetPr>
  <dimension ref="A1:N97"/>
  <sheetViews>
    <sheetView workbookViewId="0"/>
  </sheetViews>
  <sheetFormatPr defaultRowHeight="15" x14ac:dyDescent="0.25"/>
  <cols>
    <col min="1" max="1" width="43.140625" bestFit="1" customWidth="1"/>
    <col min="2" max="2" width="14.85546875" bestFit="1" customWidth="1"/>
    <col min="3" max="3" width="16.7109375" bestFit="1" customWidth="1"/>
    <col min="4" max="8" width="14.85546875" bestFit="1" customWidth="1"/>
    <col min="9" max="9" width="7.85546875" customWidth="1"/>
    <col min="10" max="10" width="11.5703125" bestFit="1" customWidth="1"/>
    <col min="11" max="11" width="5.28515625" customWidth="1"/>
    <col min="13" max="13" width="4.28515625" customWidth="1"/>
  </cols>
  <sheetData>
    <row r="1" spans="1:14" ht="18" thickBot="1" x14ac:dyDescent="0.35">
      <c r="A1" s="50" t="str">
        <f>C3</f>
        <v>Tasmania</v>
      </c>
      <c r="B1" s="50"/>
      <c r="C1" s="50"/>
      <c r="D1" s="50"/>
      <c r="E1" s="50"/>
      <c r="F1" s="50"/>
      <c r="G1" s="51">
        <f>G3</f>
        <v>6</v>
      </c>
      <c r="H1" s="51"/>
      <c r="J1" s="146" t="s">
        <v>23</v>
      </c>
      <c r="K1" s="146"/>
      <c r="L1" s="146"/>
      <c r="M1" s="146"/>
      <c r="N1" s="146"/>
    </row>
    <row r="2" spans="1:14" ht="18.75" thickTop="1" thickBot="1" x14ac:dyDescent="0.35">
      <c r="A2" s="50"/>
      <c r="B2" s="52" t="s">
        <v>88</v>
      </c>
      <c r="C2" s="52" t="s">
        <v>137</v>
      </c>
      <c r="D2" s="52" t="s">
        <v>146</v>
      </c>
      <c r="E2" s="52" t="s">
        <v>178</v>
      </c>
      <c r="F2" s="52" t="s">
        <v>184</v>
      </c>
      <c r="G2" s="52" t="s">
        <v>186</v>
      </c>
      <c r="H2" s="52" t="s">
        <v>189</v>
      </c>
      <c r="J2" s="146" t="str">
        <f>$H$2</f>
        <v>2022-23</v>
      </c>
      <c r="K2" s="146"/>
      <c r="L2" s="146"/>
      <c r="M2" s="146"/>
      <c r="N2" s="146"/>
    </row>
    <row r="3" spans="1:14" ht="16.5" thickTop="1" thickBot="1" x14ac:dyDescent="0.3">
      <c r="C3" t="s">
        <v>174</v>
      </c>
      <c r="G3" s="4">
        <v>6</v>
      </c>
      <c r="H3" s="4"/>
      <c r="J3" s="21" t="s">
        <v>24</v>
      </c>
      <c r="L3" s="22" t="s">
        <v>25</v>
      </c>
      <c r="N3" s="22" t="s">
        <v>26</v>
      </c>
    </row>
    <row r="4" spans="1:14" x14ac:dyDescent="0.25">
      <c r="A4" s="25" t="s">
        <v>27</v>
      </c>
      <c r="B4" s="32"/>
      <c r="C4" s="32"/>
      <c r="D4" s="32">
        <v>409789</v>
      </c>
      <c r="E4" s="32">
        <v>412486</v>
      </c>
      <c r="F4" s="32">
        <v>441668</v>
      </c>
      <c r="G4" s="32">
        <v>477862</v>
      </c>
      <c r="H4" s="32">
        <v>486538</v>
      </c>
      <c r="J4" s="26" t="str">
        <f>TEXT(H4,"#,###,###")</f>
        <v>486,538</v>
      </c>
      <c r="L4" s="27">
        <f>H4/G4-1</f>
        <v>1.8155869267696634E-2</v>
      </c>
      <c r="N4" s="27">
        <f>H4/D4-1</f>
        <v>0.18728906827660086</v>
      </c>
    </row>
    <row r="5" spans="1:14" x14ac:dyDescent="0.25">
      <c r="A5" s="28" t="s">
        <v>4</v>
      </c>
      <c r="B5" s="32"/>
      <c r="C5" s="32"/>
      <c r="D5" s="32">
        <v>208010</v>
      </c>
      <c r="E5" s="32">
        <v>210023</v>
      </c>
      <c r="F5" s="32">
        <v>224182</v>
      </c>
      <c r="G5" s="32">
        <v>240912</v>
      </c>
      <c r="H5" s="32">
        <v>243996</v>
      </c>
      <c r="J5" s="26" t="str">
        <f>TEXT(H5,"#,###,###")</f>
        <v>243,996</v>
      </c>
      <c r="L5" s="27">
        <f t="shared" ref="L5:L9" si="0">H5/G5-1</f>
        <v>1.2801354851563973E-2</v>
      </c>
      <c r="N5" s="27">
        <f t="shared" ref="N5:N8" si="1">H5/D5-1</f>
        <v>0.17300129801451858</v>
      </c>
    </row>
    <row r="6" spans="1:14" x14ac:dyDescent="0.25">
      <c r="A6" s="28" t="s">
        <v>5</v>
      </c>
      <c r="B6" s="32"/>
      <c r="C6" s="32"/>
      <c r="D6" s="32">
        <v>201778</v>
      </c>
      <c r="E6" s="32">
        <v>202463</v>
      </c>
      <c r="F6" s="32">
        <v>217110</v>
      </c>
      <c r="G6" s="32">
        <v>236564</v>
      </c>
      <c r="H6" s="32">
        <v>242170</v>
      </c>
      <c r="J6" s="26" t="str">
        <f>TEXT(H6,"#,###,###")</f>
        <v>242,170</v>
      </c>
      <c r="L6" s="27">
        <f t="shared" si="0"/>
        <v>2.3697604031044373E-2</v>
      </c>
      <c r="N6" s="27">
        <f t="shared" si="1"/>
        <v>0.20018039627709672</v>
      </c>
    </row>
    <row r="7" spans="1:14" x14ac:dyDescent="0.25">
      <c r="A7" s="25" t="s">
        <v>6</v>
      </c>
      <c r="B7" s="32"/>
      <c r="C7" s="32"/>
      <c r="D7" s="32">
        <v>289904</v>
      </c>
      <c r="E7" s="32">
        <v>295010</v>
      </c>
      <c r="F7" s="32">
        <v>302730</v>
      </c>
      <c r="G7" s="32">
        <v>314218</v>
      </c>
      <c r="H7" s="32">
        <v>320586</v>
      </c>
      <c r="J7" s="26" t="str">
        <f>TEXT(H7,"#,###,###")</f>
        <v>320,586</v>
      </c>
      <c r="L7" s="27">
        <f t="shared" si="0"/>
        <v>2.026618462341423E-2</v>
      </c>
      <c r="N7" s="27">
        <f t="shared" si="1"/>
        <v>0.10583503504608416</v>
      </c>
    </row>
    <row r="8" spans="1:14" x14ac:dyDescent="0.25">
      <c r="A8" s="25" t="s">
        <v>28</v>
      </c>
      <c r="B8" s="32"/>
      <c r="C8" s="32"/>
      <c r="D8" s="32">
        <v>39926</v>
      </c>
      <c r="E8" s="32">
        <v>40101.129999999997</v>
      </c>
      <c r="F8" s="32">
        <v>41514.5</v>
      </c>
      <c r="G8" s="32">
        <v>42185</v>
      </c>
      <c r="H8" s="32">
        <v>44643.5</v>
      </c>
      <c r="J8" s="26" t="str">
        <f>TEXT(H8,"$###,###")</f>
        <v>$44,644</v>
      </c>
      <c r="L8" s="27">
        <f t="shared" si="0"/>
        <v>5.8279009126466663E-2</v>
      </c>
      <c r="N8" s="27">
        <f t="shared" si="1"/>
        <v>0.11815608876421368</v>
      </c>
    </row>
    <row r="9" spans="1:14" x14ac:dyDescent="0.25">
      <c r="A9" s="25" t="s">
        <v>7</v>
      </c>
      <c r="B9" s="32"/>
      <c r="C9" s="32"/>
      <c r="D9" s="32">
        <v>15300509039</v>
      </c>
      <c r="E9" s="32">
        <v>16011630767</v>
      </c>
      <c r="F9" s="32">
        <v>17232653953</v>
      </c>
      <c r="G9" s="32">
        <v>18591671700</v>
      </c>
      <c r="H9" s="32">
        <v>19947762434</v>
      </c>
      <c r="J9" s="26" t="str">
        <f>TEXT(H9/1000000000,"$#,###.0")&amp;" bil"</f>
        <v>$19.9 bil</v>
      </c>
      <c r="L9" s="27">
        <f t="shared" si="0"/>
        <v>7.2940763793715169E-2</v>
      </c>
      <c r="N9" s="27">
        <f>H9/D9-1</f>
        <v>0.30373194664010561</v>
      </c>
    </row>
    <row r="10" spans="1:14" x14ac:dyDescent="0.25">
      <c r="A10" s="25"/>
    </row>
    <row r="11" spans="1:14" x14ac:dyDescent="0.25">
      <c r="A11" s="25" t="s">
        <v>29</v>
      </c>
      <c r="B11" s="32"/>
      <c r="C11" s="32"/>
      <c r="D11" s="32">
        <v>364715</v>
      </c>
      <c r="E11" s="32">
        <v>365781</v>
      </c>
      <c r="F11" s="32">
        <v>392641</v>
      </c>
      <c r="G11" s="32">
        <v>427780</v>
      </c>
      <c r="H11" s="32">
        <v>436466</v>
      </c>
    </row>
    <row r="12" spans="1:14" x14ac:dyDescent="0.25">
      <c r="A12" s="25" t="s">
        <v>30</v>
      </c>
      <c r="B12" s="32"/>
      <c r="C12" s="32"/>
      <c r="D12" s="32">
        <v>45074</v>
      </c>
      <c r="E12" s="32">
        <v>46706</v>
      </c>
      <c r="F12" s="32">
        <v>49027</v>
      </c>
      <c r="G12" s="32">
        <v>50085</v>
      </c>
      <c r="H12" s="32">
        <v>50068</v>
      </c>
    </row>
    <row r="13" spans="1:14" x14ac:dyDescent="0.25">
      <c r="A13" s="25"/>
      <c r="B13" s="25"/>
    </row>
    <row r="14" spans="1:14" ht="15.75" thickBot="1" x14ac:dyDescent="0.3">
      <c r="A14" s="34" t="s">
        <v>31</v>
      </c>
      <c r="B14" s="34"/>
      <c r="C14" s="21"/>
      <c r="D14" s="21"/>
      <c r="E14" s="21"/>
      <c r="F14" s="21"/>
      <c r="G14" s="21"/>
      <c r="H14" s="21"/>
      <c r="J14" s="34" t="s">
        <v>32</v>
      </c>
    </row>
    <row r="15" spans="1:14" x14ac:dyDescent="0.25">
      <c r="A15" s="38" t="s">
        <v>59</v>
      </c>
      <c r="B15" s="38"/>
      <c r="C15" s="39"/>
      <c r="D15" s="39"/>
      <c r="E15" s="39"/>
      <c r="F15" s="39"/>
      <c r="G15" s="32">
        <v>29410</v>
      </c>
      <c r="H15" s="32">
        <v>28883</v>
      </c>
      <c r="J15" s="53">
        <f t="shared" ref="J15:J34" si="2">IF(H15="np",0,H15/$H$34)</f>
        <v>5.9364203075190275E-2</v>
      </c>
    </row>
    <row r="16" spans="1:14" x14ac:dyDescent="0.25">
      <c r="A16" s="38" t="s">
        <v>60</v>
      </c>
      <c r="B16" s="38"/>
      <c r="C16" s="39"/>
      <c r="D16" s="39"/>
      <c r="E16" s="39"/>
      <c r="F16" s="39"/>
      <c r="G16" s="32">
        <v>3815</v>
      </c>
      <c r="H16" s="32">
        <v>4070</v>
      </c>
      <c r="J16" s="53">
        <f t="shared" si="2"/>
        <v>8.3652081333664922E-3</v>
      </c>
    </row>
    <row r="17" spans="1:10" x14ac:dyDescent="0.25">
      <c r="A17" s="38" t="s">
        <v>61</v>
      </c>
      <c r="B17" s="38"/>
      <c r="C17" s="39"/>
      <c r="D17" s="39"/>
      <c r="E17" s="39"/>
      <c r="F17" s="39"/>
      <c r="G17" s="32">
        <v>27501</v>
      </c>
      <c r="H17" s="32">
        <v>28475</v>
      </c>
      <c r="J17" s="53">
        <f t="shared" si="2"/>
        <v>5.8525626928159921E-2</v>
      </c>
    </row>
    <row r="18" spans="1:10" x14ac:dyDescent="0.25">
      <c r="A18" s="38" t="s">
        <v>62</v>
      </c>
      <c r="B18" s="38"/>
      <c r="C18" s="39"/>
      <c r="D18" s="39"/>
      <c r="E18" s="39"/>
      <c r="F18" s="39"/>
      <c r="G18" s="32">
        <v>5207</v>
      </c>
      <c r="H18" s="32">
        <v>5289</v>
      </c>
      <c r="J18" s="53">
        <f t="shared" si="2"/>
        <v>1.0870659905989037E-2</v>
      </c>
    </row>
    <row r="19" spans="1:10" x14ac:dyDescent="0.25">
      <c r="A19" s="38" t="s">
        <v>63</v>
      </c>
      <c r="B19" s="38"/>
      <c r="C19" s="39"/>
      <c r="D19" s="39"/>
      <c r="E19" s="39"/>
      <c r="F19" s="39"/>
      <c r="G19" s="32">
        <v>30967</v>
      </c>
      <c r="H19" s="32">
        <v>31719</v>
      </c>
      <c r="J19" s="53">
        <f t="shared" si="2"/>
        <v>6.5193129430528698E-2</v>
      </c>
    </row>
    <row r="20" spans="1:10" x14ac:dyDescent="0.25">
      <c r="A20" s="38" t="s">
        <v>64</v>
      </c>
      <c r="B20" s="38"/>
      <c r="C20" s="39"/>
      <c r="D20" s="39"/>
      <c r="E20" s="39"/>
      <c r="F20" s="39"/>
      <c r="G20" s="32">
        <v>11373</v>
      </c>
      <c r="H20" s="32">
        <v>11841</v>
      </c>
      <c r="J20" s="53">
        <f t="shared" si="2"/>
        <v>2.4337206267123501E-2</v>
      </c>
    </row>
    <row r="21" spans="1:10" x14ac:dyDescent="0.25">
      <c r="A21" s="38" t="s">
        <v>65</v>
      </c>
      <c r="B21" s="38"/>
      <c r="C21" s="39"/>
      <c r="D21" s="39"/>
      <c r="E21" s="39"/>
      <c r="F21" s="39"/>
      <c r="G21" s="32">
        <v>42718</v>
      </c>
      <c r="H21" s="32">
        <v>43167</v>
      </c>
      <c r="J21" s="53">
        <f t="shared" si="2"/>
        <v>8.8722589556027368E-2</v>
      </c>
    </row>
    <row r="22" spans="1:10" x14ac:dyDescent="0.25">
      <c r="A22" s="38" t="s">
        <v>66</v>
      </c>
      <c r="B22" s="38"/>
      <c r="C22" s="39"/>
      <c r="D22" s="39"/>
      <c r="E22" s="39"/>
      <c r="F22" s="39"/>
      <c r="G22" s="32">
        <v>39850</v>
      </c>
      <c r="H22" s="32">
        <v>41158</v>
      </c>
      <c r="J22" s="53">
        <f t="shared" si="2"/>
        <v>8.4593424165380376E-2</v>
      </c>
    </row>
    <row r="23" spans="1:10" x14ac:dyDescent="0.25">
      <c r="A23" s="38" t="s">
        <v>67</v>
      </c>
      <c r="B23" s="38"/>
      <c r="C23" s="39"/>
      <c r="D23" s="39"/>
      <c r="E23" s="39"/>
      <c r="F23" s="39"/>
      <c r="G23" s="32">
        <v>18924</v>
      </c>
      <c r="H23" s="32">
        <v>19347</v>
      </c>
      <c r="J23" s="53">
        <f t="shared" si="2"/>
        <v>3.9764540972049518E-2</v>
      </c>
    </row>
    <row r="24" spans="1:10" x14ac:dyDescent="0.25">
      <c r="A24" s="38" t="s">
        <v>68</v>
      </c>
      <c r="B24" s="38"/>
      <c r="C24" s="39"/>
      <c r="D24" s="39"/>
      <c r="E24" s="39"/>
      <c r="F24" s="39"/>
      <c r="G24" s="32">
        <v>4022</v>
      </c>
      <c r="H24" s="32">
        <v>4783</v>
      </c>
      <c r="J24" s="53">
        <f t="shared" si="2"/>
        <v>9.8306610569759059E-3</v>
      </c>
    </row>
    <row r="25" spans="1:10" x14ac:dyDescent="0.25">
      <c r="A25" s="38" t="s">
        <v>69</v>
      </c>
      <c r="B25" s="38"/>
      <c r="C25" s="39"/>
      <c r="D25" s="39"/>
      <c r="E25" s="39"/>
      <c r="F25" s="39"/>
      <c r="G25" s="32">
        <v>14316</v>
      </c>
      <c r="H25" s="32">
        <v>15004</v>
      </c>
      <c r="J25" s="53">
        <f t="shared" si="2"/>
        <v>3.0838226740302423E-2</v>
      </c>
    </row>
    <row r="26" spans="1:10" x14ac:dyDescent="0.25">
      <c r="A26" s="38" t="s">
        <v>70</v>
      </c>
      <c r="B26" s="38"/>
      <c r="C26" s="39"/>
      <c r="D26" s="39"/>
      <c r="E26" s="39"/>
      <c r="F26" s="39"/>
      <c r="G26" s="32">
        <v>6847</v>
      </c>
      <c r="H26" s="32">
        <v>7496</v>
      </c>
      <c r="J26" s="53">
        <f t="shared" si="2"/>
        <v>1.5406781367989E-2</v>
      </c>
    </row>
    <row r="27" spans="1:10" x14ac:dyDescent="0.25">
      <c r="A27" s="38" t="s">
        <v>71</v>
      </c>
      <c r="B27" s="38"/>
      <c r="C27" s="39"/>
      <c r="D27" s="39"/>
      <c r="E27" s="39"/>
      <c r="F27" s="39"/>
      <c r="G27" s="32">
        <v>26244</v>
      </c>
      <c r="H27" s="32">
        <v>27061</v>
      </c>
      <c r="J27" s="53">
        <f t="shared" si="2"/>
        <v>5.5619385085265517E-2</v>
      </c>
    </row>
    <row r="28" spans="1:10" x14ac:dyDescent="0.25">
      <c r="A28" s="38" t="s">
        <v>72</v>
      </c>
      <c r="B28" s="38"/>
      <c r="C28" s="39"/>
      <c r="D28" s="39"/>
      <c r="E28" s="39"/>
      <c r="F28" s="39"/>
      <c r="G28" s="32">
        <v>33836</v>
      </c>
      <c r="H28" s="32">
        <v>33430</v>
      </c>
      <c r="J28" s="53">
        <f t="shared" si="2"/>
        <v>6.8709805380452543E-2</v>
      </c>
    </row>
    <row r="29" spans="1:10" x14ac:dyDescent="0.25">
      <c r="A29" s="38" t="s">
        <v>73</v>
      </c>
      <c r="B29" s="38"/>
      <c r="C29" s="39"/>
      <c r="D29" s="39"/>
      <c r="E29" s="39"/>
      <c r="F29" s="39"/>
      <c r="G29" s="32">
        <v>30736</v>
      </c>
      <c r="H29" s="32">
        <v>29058</v>
      </c>
      <c r="J29" s="53">
        <f t="shared" si="2"/>
        <v>5.9723886471588092E-2</v>
      </c>
    </row>
    <row r="30" spans="1:10" x14ac:dyDescent="0.25">
      <c r="A30" s="38" t="s">
        <v>74</v>
      </c>
      <c r="B30" s="38"/>
      <c r="C30" s="39"/>
      <c r="D30" s="39"/>
      <c r="E30" s="39"/>
      <c r="F30" s="39"/>
      <c r="G30" s="32">
        <v>39782</v>
      </c>
      <c r="H30" s="32">
        <v>41531</v>
      </c>
      <c r="J30" s="53">
        <f t="shared" si="2"/>
        <v>8.5360063633131159E-2</v>
      </c>
    </row>
    <row r="31" spans="1:10" x14ac:dyDescent="0.25">
      <c r="A31" s="38" t="s">
        <v>75</v>
      </c>
      <c r="B31" s="38"/>
      <c r="C31" s="39"/>
      <c r="D31" s="39"/>
      <c r="E31" s="39"/>
      <c r="F31" s="39"/>
      <c r="G31" s="32">
        <v>69258</v>
      </c>
      <c r="H31" s="32">
        <v>72464</v>
      </c>
      <c r="J31" s="53">
        <f t="shared" si="2"/>
        <v>0.14893770078041021</v>
      </c>
    </row>
    <row r="32" spans="1:10" x14ac:dyDescent="0.25">
      <c r="A32" s="38" t="str">
        <f>"Distribution of jobs per industry "&amp;"("&amp;Z2&amp;") *"</f>
        <v>Distribution of jobs per industry () *</v>
      </c>
      <c r="B32" s="38"/>
      <c r="C32" s="39"/>
      <c r="D32" s="39"/>
      <c r="E32" s="39"/>
      <c r="F32" s="39"/>
      <c r="G32" s="32">
        <v>10638</v>
      </c>
      <c r="H32" s="32">
        <v>11375</v>
      </c>
      <c r="J32" s="53">
        <f t="shared" si="2"/>
        <v>2.3379420765858441E-2</v>
      </c>
    </row>
    <row r="33" spans="1:14" x14ac:dyDescent="0.25">
      <c r="A33" s="38" t="s">
        <v>77</v>
      </c>
      <c r="B33" s="38"/>
      <c r="C33" s="39"/>
      <c r="D33" s="39"/>
      <c r="E33" s="39"/>
      <c r="F33" s="39"/>
      <c r="G33" s="32">
        <v>17832</v>
      </c>
      <c r="H33" s="32">
        <v>18424</v>
      </c>
      <c r="J33" s="53">
        <f t="shared" si="2"/>
        <v>3.7867467972762719E-2</v>
      </c>
    </row>
    <row r="34" spans="1:14" ht="15.75" thickBot="1" x14ac:dyDescent="0.3">
      <c r="A34" s="40" t="s">
        <v>78</v>
      </c>
      <c r="B34" s="40"/>
      <c r="C34" s="41"/>
      <c r="D34" s="41"/>
      <c r="E34" s="41"/>
      <c r="F34" s="41"/>
      <c r="G34" s="42">
        <v>477858</v>
      </c>
      <c r="H34" s="42">
        <v>486539</v>
      </c>
      <c r="J34" s="43">
        <f t="shared" si="2"/>
        <v>1</v>
      </c>
    </row>
    <row r="35" spans="1:14" ht="15.75" thickTop="1" x14ac:dyDescent="0.25">
      <c r="G35" s="44"/>
      <c r="H35" s="44"/>
    </row>
    <row r="36" spans="1:14" x14ac:dyDescent="0.25">
      <c r="J36" s="87"/>
      <c r="L36" s="88"/>
      <c r="N36" s="88"/>
    </row>
    <row r="37" spans="1:14" x14ac:dyDescent="0.25">
      <c r="A37" s="25" t="s">
        <v>9</v>
      </c>
      <c r="B37" s="32"/>
      <c r="C37" s="32"/>
      <c r="D37" s="32"/>
      <c r="E37" s="32"/>
      <c r="F37" s="32"/>
      <c r="G37" s="32"/>
      <c r="H37" s="32"/>
      <c r="J37" s="26"/>
      <c r="L37" s="89"/>
      <c r="N37" s="89"/>
    </row>
    <row r="38" spans="1:14" x14ac:dyDescent="0.25">
      <c r="A38" s="25" t="s">
        <v>10</v>
      </c>
      <c r="B38" s="32"/>
      <c r="C38" s="32"/>
      <c r="D38" s="32"/>
      <c r="E38" s="32"/>
      <c r="F38" s="32"/>
      <c r="G38" s="32"/>
      <c r="H38" s="32"/>
      <c r="J38" s="26"/>
      <c r="L38" s="89"/>
      <c r="N38" s="89"/>
    </row>
    <row r="39" spans="1:14" x14ac:dyDescent="0.25">
      <c r="A39" s="25" t="s">
        <v>11</v>
      </c>
      <c r="B39" s="25"/>
      <c r="G39" s="32"/>
      <c r="H39" s="32"/>
      <c r="J39" s="26"/>
      <c r="L39" s="90"/>
      <c r="N39" s="26"/>
    </row>
    <row r="40" spans="1:14" x14ac:dyDescent="0.25">
      <c r="A40" s="25" t="s">
        <v>33</v>
      </c>
      <c r="B40" s="32"/>
      <c r="C40" s="32"/>
      <c r="D40" s="32"/>
      <c r="E40" s="32"/>
      <c r="F40" s="32"/>
      <c r="G40" s="32"/>
      <c r="H40" s="32"/>
      <c r="J40" s="26"/>
    </row>
    <row r="42" spans="1:14" x14ac:dyDescent="0.25">
      <c r="A42" s="38"/>
      <c r="B42" s="38"/>
      <c r="G42" s="44"/>
      <c r="H42" s="44"/>
    </row>
    <row r="43" spans="1:14" ht="15.75" thickBot="1" x14ac:dyDescent="0.3">
      <c r="A43" s="45" t="s">
        <v>13</v>
      </c>
      <c r="B43" s="45"/>
      <c r="J43" s="86"/>
      <c r="K43" s="87"/>
      <c r="L43" s="87"/>
      <c r="M43" s="87"/>
      <c r="N43" s="87"/>
    </row>
    <row r="44" spans="1:14" x14ac:dyDescent="0.25">
      <c r="A44" s="38" t="s">
        <v>14</v>
      </c>
      <c r="B44" s="38"/>
      <c r="C44" s="32"/>
      <c r="D44" s="32"/>
      <c r="E44" s="32"/>
      <c r="F44" s="32"/>
      <c r="G44" s="32"/>
      <c r="H44" s="32"/>
      <c r="J44" s="26"/>
      <c r="L44" s="90"/>
      <c r="N44" s="26"/>
    </row>
    <row r="45" spans="1:14" x14ac:dyDescent="0.25">
      <c r="A45" s="54" t="s">
        <v>15</v>
      </c>
      <c r="B45" s="54"/>
      <c r="C45" s="32"/>
      <c r="D45" s="32"/>
      <c r="E45" s="32"/>
      <c r="F45" s="32"/>
      <c r="G45" s="32"/>
      <c r="H45" s="32"/>
      <c r="J45" s="26"/>
      <c r="L45" s="90"/>
      <c r="N45" s="26"/>
    </row>
    <row r="46" spans="1:14" x14ac:dyDescent="0.25">
      <c r="A46" s="54" t="s">
        <v>16</v>
      </c>
      <c r="B46" s="54"/>
      <c r="C46" s="32"/>
      <c r="D46" s="32"/>
      <c r="E46" s="32"/>
      <c r="F46" s="32"/>
      <c r="G46" s="32"/>
      <c r="H46" s="32"/>
      <c r="J46" s="26"/>
      <c r="L46" s="90"/>
      <c r="N46" s="26"/>
    </row>
    <row r="47" spans="1:14" x14ac:dyDescent="0.25">
      <c r="A47" s="38" t="s">
        <v>17</v>
      </c>
      <c r="B47" s="38"/>
      <c r="C47" s="32"/>
      <c r="D47" s="32"/>
      <c r="E47" s="32"/>
      <c r="F47" s="32"/>
      <c r="G47" s="32"/>
      <c r="H47" s="32"/>
      <c r="J47" s="26"/>
      <c r="L47" s="90"/>
      <c r="N47" s="26"/>
    </row>
    <row r="48" spans="1:14" ht="15.75" thickBot="1" x14ac:dyDescent="0.3">
      <c r="A48" s="45" t="s">
        <v>18</v>
      </c>
      <c r="B48" s="45"/>
      <c r="C48" s="32"/>
      <c r="D48" s="32"/>
      <c r="E48" s="32"/>
      <c r="F48" s="32"/>
      <c r="G48" s="32"/>
      <c r="H48" s="32"/>
    </row>
    <row r="49" spans="1:14" x14ac:dyDescent="0.25">
      <c r="A49" s="38" t="s">
        <v>19</v>
      </c>
      <c r="B49" s="38"/>
      <c r="C49" s="32"/>
      <c r="D49" s="32"/>
      <c r="E49" s="32"/>
      <c r="F49" s="32"/>
      <c r="G49" s="32"/>
      <c r="H49" s="32"/>
      <c r="J49" s="26"/>
      <c r="L49" s="90"/>
      <c r="N49" s="26"/>
    </row>
    <row r="50" spans="1:14" x14ac:dyDescent="0.25">
      <c r="A50" s="38" t="s">
        <v>20</v>
      </c>
      <c r="B50" s="38"/>
      <c r="C50" s="32"/>
      <c r="D50" s="32"/>
      <c r="E50" s="32"/>
      <c r="F50" s="32"/>
      <c r="G50" s="32"/>
      <c r="H50" s="32"/>
      <c r="J50" s="26"/>
      <c r="L50" s="90"/>
      <c r="N50" s="26"/>
    </row>
    <row r="51" spans="1:14" x14ac:dyDescent="0.25">
      <c r="A51" s="38" t="s">
        <v>21</v>
      </c>
      <c r="B51" s="38"/>
      <c r="C51" s="32"/>
      <c r="D51" s="32"/>
      <c r="E51" s="32"/>
      <c r="F51" s="32"/>
      <c r="G51" s="32"/>
      <c r="H51" s="32"/>
      <c r="J51" s="26"/>
      <c r="L51" s="90"/>
      <c r="N51" s="26"/>
    </row>
    <row r="52" spans="1:14" x14ac:dyDescent="0.25">
      <c r="A52" s="38" t="s">
        <v>22</v>
      </c>
      <c r="B52" s="38"/>
      <c r="C52" s="32"/>
      <c r="D52" s="32"/>
      <c r="E52" s="32"/>
      <c r="F52" s="32"/>
      <c r="G52" s="32"/>
      <c r="H52" s="32"/>
      <c r="J52" s="26"/>
      <c r="L52" s="90"/>
      <c r="N52" s="26"/>
    </row>
    <row r="54" spans="1:14" x14ac:dyDescent="0.25">
      <c r="J54" s="87"/>
      <c r="L54" s="88"/>
      <c r="N54" s="88"/>
    </row>
    <row r="55" spans="1:14" x14ac:dyDescent="0.25">
      <c r="A55" s="38" t="s">
        <v>86</v>
      </c>
      <c r="B55" s="32"/>
      <c r="C55" s="32"/>
      <c r="D55" s="32"/>
      <c r="E55" s="32"/>
      <c r="F55" s="32"/>
      <c r="G55" s="32"/>
      <c r="H55" s="32"/>
      <c r="J55" s="26"/>
      <c r="L55" s="27"/>
      <c r="N55" s="27"/>
    </row>
    <row r="56" spans="1:14" x14ac:dyDescent="0.25">
      <c r="A56" s="38" t="s">
        <v>87</v>
      </c>
      <c r="B56" s="32"/>
      <c r="C56" s="32"/>
      <c r="D56" s="32"/>
      <c r="E56" s="32"/>
      <c r="F56" s="32"/>
      <c r="G56" s="32"/>
      <c r="H56" s="32"/>
      <c r="J56" s="26"/>
      <c r="L56" s="27"/>
      <c r="N56" s="27"/>
    </row>
    <row r="57" spans="1:14" ht="15.75" thickBot="1" x14ac:dyDescent="0.3">
      <c r="A57" s="40" t="s">
        <v>53</v>
      </c>
      <c r="B57" s="42"/>
      <c r="C57" s="42"/>
      <c r="D57" s="42"/>
      <c r="E57" s="42"/>
      <c r="F57" s="42"/>
      <c r="G57" s="42"/>
      <c r="H57" s="42"/>
    </row>
    <row r="58" spans="1:14" ht="15.75" thickTop="1" x14ac:dyDescent="0.25"/>
    <row r="97" spans="1:1" x14ac:dyDescent="0.25">
      <c r="A97" t="s">
        <v>191</v>
      </c>
    </row>
  </sheetData>
  <mergeCells count="2">
    <mergeCell ref="J1:N1"/>
    <mergeCell ref="J2:N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4E969-2EB9-402C-87E3-5968DD277623}">
  <sheetPr codeName="Sheet67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110</v>
      </c>
      <c r="T1" s="99"/>
      <c r="U1" s="99"/>
      <c r="V1" s="99"/>
      <c r="W1" s="99"/>
      <c r="X1" s="99"/>
      <c r="Y1" s="100" t="s">
        <v>149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110</v>
      </c>
      <c r="Y3" s="105" t="s">
        <v>149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12.3 Burnie,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13535</v>
      </c>
      <c r="W4" s="108">
        <v>13584</v>
      </c>
      <c r="X4" s="108">
        <v>14768</v>
      </c>
      <c r="Y4" s="108">
        <v>16177</v>
      </c>
      <c r="Z4" s="108">
        <v>16441</v>
      </c>
      <c r="AB4" s="109" t="str">
        <f>TEXT(Z4,"###,###")</f>
        <v>16,441</v>
      </c>
      <c r="AD4" s="110">
        <f>Z4/Y4-1</f>
        <v>1.6319465908388509E-2</v>
      </c>
      <c r="AF4" s="110">
        <f>Z4/V4-1</f>
        <v>0.21470262282970087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6915</v>
      </c>
      <c r="W5" s="108">
        <v>7048</v>
      </c>
      <c r="X5" s="108">
        <v>7501</v>
      </c>
      <c r="Y5" s="108">
        <v>8149</v>
      </c>
      <c r="Z5" s="108">
        <v>8305</v>
      </c>
      <c r="AB5" s="109" t="str">
        <f>TEXT(Z5,"###,###")</f>
        <v>8,305</v>
      </c>
      <c r="AD5" s="110">
        <f t="shared" ref="AD5:AD9" si="0">Z5/Y5-1</f>
        <v>1.9143453184439885E-2</v>
      </c>
      <c r="AF5" s="110">
        <f t="shared" ref="AF5:AF9" si="1">Z5/V5-1</f>
        <v>0.20101229211858285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6625</v>
      </c>
      <c r="W6" s="108">
        <v>6538</v>
      </c>
      <c r="X6" s="108">
        <v>7250</v>
      </c>
      <c r="Y6" s="108">
        <v>8025</v>
      </c>
      <c r="Z6" s="108">
        <v>8119</v>
      </c>
      <c r="AB6" s="109" t="str">
        <f>TEXT(Z6,"###,###")</f>
        <v>8,119</v>
      </c>
      <c r="AD6" s="110">
        <f t="shared" si="0"/>
        <v>1.1713395638629276E-2</v>
      </c>
      <c r="AF6" s="110">
        <f t="shared" si="1"/>
        <v>0.22550943396226408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9975</v>
      </c>
      <c r="W7" s="108">
        <v>10076</v>
      </c>
      <c r="X7" s="108">
        <v>10550</v>
      </c>
      <c r="Y7" s="108">
        <v>10947</v>
      </c>
      <c r="Z7" s="108">
        <v>11177</v>
      </c>
      <c r="AB7" s="109" t="str">
        <f>TEXT(Z7,"###,###")</f>
        <v>11,177</v>
      </c>
      <c r="AD7" s="110">
        <f t="shared" si="0"/>
        <v>2.1010322462775122E-2</v>
      </c>
      <c r="AF7" s="110">
        <f t="shared" si="1"/>
        <v>0.120501253132832</v>
      </c>
    </row>
    <row r="8" spans="1:32" ht="17.25" customHeight="1" x14ac:dyDescent="0.25">
      <c r="A8" s="62" t="s">
        <v>12</v>
      </c>
      <c r="B8" s="63"/>
      <c r="C8" s="29"/>
      <c r="D8" s="64" t="str">
        <f>AB4</f>
        <v>16,441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11,177</v>
      </c>
      <c r="P8" s="65"/>
      <c r="S8" s="107" t="s">
        <v>82</v>
      </c>
      <c r="T8" s="108"/>
      <c r="U8" s="108"/>
      <c r="V8" s="108">
        <v>42948.67</v>
      </c>
      <c r="W8" s="108">
        <v>45280.94</v>
      </c>
      <c r="X8" s="108">
        <v>43695</v>
      </c>
      <c r="Y8" s="108">
        <v>44385.07</v>
      </c>
      <c r="Z8" s="108">
        <v>46985.06</v>
      </c>
      <c r="AB8" s="109" t="str">
        <f>TEXT(Z8,"$###,###")</f>
        <v>$46,985</v>
      </c>
      <c r="AD8" s="110">
        <f t="shared" si="0"/>
        <v>5.8578030855870988E-2</v>
      </c>
      <c r="AF8" s="110">
        <f t="shared" si="1"/>
        <v>9.3981722833326398E-2</v>
      </c>
    </row>
    <row r="9" spans="1:32" x14ac:dyDescent="0.25">
      <c r="A9" s="30" t="s">
        <v>14</v>
      </c>
      <c r="B9" s="69"/>
      <c r="C9" s="70"/>
      <c r="D9" s="71">
        <f>AD104</f>
        <v>79.119274983273527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50.75601682025588</v>
      </c>
      <c r="P9" s="72" t="s">
        <v>83</v>
      </c>
      <c r="S9" s="107" t="s">
        <v>7</v>
      </c>
      <c r="T9" s="108"/>
      <c r="U9" s="108"/>
      <c r="V9" s="108">
        <v>539733529</v>
      </c>
      <c r="W9" s="108">
        <v>564318985</v>
      </c>
      <c r="X9" s="108">
        <v>605674866</v>
      </c>
      <c r="Y9" s="108">
        <v>649428853</v>
      </c>
      <c r="Z9" s="108">
        <v>698491124</v>
      </c>
      <c r="AB9" s="109" t="str">
        <f>TEXT(Z9/1000000,"$#,###.0")&amp;" mil"</f>
        <v>$698.5 mil</v>
      </c>
      <c r="AD9" s="110">
        <f t="shared" si="0"/>
        <v>7.5546798965521189E-2</v>
      </c>
      <c r="AF9" s="110">
        <f t="shared" si="1"/>
        <v>0.2941406943795779</v>
      </c>
    </row>
    <row r="10" spans="1:32" x14ac:dyDescent="0.25">
      <c r="A10" s="30" t="s">
        <v>17</v>
      </c>
      <c r="B10" s="69"/>
      <c r="C10" s="70"/>
      <c r="D10" s="71">
        <f>AD105</f>
        <v>16.027005656590234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49.172407622796818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89.039992842444306</v>
      </c>
      <c r="P11" s="72" t="s">
        <v>83</v>
      </c>
      <c r="S11" s="107" t="s">
        <v>29</v>
      </c>
      <c r="T11" s="112"/>
      <c r="U11" s="112"/>
      <c r="V11" s="112">
        <v>12520</v>
      </c>
      <c r="W11" s="112">
        <v>12537</v>
      </c>
      <c r="X11" s="112">
        <v>13642</v>
      </c>
      <c r="Y11" s="112">
        <v>14997</v>
      </c>
      <c r="Z11" s="112">
        <v>15215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4.8760848170349824</v>
      </c>
      <c r="P12" s="72" t="s">
        <v>83</v>
      </c>
      <c r="S12" s="107" t="s">
        <v>30</v>
      </c>
      <c r="T12" s="112"/>
      <c r="U12" s="112"/>
      <c r="V12" s="112">
        <v>1022</v>
      </c>
      <c r="W12" s="112">
        <v>1048</v>
      </c>
      <c r="X12" s="112">
        <v>1126</v>
      </c>
      <c r="Y12" s="112">
        <v>1182</v>
      </c>
      <c r="Z12" s="112">
        <v>1223</v>
      </c>
    </row>
    <row r="13" spans="1:32" ht="15" customHeight="1" x14ac:dyDescent="0.25">
      <c r="A13" s="30" t="s">
        <v>19</v>
      </c>
      <c r="B13" s="70"/>
      <c r="C13" s="70"/>
      <c r="D13" s="71">
        <f>AD108</f>
        <v>9.8473328872939607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6.1107631743759505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16.471017578006204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40.7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22.857490420290734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19.690601806313154</v>
      </c>
      <c r="P15" s="72" t="s">
        <v>83</v>
      </c>
      <c r="S15" s="115" t="s">
        <v>59</v>
      </c>
      <c r="T15" s="115"/>
      <c r="U15" s="116"/>
      <c r="V15" s="116">
        <v>710</v>
      </c>
      <c r="W15" s="116">
        <v>679</v>
      </c>
      <c r="X15" s="116">
        <v>793</v>
      </c>
      <c r="Y15" s="112">
        <v>780</v>
      </c>
      <c r="Z15" s="112">
        <v>740</v>
      </c>
      <c r="AB15" s="117">
        <f t="shared" ref="AB15:AB34" si="2">IF(Z15="np",0,Z15/$Z$34)</f>
        <v>4.5012165450121655E-2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45.982604464448634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80.309398193686846</v>
      </c>
      <c r="P16" s="37" t="s">
        <v>83</v>
      </c>
      <c r="S16" s="115" t="s">
        <v>60</v>
      </c>
      <c r="T16" s="115"/>
      <c r="U16" s="116"/>
      <c r="V16" s="116">
        <v>394</v>
      </c>
      <c r="W16" s="116">
        <v>392</v>
      </c>
      <c r="X16" s="116">
        <v>419</v>
      </c>
      <c r="Y16" s="112">
        <v>446</v>
      </c>
      <c r="Z16" s="112">
        <v>477</v>
      </c>
      <c r="AB16" s="117">
        <f t="shared" si="2"/>
        <v>2.9014598540145986E-2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1118</v>
      </c>
      <c r="W17" s="116">
        <v>1320</v>
      </c>
      <c r="X17" s="116">
        <v>1260</v>
      </c>
      <c r="Y17" s="112">
        <v>1317</v>
      </c>
      <c r="Z17" s="112">
        <v>1286</v>
      </c>
      <c r="AB17" s="117">
        <f t="shared" si="2"/>
        <v>7.8223844282238442E-2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65</v>
      </c>
      <c r="W18" s="116">
        <v>73</v>
      </c>
      <c r="X18" s="116">
        <v>76</v>
      </c>
      <c r="Y18" s="112">
        <v>92</v>
      </c>
      <c r="Z18" s="112">
        <v>91</v>
      </c>
      <c r="AB18" s="117">
        <f t="shared" si="2"/>
        <v>5.5352798053527981E-3</v>
      </c>
    </row>
    <row r="19" spans="1:28" x14ac:dyDescent="0.25">
      <c r="A19" s="61" t="str">
        <f>$S$1&amp;" ("&amp;$V$2&amp;" to "&amp;$Z$2&amp;")"</f>
        <v>Burnie (2018-19 to 2022-23)</v>
      </c>
      <c r="B19" s="61"/>
      <c r="C19" s="61"/>
      <c r="D19" s="61"/>
      <c r="E19" s="61"/>
      <c r="F19" s="61"/>
      <c r="G19" s="61" t="str">
        <f>$S$1&amp;" ("&amp;$V$2&amp;" to "&amp;$Z$2&amp;")"</f>
        <v>Burnie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801</v>
      </c>
      <c r="W19" s="116">
        <v>805</v>
      </c>
      <c r="X19" s="116">
        <v>804</v>
      </c>
      <c r="Y19" s="112">
        <v>880</v>
      </c>
      <c r="Z19" s="112">
        <v>866</v>
      </c>
      <c r="AB19" s="117">
        <f t="shared" si="2"/>
        <v>5.2676399026763993E-2</v>
      </c>
    </row>
    <row r="20" spans="1:28" x14ac:dyDescent="0.25">
      <c r="S20" s="115" t="s">
        <v>64</v>
      </c>
      <c r="T20" s="115"/>
      <c r="U20" s="116"/>
      <c r="V20" s="116">
        <v>366</v>
      </c>
      <c r="W20" s="116">
        <v>418</v>
      </c>
      <c r="X20" s="116">
        <v>398</v>
      </c>
      <c r="Y20" s="112">
        <v>405</v>
      </c>
      <c r="Z20" s="112">
        <v>406</v>
      </c>
      <c r="AB20" s="117">
        <f t="shared" si="2"/>
        <v>2.4695863746958636E-2</v>
      </c>
    </row>
    <row r="21" spans="1:28" x14ac:dyDescent="0.25">
      <c r="S21" s="115" t="s">
        <v>65</v>
      </c>
      <c r="T21" s="115"/>
      <c r="U21" s="116"/>
      <c r="V21" s="116">
        <v>1521</v>
      </c>
      <c r="W21" s="116">
        <v>1531</v>
      </c>
      <c r="X21" s="116">
        <v>1568</v>
      </c>
      <c r="Y21" s="112">
        <v>1737</v>
      </c>
      <c r="Z21" s="112">
        <v>1745</v>
      </c>
      <c r="AB21" s="117">
        <f t="shared" si="2"/>
        <v>0.10614355231143552</v>
      </c>
    </row>
    <row r="22" spans="1:28" x14ac:dyDescent="0.25">
      <c r="S22" s="115" t="s">
        <v>66</v>
      </c>
      <c r="T22" s="115"/>
      <c r="U22" s="116"/>
      <c r="V22" s="116">
        <v>1061</v>
      </c>
      <c r="W22" s="116">
        <v>1010</v>
      </c>
      <c r="X22" s="116">
        <v>1315</v>
      </c>
      <c r="Y22" s="112">
        <v>1358</v>
      </c>
      <c r="Z22" s="112">
        <v>1349</v>
      </c>
      <c r="AB22" s="117">
        <f t="shared" si="2"/>
        <v>8.205596107055961E-2</v>
      </c>
    </row>
    <row r="23" spans="1:28" x14ac:dyDescent="0.25">
      <c r="S23" s="115" t="s">
        <v>67</v>
      </c>
      <c r="T23" s="115"/>
      <c r="U23" s="116"/>
      <c r="V23" s="116">
        <v>578</v>
      </c>
      <c r="W23" s="116">
        <v>603</v>
      </c>
      <c r="X23" s="116">
        <v>659</v>
      </c>
      <c r="Y23" s="112">
        <v>771</v>
      </c>
      <c r="Z23" s="112">
        <v>939</v>
      </c>
      <c r="AB23" s="117">
        <f t="shared" si="2"/>
        <v>5.7116788321167886E-2</v>
      </c>
    </row>
    <row r="24" spans="1:28" x14ac:dyDescent="0.25">
      <c r="S24" s="115" t="s">
        <v>68</v>
      </c>
      <c r="T24" s="115"/>
      <c r="U24" s="116"/>
      <c r="V24" s="116">
        <v>74</v>
      </c>
      <c r="W24" s="116">
        <v>72</v>
      </c>
      <c r="X24" s="116">
        <v>58</v>
      </c>
      <c r="Y24" s="112">
        <v>70</v>
      </c>
      <c r="Z24" s="112">
        <v>97</v>
      </c>
      <c r="AB24" s="117">
        <f t="shared" si="2"/>
        <v>5.9002433090024333E-3</v>
      </c>
    </row>
    <row r="25" spans="1:28" x14ac:dyDescent="0.25">
      <c r="S25" s="115" t="s">
        <v>69</v>
      </c>
      <c r="T25" s="115"/>
      <c r="U25" s="116"/>
      <c r="V25" s="116">
        <v>279</v>
      </c>
      <c r="W25" s="116">
        <v>336</v>
      </c>
      <c r="X25" s="116">
        <v>359</v>
      </c>
      <c r="Y25" s="112">
        <v>348</v>
      </c>
      <c r="Z25" s="112">
        <v>378</v>
      </c>
      <c r="AB25" s="117">
        <f t="shared" si="2"/>
        <v>2.2992700729927006E-2</v>
      </c>
    </row>
    <row r="26" spans="1:28" x14ac:dyDescent="0.25">
      <c r="S26" s="115" t="s">
        <v>70</v>
      </c>
      <c r="T26" s="115"/>
      <c r="U26" s="116"/>
      <c r="V26" s="116">
        <v>195</v>
      </c>
      <c r="W26" s="116">
        <v>175</v>
      </c>
      <c r="X26" s="116">
        <v>217</v>
      </c>
      <c r="Y26" s="112">
        <v>270</v>
      </c>
      <c r="Z26" s="112">
        <v>265</v>
      </c>
      <c r="AB26" s="117">
        <f t="shared" si="2"/>
        <v>1.6119221411192215E-2</v>
      </c>
    </row>
    <row r="27" spans="1:28" x14ac:dyDescent="0.25">
      <c r="S27" s="115" t="s">
        <v>71</v>
      </c>
      <c r="T27" s="115"/>
      <c r="U27" s="116"/>
      <c r="V27" s="116">
        <v>378</v>
      </c>
      <c r="W27" s="116">
        <v>375</v>
      </c>
      <c r="X27" s="116">
        <v>420</v>
      </c>
      <c r="Y27" s="112">
        <v>457</v>
      </c>
      <c r="Z27" s="112">
        <v>529</v>
      </c>
      <c r="AB27" s="117">
        <f t="shared" si="2"/>
        <v>3.2177615571776154E-2</v>
      </c>
    </row>
    <row r="28" spans="1:28" x14ac:dyDescent="0.25">
      <c r="S28" s="115" t="s">
        <v>72</v>
      </c>
      <c r="T28" s="115"/>
      <c r="U28" s="116"/>
      <c r="V28" s="116">
        <v>1091</v>
      </c>
      <c r="W28" s="116">
        <v>1053</v>
      </c>
      <c r="X28" s="116">
        <v>1211</v>
      </c>
      <c r="Y28" s="112">
        <v>1298</v>
      </c>
      <c r="Z28" s="112">
        <v>1194</v>
      </c>
      <c r="AB28" s="117">
        <f t="shared" si="2"/>
        <v>7.262773722627737E-2</v>
      </c>
    </row>
    <row r="29" spans="1:28" x14ac:dyDescent="0.25">
      <c r="S29" s="115" t="s">
        <v>73</v>
      </c>
      <c r="T29" s="115"/>
      <c r="U29" s="116"/>
      <c r="V29" s="116">
        <v>883</v>
      </c>
      <c r="W29" s="116">
        <v>669</v>
      </c>
      <c r="X29" s="116">
        <v>731</v>
      </c>
      <c r="Y29" s="112">
        <v>887</v>
      </c>
      <c r="Z29" s="112">
        <v>845</v>
      </c>
      <c r="AB29" s="117">
        <f t="shared" si="2"/>
        <v>5.1399026763990267E-2</v>
      </c>
    </row>
    <row r="30" spans="1:28" x14ac:dyDescent="0.25">
      <c r="S30" s="115" t="s">
        <v>74</v>
      </c>
      <c r="T30" s="115"/>
      <c r="U30" s="116"/>
      <c r="V30" s="116">
        <v>857</v>
      </c>
      <c r="W30" s="116">
        <v>890</v>
      </c>
      <c r="X30" s="116">
        <v>912</v>
      </c>
      <c r="Y30" s="112">
        <v>993</v>
      </c>
      <c r="Z30" s="112">
        <v>1051</v>
      </c>
      <c r="AB30" s="117">
        <f t="shared" si="2"/>
        <v>6.3929440389294406E-2</v>
      </c>
    </row>
    <row r="31" spans="1:28" x14ac:dyDescent="0.25">
      <c r="S31" s="115" t="s">
        <v>75</v>
      </c>
      <c r="T31" s="115"/>
      <c r="U31" s="116"/>
      <c r="V31" s="116">
        <v>1977</v>
      </c>
      <c r="W31" s="116">
        <v>2095</v>
      </c>
      <c r="X31" s="116">
        <v>2463</v>
      </c>
      <c r="Y31" s="112">
        <v>2904</v>
      </c>
      <c r="Z31" s="112">
        <v>3012</v>
      </c>
      <c r="AB31" s="117">
        <f t="shared" si="2"/>
        <v>0.18321167883211678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139</v>
      </c>
      <c r="W32" s="116">
        <v>148</v>
      </c>
      <c r="X32" s="116">
        <v>168</v>
      </c>
      <c r="Y32" s="112">
        <v>168</v>
      </c>
      <c r="Z32" s="112">
        <v>190</v>
      </c>
      <c r="AB32" s="117">
        <f t="shared" si="2"/>
        <v>1.1557177615571776E-2</v>
      </c>
    </row>
    <row r="33" spans="19:32" x14ac:dyDescent="0.25">
      <c r="S33" s="115" t="s">
        <v>77</v>
      </c>
      <c r="T33" s="115"/>
      <c r="U33" s="116"/>
      <c r="V33" s="116">
        <v>503</v>
      </c>
      <c r="W33" s="116">
        <v>523</v>
      </c>
      <c r="X33" s="116">
        <v>573</v>
      </c>
      <c r="Y33" s="112">
        <v>612</v>
      </c>
      <c r="Z33" s="112">
        <v>679</v>
      </c>
      <c r="AB33" s="117">
        <f t="shared" si="2"/>
        <v>4.1301703163017033E-2</v>
      </c>
    </row>
    <row r="34" spans="19:32" x14ac:dyDescent="0.25">
      <c r="S34" s="118" t="s">
        <v>53</v>
      </c>
      <c r="T34" s="118"/>
      <c r="U34" s="119"/>
      <c r="V34" s="119">
        <v>13535</v>
      </c>
      <c r="W34" s="119">
        <v>13584</v>
      </c>
      <c r="X34" s="119">
        <v>14768</v>
      </c>
      <c r="Y34" s="120">
        <v>16175</v>
      </c>
      <c r="Z34" s="120">
        <v>16440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8363</v>
      </c>
      <c r="W37" s="112">
        <v>8505</v>
      </c>
      <c r="X37" s="112">
        <v>8758</v>
      </c>
      <c r="Y37" s="112">
        <v>8719</v>
      </c>
      <c r="Z37" s="112">
        <v>8981</v>
      </c>
      <c r="AB37" s="132">
        <f>Z37/Z40*100</f>
        <v>80.309398193686846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1613</v>
      </c>
      <c r="W38" s="112">
        <v>1573</v>
      </c>
      <c r="X38" s="112">
        <v>1793</v>
      </c>
      <c r="Y38" s="112">
        <v>2225</v>
      </c>
      <c r="Z38" s="112">
        <v>2202</v>
      </c>
      <c r="AB38" s="132">
        <f>Z38/Z40*100</f>
        <v>19.690601806313154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9976</v>
      </c>
      <c r="W40" s="112">
        <v>10078</v>
      </c>
      <c r="X40" s="112">
        <v>10551</v>
      </c>
      <c r="Y40" s="112">
        <v>10944</v>
      </c>
      <c r="Z40" s="112">
        <v>11183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10</v>
      </c>
      <c r="W44" s="112">
        <v>11</v>
      </c>
      <c r="X44" s="112">
        <v>24</v>
      </c>
      <c r="Y44" s="112">
        <v>13</v>
      </c>
      <c r="Z44" s="112">
        <v>26</v>
      </c>
    </row>
    <row r="45" spans="19:32" x14ac:dyDescent="0.25">
      <c r="S45" s="115" t="s">
        <v>37</v>
      </c>
      <c r="T45" s="115"/>
      <c r="U45" s="112"/>
      <c r="V45" s="112">
        <v>147</v>
      </c>
      <c r="W45" s="112">
        <v>164</v>
      </c>
      <c r="X45" s="112">
        <v>217</v>
      </c>
      <c r="Y45" s="112">
        <v>228</v>
      </c>
      <c r="Z45" s="112">
        <v>220</v>
      </c>
    </row>
    <row r="46" spans="19:32" x14ac:dyDescent="0.25">
      <c r="S46" s="115" t="s">
        <v>38</v>
      </c>
      <c r="T46" s="115"/>
      <c r="U46" s="112"/>
      <c r="V46" s="112">
        <v>453</v>
      </c>
      <c r="W46" s="112">
        <v>420</v>
      </c>
      <c r="X46" s="112">
        <v>462</v>
      </c>
      <c r="Y46" s="112">
        <v>463</v>
      </c>
      <c r="Z46" s="112">
        <v>501</v>
      </c>
    </row>
    <row r="47" spans="19:32" x14ac:dyDescent="0.25">
      <c r="S47" s="115" t="s">
        <v>39</v>
      </c>
      <c r="T47" s="115"/>
      <c r="U47" s="112"/>
      <c r="V47" s="112">
        <v>693</v>
      </c>
      <c r="W47" s="112">
        <v>683</v>
      </c>
      <c r="X47" s="112">
        <v>759</v>
      </c>
      <c r="Y47" s="112">
        <v>758</v>
      </c>
      <c r="Z47" s="112">
        <v>715</v>
      </c>
    </row>
    <row r="48" spans="19:32" x14ac:dyDescent="0.25">
      <c r="S48" s="115" t="s">
        <v>40</v>
      </c>
      <c r="T48" s="115"/>
      <c r="U48" s="112"/>
      <c r="V48" s="112">
        <v>892</v>
      </c>
      <c r="W48" s="112">
        <v>877</v>
      </c>
      <c r="X48" s="112">
        <v>1042</v>
      </c>
      <c r="Y48" s="112">
        <v>1259</v>
      </c>
      <c r="Z48" s="112">
        <v>1227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687</v>
      </c>
      <c r="W49" s="112">
        <v>748</v>
      </c>
      <c r="X49" s="112">
        <v>840</v>
      </c>
      <c r="Y49" s="112">
        <v>950</v>
      </c>
      <c r="Z49" s="112">
        <v>1071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Burnie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598</v>
      </c>
      <c r="W50" s="112">
        <v>623</v>
      </c>
      <c r="X50" s="112">
        <v>600</v>
      </c>
      <c r="Y50" s="112">
        <v>705</v>
      </c>
      <c r="Z50" s="112">
        <v>777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572</v>
      </c>
      <c r="W51" s="112">
        <v>627</v>
      </c>
      <c r="X51" s="112">
        <v>596</v>
      </c>
      <c r="Y51" s="112">
        <v>639</v>
      </c>
      <c r="Z51" s="112">
        <v>708</v>
      </c>
    </row>
    <row r="52" spans="1:26" ht="15" customHeight="1" x14ac:dyDescent="0.25">
      <c r="S52" s="115" t="s">
        <v>44</v>
      </c>
      <c r="T52" s="115"/>
      <c r="U52" s="112"/>
      <c r="V52" s="112">
        <v>639</v>
      </c>
      <c r="W52" s="112">
        <v>644</v>
      </c>
      <c r="X52" s="112">
        <v>666</v>
      </c>
      <c r="Y52" s="112">
        <v>682</v>
      </c>
      <c r="Z52" s="112">
        <v>654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725</v>
      </c>
      <c r="W53" s="112">
        <v>719</v>
      </c>
      <c r="X53" s="112">
        <v>713</v>
      </c>
      <c r="Y53" s="112">
        <v>767</v>
      </c>
      <c r="Z53" s="112">
        <v>724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619</v>
      </c>
      <c r="W54" s="112">
        <v>631</v>
      </c>
      <c r="X54" s="112">
        <v>641</v>
      </c>
      <c r="Y54" s="112">
        <v>708</v>
      </c>
      <c r="Z54" s="112">
        <v>702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496</v>
      </c>
      <c r="W55" s="112">
        <v>507</v>
      </c>
      <c r="X55" s="112">
        <v>509</v>
      </c>
      <c r="Y55" s="112">
        <v>500</v>
      </c>
      <c r="Z55" s="112">
        <v>527</v>
      </c>
    </row>
    <row r="56" spans="1:26" ht="15" customHeight="1" x14ac:dyDescent="0.25">
      <c r="S56" s="115" t="s">
        <v>48</v>
      </c>
      <c r="T56" s="115"/>
      <c r="U56" s="112"/>
      <c r="V56" s="112">
        <v>228</v>
      </c>
      <c r="W56" s="112">
        <v>233</v>
      </c>
      <c r="X56" s="112">
        <v>272</v>
      </c>
      <c r="Y56" s="112">
        <v>282</v>
      </c>
      <c r="Z56" s="112">
        <v>290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86</v>
      </c>
      <c r="W57" s="112">
        <v>91</v>
      </c>
      <c r="X57" s="112">
        <v>100</v>
      </c>
      <c r="Y57" s="112">
        <v>102</v>
      </c>
      <c r="Z57" s="112">
        <v>110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41</v>
      </c>
      <c r="W58" s="112">
        <v>40</v>
      </c>
      <c r="X58" s="112">
        <v>36</v>
      </c>
      <c r="Y58" s="112">
        <v>50</v>
      </c>
      <c r="Z58" s="112">
        <v>51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16</v>
      </c>
      <c r="W59" s="112">
        <v>13</v>
      </c>
      <c r="X59" s="112">
        <v>16</v>
      </c>
      <c r="Y59" s="112">
        <v>21</v>
      </c>
      <c r="Z59" s="112">
        <v>15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8</v>
      </c>
      <c r="W60" s="112">
        <v>12</v>
      </c>
      <c r="X60" s="112">
        <v>8</v>
      </c>
      <c r="Y60" s="112">
        <v>6</v>
      </c>
      <c r="Z60" s="112">
        <v>10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6914</v>
      </c>
      <c r="W61" s="112">
        <v>7049</v>
      </c>
      <c r="X61" s="112">
        <v>7501</v>
      </c>
      <c r="Y61" s="112">
        <v>8146</v>
      </c>
      <c r="Z61" s="112">
        <v>8311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11</v>
      </c>
      <c r="W63" s="112">
        <v>18</v>
      </c>
      <c r="X63" s="112">
        <v>17</v>
      </c>
      <c r="Y63" s="112">
        <v>20</v>
      </c>
      <c r="Z63" s="112">
        <v>19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226</v>
      </c>
      <c r="W64" s="112">
        <v>216</v>
      </c>
      <c r="X64" s="112">
        <v>277</v>
      </c>
      <c r="Y64" s="112">
        <v>307</v>
      </c>
      <c r="Z64" s="112">
        <v>301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Burnie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523</v>
      </c>
      <c r="W65" s="112">
        <v>451</v>
      </c>
      <c r="X65" s="112">
        <v>525</v>
      </c>
      <c r="Y65" s="112">
        <v>602</v>
      </c>
      <c r="Z65" s="112">
        <v>591</v>
      </c>
    </row>
    <row r="66" spans="1:26" x14ac:dyDescent="0.25">
      <c r="S66" s="115" t="s">
        <v>39</v>
      </c>
      <c r="T66" s="115"/>
      <c r="U66" s="112"/>
      <c r="V66" s="112">
        <v>653</v>
      </c>
      <c r="W66" s="112">
        <v>635</v>
      </c>
      <c r="X66" s="112">
        <v>785</v>
      </c>
      <c r="Y66" s="112">
        <v>824</v>
      </c>
      <c r="Z66" s="112">
        <v>787</v>
      </c>
    </row>
    <row r="67" spans="1:26" x14ac:dyDescent="0.25">
      <c r="S67" s="115" t="s">
        <v>40</v>
      </c>
      <c r="T67" s="115"/>
      <c r="U67" s="112"/>
      <c r="V67" s="112">
        <v>686</v>
      </c>
      <c r="W67" s="112">
        <v>764</v>
      </c>
      <c r="X67" s="112">
        <v>867</v>
      </c>
      <c r="Y67" s="112">
        <v>1026</v>
      </c>
      <c r="Z67" s="112">
        <v>1096</v>
      </c>
    </row>
    <row r="68" spans="1:26" x14ac:dyDescent="0.25">
      <c r="S68" s="115" t="s">
        <v>41</v>
      </c>
      <c r="T68" s="115"/>
      <c r="U68" s="112"/>
      <c r="V68" s="112">
        <v>585</v>
      </c>
      <c r="W68" s="112">
        <v>597</v>
      </c>
      <c r="X68" s="112">
        <v>708</v>
      </c>
      <c r="Y68" s="112">
        <v>809</v>
      </c>
      <c r="Z68" s="112">
        <v>874</v>
      </c>
    </row>
    <row r="69" spans="1:26" x14ac:dyDescent="0.25">
      <c r="S69" s="115" t="s">
        <v>42</v>
      </c>
      <c r="T69" s="115"/>
      <c r="U69" s="112"/>
      <c r="V69" s="112">
        <v>557</v>
      </c>
      <c r="W69" s="112">
        <v>574</v>
      </c>
      <c r="X69" s="112">
        <v>646</v>
      </c>
      <c r="Y69" s="112">
        <v>765</v>
      </c>
      <c r="Z69" s="112">
        <v>750</v>
      </c>
    </row>
    <row r="70" spans="1:26" x14ac:dyDescent="0.25">
      <c r="S70" s="115" t="s">
        <v>43</v>
      </c>
      <c r="T70" s="115"/>
      <c r="U70" s="112"/>
      <c r="V70" s="112">
        <v>588</v>
      </c>
      <c r="W70" s="112">
        <v>531</v>
      </c>
      <c r="X70" s="112">
        <v>644</v>
      </c>
      <c r="Y70" s="112">
        <v>679</v>
      </c>
      <c r="Z70" s="112">
        <v>698</v>
      </c>
    </row>
    <row r="71" spans="1:26" x14ac:dyDescent="0.25">
      <c r="S71" s="115" t="s">
        <v>44</v>
      </c>
      <c r="T71" s="115"/>
      <c r="U71" s="112"/>
      <c r="V71" s="112">
        <v>731</v>
      </c>
      <c r="W71" s="112">
        <v>721</v>
      </c>
      <c r="X71" s="112">
        <v>671</v>
      </c>
      <c r="Y71" s="112">
        <v>711</v>
      </c>
      <c r="Z71" s="112">
        <v>657</v>
      </c>
    </row>
    <row r="72" spans="1:26" x14ac:dyDescent="0.25">
      <c r="S72" s="115" t="s">
        <v>45</v>
      </c>
      <c r="T72" s="115"/>
      <c r="U72" s="112"/>
      <c r="V72" s="112">
        <v>682</v>
      </c>
      <c r="W72" s="112">
        <v>679</v>
      </c>
      <c r="X72" s="112">
        <v>717</v>
      </c>
      <c r="Y72" s="112">
        <v>737</v>
      </c>
      <c r="Z72" s="112">
        <v>825</v>
      </c>
    </row>
    <row r="73" spans="1:26" x14ac:dyDescent="0.25">
      <c r="S73" s="115" t="s">
        <v>46</v>
      </c>
      <c r="T73" s="115"/>
      <c r="U73" s="112"/>
      <c r="V73" s="112">
        <v>659</v>
      </c>
      <c r="W73" s="112">
        <v>618</v>
      </c>
      <c r="X73" s="112">
        <v>650</v>
      </c>
      <c r="Y73" s="112">
        <v>709</v>
      </c>
      <c r="Z73" s="112">
        <v>653</v>
      </c>
    </row>
    <row r="74" spans="1:26" x14ac:dyDescent="0.25">
      <c r="S74" s="115" t="s">
        <v>47</v>
      </c>
      <c r="T74" s="115"/>
      <c r="U74" s="112"/>
      <c r="V74" s="112">
        <v>439</v>
      </c>
      <c r="W74" s="112">
        <v>451</v>
      </c>
      <c r="X74" s="112">
        <v>463</v>
      </c>
      <c r="Y74" s="112">
        <v>530</v>
      </c>
      <c r="Z74" s="112">
        <v>527</v>
      </c>
    </row>
    <row r="75" spans="1:26" x14ac:dyDescent="0.25">
      <c r="S75" s="115" t="s">
        <v>48</v>
      </c>
      <c r="T75" s="115"/>
      <c r="U75" s="112"/>
      <c r="V75" s="112">
        <v>181</v>
      </c>
      <c r="W75" s="112">
        <v>164</v>
      </c>
      <c r="X75" s="112">
        <v>194</v>
      </c>
      <c r="Y75" s="112">
        <v>212</v>
      </c>
      <c r="Z75" s="112">
        <v>232</v>
      </c>
    </row>
    <row r="76" spans="1:26" x14ac:dyDescent="0.25">
      <c r="S76" s="115" t="s">
        <v>49</v>
      </c>
      <c r="T76" s="115"/>
      <c r="U76" s="112"/>
      <c r="V76" s="112">
        <v>61</v>
      </c>
      <c r="W76" s="112">
        <v>60</v>
      </c>
      <c r="X76" s="112">
        <v>45</v>
      </c>
      <c r="Y76" s="112">
        <v>53</v>
      </c>
      <c r="Z76" s="112">
        <v>60</v>
      </c>
    </row>
    <row r="77" spans="1:26" x14ac:dyDescent="0.25">
      <c r="S77" s="115" t="s">
        <v>50</v>
      </c>
      <c r="T77" s="115"/>
      <c r="U77" s="112"/>
      <c r="V77" s="112">
        <v>27</v>
      </c>
      <c r="W77" s="112">
        <v>28</v>
      </c>
      <c r="X77" s="112">
        <v>21</v>
      </c>
      <c r="Y77" s="112">
        <v>18</v>
      </c>
      <c r="Z77" s="112">
        <v>29</v>
      </c>
    </row>
    <row r="78" spans="1:26" x14ac:dyDescent="0.25">
      <c r="S78" s="115" t="s">
        <v>51</v>
      </c>
      <c r="T78" s="115"/>
      <c r="U78" s="112"/>
      <c r="V78" s="112">
        <v>16</v>
      </c>
      <c r="W78" s="112">
        <v>15</v>
      </c>
      <c r="X78" s="112">
        <v>11</v>
      </c>
      <c r="Y78" s="112">
        <v>6</v>
      </c>
      <c r="Z78" s="112">
        <v>9</v>
      </c>
    </row>
    <row r="79" spans="1:26" x14ac:dyDescent="0.25">
      <c r="S79" s="115" t="s">
        <v>52</v>
      </c>
      <c r="T79" s="115"/>
      <c r="U79" s="112"/>
      <c r="V79" s="112">
        <v>12</v>
      </c>
      <c r="W79" s="112">
        <v>10</v>
      </c>
      <c r="X79" s="112">
        <v>9</v>
      </c>
      <c r="Y79" s="112">
        <v>13</v>
      </c>
      <c r="Z79" s="112">
        <v>14</v>
      </c>
    </row>
    <row r="80" spans="1:26" x14ac:dyDescent="0.25">
      <c r="S80" s="118" t="s">
        <v>53</v>
      </c>
      <c r="T80" s="118"/>
      <c r="U80" s="112"/>
      <c r="V80" s="112">
        <v>6621</v>
      </c>
      <c r="W80" s="112">
        <v>6533</v>
      </c>
      <c r="X80" s="112">
        <v>7250</v>
      </c>
      <c r="Y80" s="112">
        <v>8024</v>
      </c>
      <c r="Z80" s="112">
        <v>8124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Burnie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454</v>
      </c>
      <c r="W83" s="112">
        <v>431</v>
      </c>
      <c r="X83" s="112">
        <v>443</v>
      </c>
      <c r="Y83" s="112">
        <v>440</v>
      </c>
      <c r="Z83" s="112">
        <v>449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555</v>
      </c>
      <c r="W84" s="112">
        <v>540</v>
      </c>
      <c r="X84" s="112">
        <v>544</v>
      </c>
      <c r="Y84" s="112">
        <v>553</v>
      </c>
      <c r="Z84" s="112">
        <v>629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1125</v>
      </c>
      <c r="W85" s="112">
        <v>1138</v>
      </c>
      <c r="X85" s="112">
        <v>1150</v>
      </c>
      <c r="Y85" s="112">
        <v>1185</v>
      </c>
      <c r="Z85" s="112">
        <v>1154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16,441</v>
      </c>
      <c r="D86" s="94">
        <f t="shared" ref="D86:D91" si="4">AD4</f>
        <v>1.6319465908388509E-2</v>
      </c>
      <c r="E86" s="95">
        <f t="shared" ref="E86:E91" si="5">AD4</f>
        <v>1.6319465908388509E-2</v>
      </c>
      <c r="F86" s="94">
        <f t="shared" ref="F86:F91" si="6">AF4</f>
        <v>0.21470262282970087</v>
      </c>
      <c r="G86" s="95">
        <f t="shared" ref="G86:G91" si="7">AF4</f>
        <v>0.21470262282970087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318</v>
      </c>
      <c r="W86" s="112">
        <v>321</v>
      </c>
      <c r="X86" s="112">
        <v>353</v>
      </c>
      <c r="Y86" s="112">
        <v>390</v>
      </c>
      <c r="Z86" s="112">
        <v>409</v>
      </c>
    </row>
    <row r="87" spans="1:30" ht="15" customHeight="1" x14ac:dyDescent="0.25">
      <c r="A87" s="96" t="s">
        <v>4</v>
      </c>
      <c r="B87" s="49"/>
      <c r="C87" s="97" t="str">
        <f t="shared" si="3"/>
        <v>8,305</v>
      </c>
      <c r="D87" s="94">
        <f t="shared" si="4"/>
        <v>1.9143453184439885E-2</v>
      </c>
      <c r="E87" s="95">
        <f t="shared" si="5"/>
        <v>1.9143453184439885E-2</v>
      </c>
      <c r="F87" s="94">
        <f t="shared" si="6"/>
        <v>0.20101229211858285</v>
      </c>
      <c r="G87" s="95">
        <f t="shared" si="7"/>
        <v>0.20101229211858285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220</v>
      </c>
      <c r="W87" s="112">
        <v>221</v>
      </c>
      <c r="X87" s="112">
        <v>222</v>
      </c>
      <c r="Y87" s="112">
        <v>227</v>
      </c>
      <c r="Z87" s="112">
        <v>239</v>
      </c>
    </row>
    <row r="88" spans="1:30" ht="15" customHeight="1" x14ac:dyDescent="0.25">
      <c r="A88" s="96" t="s">
        <v>5</v>
      </c>
      <c r="B88" s="49"/>
      <c r="C88" s="97" t="str">
        <f t="shared" si="3"/>
        <v>8,119</v>
      </c>
      <c r="D88" s="94">
        <f t="shared" si="4"/>
        <v>1.1713395638629276E-2</v>
      </c>
      <c r="E88" s="95">
        <f t="shared" si="5"/>
        <v>1.1713395638629276E-2</v>
      </c>
      <c r="F88" s="94">
        <f t="shared" si="6"/>
        <v>0.22550943396226408</v>
      </c>
      <c r="G88" s="95">
        <f t="shared" si="7"/>
        <v>0.22550943396226408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277</v>
      </c>
      <c r="W88" s="112">
        <v>283</v>
      </c>
      <c r="X88" s="112">
        <v>305</v>
      </c>
      <c r="Y88" s="112">
        <v>341</v>
      </c>
      <c r="Z88" s="112">
        <v>329</v>
      </c>
    </row>
    <row r="89" spans="1:30" ht="15" customHeight="1" x14ac:dyDescent="0.25">
      <c r="A89" s="49" t="s">
        <v>6</v>
      </c>
      <c r="B89" s="49"/>
      <c r="C89" s="97" t="str">
        <f t="shared" si="3"/>
        <v>11,177</v>
      </c>
      <c r="D89" s="94">
        <f t="shared" si="4"/>
        <v>2.1010322462775122E-2</v>
      </c>
      <c r="E89" s="95">
        <f t="shared" si="5"/>
        <v>2.1010322462775122E-2</v>
      </c>
      <c r="F89" s="94">
        <f t="shared" si="6"/>
        <v>0.120501253132832</v>
      </c>
      <c r="G89" s="95">
        <f t="shared" si="7"/>
        <v>0.120501253132832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697</v>
      </c>
      <c r="W89" s="112">
        <v>697</v>
      </c>
      <c r="X89" s="112">
        <v>747</v>
      </c>
      <c r="Y89" s="112">
        <v>752</v>
      </c>
      <c r="Z89" s="112">
        <v>786</v>
      </c>
    </row>
    <row r="90" spans="1:30" ht="15" customHeight="1" x14ac:dyDescent="0.25">
      <c r="A90" s="49" t="s">
        <v>95</v>
      </c>
      <c r="B90" s="49"/>
      <c r="C90" s="97" t="str">
        <f t="shared" si="3"/>
        <v>$46,985</v>
      </c>
      <c r="D90" s="94">
        <f t="shared" si="4"/>
        <v>5.8578030855870988E-2</v>
      </c>
      <c r="E90" s="95">
        <f t="shared" si="5"/>
        <v>5.8578030855870988E-2</v>
      </c>
      <c r="F90" s="94">
        <f t="shared" si="6"/>
        <v>9.3981722833326398E-2</v>
      </c>
      <c r="G90" s="95">
        <f t="shared" si="7"/>
        <v>9.3981722833326398E-2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842</v>
      </c>
      <c r="W90" s="112">
        <v>860</v>
      </c>
      <c r="X90" s="112">
        <v>907</v>
      </c>
      <c r="Y90" s="112">
        <v>916</v>
      </c>
      <c r="Z90" s="112">
        <v>864</v>
      </c>
    </row>
    <row r="91" spans="1:30" ht="15" customHeight="1" x14ac:dyDescent="0.25">
      <c r="A91" s="49" t="s">
        <v>7</v>
      </c>
      <c r="B91" s="49"/>
      <c r="C91" s="97" t="str">
        <f t="shared" si="3"/>
        <v>$698.5 mil</v>
      </c>
      <c r="D91" s="94">
        <f t="shared" si="4"/>
        <v>7.5546798965521189E-2</v>
      </c>
      <c r="E91" s="95">
        <f t="shared" si="5"/>
        <v>7.5546798965521189E-2</v>
      </c>
      <c r="F91" s="94">
        <f t="shared" si="6"/>
        <v>0.2941406943795779</v>
      </c>
      <c r="G91" s="95">
        <f t="shared" si="7"/>
        <v>0.2941406943795779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5136</v>
      </c>
      <c r="W91" s="112">
        <v>5196</v>
      </c>
      <c r="X91" s="112">
        <v>5396</v>
      </c>
      <c r="Y91" s="112">
        <v>5564</v>
      </c>
      <c r="Z91" s="112">
        <v>5674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283</v>
      </c>
      <c r="W93" s="112">
        <v>311</v>
      </c>
      <c r="X93" s="112">
        <v>299</v>
      </c>
      <c r="Y93" s="112">
        <v>315</v>
      </c>
      <c r="Z93" s="112">
        <v>355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771</v>
      </c>
      <c r="W94" s="112">
        <v>778</v>
      </c>
      <c r="X94" s="112">
        <v>851</v>
      </c>
      <c r="Y94" s="112">
        <v>905</v>
      </c>
      <c r="Z94" s="112">
        <v>931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183</v>
      </c>
      <c r="W95" s="112">
        <v>190</v>
      </c>
      <c r="X95" s="112">
        <v>206</v>
      </c>
      <c r="Y95" s="112">
        <v>204</v>
      </c>
      <c r="Z95" s="112">
        <v>195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899</v>
      </c>
      <c r="W96" s="112">
        <v>936</v>
      </c>
      <c r="X96" s="112">
        <v>1007</v>
      </c>
      <c r="Y96" s="112">
        <v>1100</v>
      </c>
      <c r="Z96" s="112">
        <v>1131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824</v>
      </c>
      <c r="W97" s="112">
        <v>801</v>
      </c>
      <c r="X97" s="112">
        <v>811</v>
      </c>
      <c r="Y97" s="112">
        <v>834</v>
      </c>
      <c r="Z97" s="112">
        <v>820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686</v>
      </c>
      <c r="W98" s="112">
        <v>692</v>
      </c>
      <c r="X98" s="112">
        <v>702</v>
      </c>
      <c r="Y98" s="112">
        <v>708</v>
      </c>
      <c r="Z98" s="112">
        <v>719</v>
      </c>
    </row>
    <row r="99" spans="1:32" ht="15" customHeight="1" x14ac:dyDescent="0.25">
      <c r="S99" s="115" t="s">
        <v>142</v>
      </c>
      <c r="T99" s="115"/>
      <c r="U99" s="112"/>
      <c r="V99" s="112">
        <v>59</v>
      </c>
      <c r="W99" s="112">
        <v>54</v>
      </c>
      <c r="X99" s="112">
        <v>65</v>
      </c>
      <c r="Y99" s="112">
        <v>66</v>
      </c>
      <c r="Z99" s="112">
        <v>89</v>
      </c>
    </row>
    <row r="100" spans="1:32" ht="15" customHeight="1" x14ac:dyDescent="0.25">
      <c r="S100" s="115" t="s">
        <v>58</v>
      </c>
      <c r="T100" s="115"/>
      <c r="U100" s="112"/>
      <c r="V100" s="112">
        <v>501</v>
      </c>
      <c r="W100" s="112">
        <v>483</v>
      </c>
      <c r="X100" s="112">
        <v>517</v>
      </c>
      <c r="Y100" s="112">
        <v>552</v>
      </c>
      <c r="Z100" s="112">
        <v>526</v>
      </c>
    </row>
    <row r="101" spans="1:32" x14ac:dyDescent="0.25">
      <c r="A101" s="18"/>
      <c r="S101" s="118" t="s">
        <v>53</v>
      </c>
      <c r="T101" s="118"/>
      <c r="U101" s="112"/>
      <c r="V101" s="112">
        <v>4837</v>
      </c>
      <c r="W101" s="112">
        <v>4882</v>
      </c>
      <c r="X101" s="112">
        <v>5141</v>
      </c>
      <c r="Y101" s="112">
        <v>5372</v>
      </c>
      <c r="Z101" s="112">
        <v>5494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10325</v>
      </c>
      <c r="W104" s="112">
        <v>11186</v>
      </c>
      <c r="X104" s="112">
        <v>11530</v>
      </c>
      <c r="Y104" s="112">
        <v>12700</v>
      </c>
      <c r="Z104" s="112">
        <v>13008</v>
      </c>
      <c r="AB104" s="109" t="str">
        <f>TEXT(Z104,"###,###")</f>
        <v>13,008</v>
      </c>
      <c r="AD104" s="130">
        <f>Z104/($Z$4)*100</f>
        <v>79.119274983273527</v>
      </c>
      <c r="AF104" s="109"/>
    </row>
    <row r="105" spans="1:32" x14ac:dyDescent="0.25">
      <c r="S105" s="115" t="s">
        <v>17</v>
      </c>
      <c r="T105" s="115"/>
      <c r="U105" s="112"/>
      <c r="V105" s="112">
        <v>2428</v>
      </c>
      <c r="W105" s="112">
        <v>2294</v>
      </c>
      <c r="X105" s="112">
        <v>2480</v>
      </c>
      <c r="Y105" s="112">
        <v>2656</v>
      </c>
      <c r="Z105" s="112">
        <v>2635</v>
      </c>
      <c r="AB105" s="109" t="str">
        <f>TEXT(Z105,"###,###")</f>
        <v>2,635</v>
      </c>
      <c r="AD105" s="130">
        <f>Z105/($Z$4)*100</f>
        <v>16.027005656590234</v>
      </c>
      <c r="AF105" s="109"/>
    </row>
    <row r="106" spans="1:32" x14ac:dyDescent="0.25">
      <c r="S106" s="118" t="s">
        <v>53</v>
      </c>
      <c r="T106" s="118"/>
      <c r="U106" s="120"/>
      <c r="V106" s="120">
        <v>12753</v>
      </c>
      <c r="W106" s="120">
        <v>13480</v>
      </c>
      <c r="X106" s="120">
        <v>14010</v>
      </c>
      <c r="Y106" s="120">
        <v>15356</v>
      </c>
      <c r="Z106" s="120">
        <v>15643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1514</v>
      </c>
      <c r="W108" s="112">
        <v>1465</v>
      </c>
      <c r="X108" s="112">
        <v>1668</v>
      </c>
      <c r="Y108" s="112">
        <v>1657</v>
      </c>
      <c r="Z108" s="112">
        <v>1619</v>
      </c>
      <c r="AB108" s="109" t="str">
        <f>TEXT(Z108,"###,###")</f>
        <v>1,619</v>
      </c>
      <c r="AD108" s="130">
        <f>Z108/($Z$4)*100</f>
        <v>9.8473328872939607</v>
      </c>
      <c r="AF108" s="109"/>
    </row>
    <row r="109" spans="1:32" x14ac:dyDescent="0.25">
      <c r="S109" s="115" t="s">
        <v>20</v>
      </c>
      <c r="T109" s="115"/>
      <c r="U109" s="112"/>
      <c r="V109" s="112">
        <v>2319</v>
      </c>
      <c r="W109" s="112">
        <v>2263</v>
      </c>
      <c r="X109" s="112">
        <v>2665</v>
      </c>
      <c r="Y109" s="112">
        <v>2833</v>
      </c>
      <c r="Z109" s="112">
        <v>2708</v>
      </c>
      <c r="AB109" s="109" t="str">
        <f>TEXT(Z109,"###,###")</f>
        <v>2,708</v>
      </c>
      <c r="AD109" s="130">
        <f>Z109/($Z$4)*100</f>
        <v>16.471017578006204</v>
      </c>
      <c r="AF109" s="109"/>
    </row>
    <row r="110" spans="1:32" x14ac:dyDescent="0.25">
      <c r="S110" s="115" t="s">
        <v>21</v>
      </c>
      <c r="T110" s="115"/>
      <c r="U110" s="112"/>
      <c r="V110" s="112">
        <v>3090</v>
      </c>
      <c r="W110" s="112">
        <v>2996</v>
      </c>
      <c r="X110" s="112">
        <v>3168</v>
      </c>
      <c r="Y110" s="112">
        <v>3575</v>
      </c>
      <c r="Z110" s="112">
        <v>3758</v>
      </c>
      <c r="AB110" s="109" t="str">
        <f>TEXT(Z110,"###,###")</f>
        <v>3,758</v>
      </c>
      <c r="AD110" s="130">
        <f>Z110/($Z$4)*100</f>
        <v>22.857490420290734</v>
      </c>
      <c r="AF110" s="109"/>
    </row>
    <row r="111" spans="1:32" x14ac:dyDescent="0.25">
      <c r="S111" s="115" t="s">
        <v>22</v>
      </c>
      <c r="T111" s="115"/>
      <c r="U111" s="112"/>
      <c r="V111" s="112">
        <v>5789</v>
      </c>
      <c r="W111" s="112">
        <v>6090</v>
      </c>
      <c r="X111" s="112">
        <v>6509</v>
      </c>
      <c r="Y111" s="112">
        <v>7278</v>
      </c>
      <c r="Z111" s="112">
        <v>7560</v>
      </c>
      <c r="AB111" s="109" t="str">
        <f>TEXT(Z111,"###,###")</f>
        <v>7,560</v>
      </c>
      <c r="AD111" s="130">
        <f>Z111/($Z$4)*100</f>
        <v>45.982604464448634</v>
      </c>
      <c r="AF111" s="109"/>
    </row>
    <row r="112" spans="1:32" x14ac:dyDescent="0.25">
      <c r="S112" s="118" t="s">
        <v>53</v>
      </c>
      <c r="T112" s="118"/>
      <c r="U112" s="112"/>
      <c r="V112" s="112">
        <v>13537</v>
      </c>
      <c r="W112" s="112">
        <v>13587</v>
      </c>
      <c r="X112" s="112">
        <v>14768</v>
      </c>
      <c r="Y112" s="112">
        <v>16181</v>
      </c>
      <c r="Z112" s="112">
        <v>16443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41.2</v>
      </c>
      <c r="W118" s="131">
        <v>41.15</v>
      </c>
      <c r="X118" s="131">
        <v>40.74</v>
      </c>
      <c r="Y118" s="131">
        <v>40.74</v>
      </c>
      <c r="Z118" s="131">
        <v>40.700000000000003</v>
      </c>
      <c r="AB118" s="109" t="str">
        <f>TEXT(Z118,"##.0")</f>
        <v>40.7</v>
      </c>
    </row>
    <row r="120" spans="19:32" x14ac:dyDescent="0.25">
      <c r="S120" s="101" t="s">
        <v>97</v>
      </c>
      <c r="T120" s="112"/>
      <c r="U120" s="112"/>
      <c r="V120" s="112">
        <v>8952</v>
      </c>
      <c r="W120" s="112">
        <v>9031</v>
      </c>
      <c r="X120" s="112">
        <v>9423</v>
      </c>
      <c r="Y120" s="112">
        <v>9766</v>
      </c>
      <c r="Z120" s="112">
        <v>9952</v>
      </c>
      <c r="AB120" s="109" t="str">
        <f>TEXT(Z120,"###,###")</f>
        <v>9,952</v>
      </c>
    </row>
    <row r="121" spans="19:32" x14ac:dyDescent="0.25">
      <c r="S121" s="101" t="s">
        <v>98</v>
      </c>
      <c r="T121" s="112"/>
      <c r="U121" s="112"/>
      <c r="V121" s="112">
        <v>496</v>
      </c>
      <c r="W121" s="112">
        <v>515</v>
      </c>
      <c r="X121" s="112">
        <v>527</v>
      </c>
      <c r="Y121" s="112">
        <v>536</v>
      </c>
      <c r="Z121" s="112">
        <v>545</v>
      </c>
      <c r="AB121" s="109" t="str">
        <f>TEXT(Z121,"###,###")</f>
        <v>545</v>
      </c>
    </row>
    <row r="122" spans="19:32" x14ac:dyDescent="0.25">
      <c r="S122" s="101" t="s">
        <v>99</v>
      </c>
      <c r="T122" s="112"/>
      <c r="U122" s="112"/>
      <c r="V122" s="112">
        <v>523</v>
      </c>
      <c r="W122" s="112">
        <v>531</v>
      </c>
      <c r="X122" s="112">
        <v>594</v>
      </c>
      <c r="Y122" s="112">
        <v>645</v>
      </c>
      <c r="Z122" s="112">
        <v>683</v>
      </c>
      <c r="AB122" s="109" t="str">
        <f>TEXT(Z122,"###,###")</f>
        <v>683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9475</v>
      </c>
      <c r="W124" s="112">
        <v>9562</v>
      </c>
      <c r="X124" s="112">
        <v>10017</v>
      </c>
      <c r="Y124" s="112">
        <v>10411</v>
      </c>
      <c r="Z124" s="112">
        <v>10635</v>
      </c>
      <c r="AB124" s="109" t="str">
        <f>TEXT(Z124,"###,###")</f>
        <v>10,635</v>
      </c>
      <c r="AD124" s="127">
        <f>Z124/$Z$7*100</f>
        <v>95.150756016820253</v>
      </c>
    </row>
    <row r="125" spans="19:32" x14ac:dyDescent="0.25">
      <c r="S125" s="101" t="s">
        <v>101</v>
      </c>
      <c r="T125" s="112"/>
      <c r="U125" s="112"/>
      <c r="V125" s="112">
        <v>1019</v>
      </c>
      <c r="W125" s="112">
        <v>1046</v>
      </c>
      <c r="X125" s="112">
        <v>1121</v>
      </c>
      <c r="Y125" s="112">
        <v>1181</v>
      </c>
      <c r="Z125" s="112">
        <v>1228</v>
      </c>
      <c r="AB125" s="109" t="str">
        <f>TEXT(Z125,"###,###")</f>
        <v>1,228</v>
      </c>
      <c r="AD125" s="127">
        <f>Z125/$Z$7*100</f>
        <v>10.986847991410933</v>
      </c>
    </row>
    <row r="127" spans="19:32" x14ac:dyDescent="0.25">
      <c r="S127" s="101" t="s">
        <v>102</v>
      </c>
      <c r="T127" s="112"/>
      <c r="U127" s="112"/>
      <c r="V127" s="112">
        <v>5140</v>
      </c>
      <c r="W127" s="112">
        <v>5196</v>
      </c>
      <c r="X127" s="112">
        <v>5390</v>
      </c>
      <c r="Y127" s="112">
        <v>5567</v>
      </c>
      <c r="Z127" s="112">
        <v>5673</v>
      </c>
      <c r="AB127" s="109" t="str">
        <f>TEXT(Z127,"###,###")</f>
        <v>5,673</v>
      </c>
      <c r="AD127" s="127">
        <f>Z127/$Z$7*100</f>
        <v>50.75601682025588</v>
      </c>
    </row>
    <row r="128" spans="19:32" x14ac:dyDescent="0.25">
      <c r="S128" s="101" t="s">
        <v>103</v>
      </c>
      <c r="T128" s="112"/>
      <c r="U128" s="112"/>
      <c r="V128" s="112">
        <v>4831</v>
      </c>
      <c r="W128" s="112">
        <v>4883</v>
      </c>
      <c r="X128" s="112">
        <v>5143</v>
      </c>
      <c r="Y128" s="112">
        <v>5373</v>
      </c>
      <c r="Z128" s="112">
        <v>5496</v>
      </c>
      <c r="AB128" s="109" t="str">
        <f>TEXT(Z128,"###,###")</f>
        <v>5,496</v>
      </c>
      <c r="AD128" s="127">
        <f>Z128/$Z$7*100</f>
        <v>49.172407622796818</v>
      </c>
    </row>
    <row r="130" spans="19:20" x14ac:dyDescent="0.25">
      <c r="S130" s="101" t="s">
        <v>179</v>
      </c>
      <c r="T130" s="127">
        <v>89.039992842444306</v>
      </c>
    </row>
    <row r="131" spans="19:20" x14ac:dyDescent="0.25">
      <c r="S131" s="101" t="s">
        <v>180</v>
      </c>
      <c r="T131" s="127">
        <v>4.8760848170349824</v>
      </c>
    </row>
    <row r="132" spans="19:20" x14ac:dyDescent="0.25">
      <c r="S132" s="101" t="s">
        <v>181</v>
      </c>
      <c r="T132" s="127">
        <v>6.1107631743759505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50E5894-37F5-4AD1-BBA4-09477D2283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F499CFC-5D95-4C28-A93E-62023AC8B4C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B6AD858-CDB1-4A13-83DD-64532193A54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F609028-68FA-4210-95C9-30362B7231F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E638B-751F-4570-BB69-6DBEB54AB10E}">
  <sheetPr codeName="Sheet68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104</v>
      </c>
      <c r="T1" s="99"/>
      <c r="U1" s="99"/>
      <c r="V1" s="99"/>
      <c r="W1" s="99"/>
      <c r="X1" s="99"/>
      <c r="Y1" s="100" t="s">
        <v>150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104</v>
      </c>
      <c r="Y3" s="105" t="s">
        <v>150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12.4 Central Coast,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16242</v>
      </c>
      <c r="W4" s="108">
        <v>16388</v>
      </c>
      <c r="X4" s="108">
        <v>17343</v>
      </c>
      <c r="Y4" s="108">
        <v>18296</v>
      </c>
      <c r="Z4" s="108">
        <v>18426</v>
      </c>
      <c r="AB4" s="109" t="str">
        <f>TEXT(Z4,"###,###")</f>
        <v>18,426</v>
      </c>
      <c r="AD4" s="110">
        <f>Z4/Y4-1</f>
        <v>7.1053782247485486E-3</v>
      </c>
      <c r="AF4" s="110">
        <f>Z4/V4-1</f>
        <v>0.13446619874399701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8228</v>
      </c>
      <c r="W5" s="108">
        <v>8337</v>
      </c>
      <c r="X5" s="108">
        <v>8761</v>
      </c>
      <c r="Y5" s="108">
        <v>9151</v>
      </c>
      <c r="Z5" s="108">
        <v>9364</v>
      </c>
      <c r="AB5" s="109" t="str">
        <f>TEXT(Z5,"###,###")</f>
        <v>9,364</v>
      </c>
      <c r="AD5" s="110">
        <f t="shared" ref="AD5:AD9" si="0">Z5/Y5-1</f>
        <v>2.3276144683641142E-2</v>
      </c>
      <c r="AF5" s="110">
        <f t="shared" ref="AF5:AF9" si="1">Z5/V5-1</f>
        <v>0.1380651434127369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8017</v>
      </c>
      <c r="W6" s="108">
        <v>8048</v>
      </c>
      <c r="X6" s="108">
        <v>8567</v>
      </c>
      <c r="Y6" s="108">
        <v>9125</v>
      </c>
      <c r="Z6" s="108">
        <v>9047</v>
      </c>
      <c r="AB6" s="109" t="str">
        <f>TEXT(Z6,"###,###")</f>
        <v>9,047</v>
      </c>
      <c r="AD6" s="110">
        <f t="shared" si="0"/>
        <v>-8.5479452054794125E-3</v>
      </c>
      <c r="AF6" s="110">
        <f t="shared" si="1"/>
        <v>0.12847698640389171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11555</v>
      </c>
      <c r="W7" s="108">
        <v>11812</v>
      </c>
      <c r="X7" s="108">
        <v>12166</v>
      </c>
      <c r="Y7" s="108">
        <v>12473</v>
      </c>
      <c r="Z7" s="108">
        <v>12730</v>
      </c>
      <c r="AB7" s="109" t="str">
        <f>TEXT(Z7,"###,###")</f>
        <v>12,730</v>
      </c>
      <c r="AD7" s="110">
        <f t="shared" si="0"/>
        <v>2.0604505732382039E-2</v>
      </c>
      <c r="AF7" s="110">
        <f t="shared" si="1"/>
        <v>0.10168758113370835</v>
      </c>
    </row>
    <row r="8" spans="1:32" ht="17.25" customHeight="1" x14ac:dyDescent="0.25">
      <c r="A8" s="62" t="s">
        <v>12</v>
      </c>
      <c r="B8" s="63"/>
      <c r="C8" s="29"/>
      <c r="D8" s="64" t="str">
        <f>AB4</f>
        <v>18,426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12,730</v>
      </c>
      <c r="P8" s="65"/>
      <c r="S8" s="107" t="s">
        <v>82</v>
      </c>
      <c r="T8" s="108"/>
      <c r="U8" s="108"/>
      <c r="V8" s="108">
        <v>40402.5</v>
      </c>
      <c r="W8" s="108">
        <v>41853.33</v>
      </c>
      <c r="X8" s="108">
        <v>42477.99</v>
      </c>
      <c r="Y8" s="108">
        <v>43586.5</v>
      </c>
      <c r="Z8" s="108">
        <v>45331</v>
      </c>
      <c r="AB8" s="109" t="str">
        <f>TEXT(Z8,"$###,###")</f>
        <v>$45,331</v>
      </c>
      <c r="AD8" s="110">
        <f t="shared" si="0"/>
        <v>4.0023860599038619E-2</v>
      </c>
      <c r="AF8" s="110">
        <f t="shared" si="1"/>
        <v>0.12198502567910396</v>
      </c>
    </row>
    <row r="9" spans="1:32" x14ac:dyDescent="0.25">
      <c r="A9" s="30" t="s">
        <v>14</v>
      </c>
      <c r="B9" s="69"/>
      <c r="C9" s="70"/>
      <c r="D9" s="71">
        <f>AD104</f>
        <v>76.212959947899705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51.351139041633928</v>
      </c>
      <c r="P9" s="72" t="s">
        <v>83</v>
      </c>
      <c r="S9" s="107" t="s">
        <v>7</v>
      </c>
      <c r="T9" s="108"/>
      <c r="U9" s="108"/>
      <c r="V9" s="108">
        <v>598223568</v>
      </c>
      <c r="W9" s="108">
        <v>630034926</v>
      </c>
      <c r="X9" s="108">
        <v>671989176</v>
      </c>
      <c r="Y9" s="108">
        <v>712431196</v>
      </c>
      <c r="Z9" s="108">
        <v>757254555</v>
      </c>
      <c r="AB9" s="109" t="str">
        <f>TEXT(Z9/1000000,"$#,###.0")&amp;" mil"</f>
        <v>$757.3 mil</v>
      </c>
      <c r="AD9" s="110">
        <f t="shared" si="0"/>
        <v>6.2916053159468799E-2</v>
      </c>
      <c r="AF9" s="110">
        <f t="shared" si="1"/>
        <v>0.26583871901215361</v>
      </c>
    </row>
    <row r="10" spans="1:32" x14ac:dyDescent="0.25">
      <c r="A10" s="30" t="s">
        <v>17</v>
      </c>
      <c r="B10" s="69"/>
      <c r="C10" s="70"/>
      <c r="D10" s="71">
        <f>AD105</f>
        <v>16.764354716161943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48.546739984289083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84.501178318931665</v>
      </c>
      <c r="P11" s="72" t="s">
        <v>83</v>
      </c>
      <c r="S11" s="107" t="s">
        <v>29</v>
      </c>
      <c r="T11" s="112"/>
      <c r="U11" s="112"/>
      <c r="V11" s="112">
        <v>14372</v>
      </c>
      <c r="W11" s="112">
        <v>14456</v>
      </c>
      <c r="X11" s="112">
        <v>15377</v>
      </c>
      <c r="Y11" s="112">
        <v>16365</v>
      </c>
      <c r="Z11" s="112">
        <v>16451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7.847604084838963</v>
      </c>
      <c r="P12" s="72" t="s">
        <v>83</v>
      </c>
      <c r="S12" s="107" t="s">
        <v>30</v>
      </c>
      <c r="T12" s="112"/>
      <c r="U12" s="112"/>
      <c r="V12" s="112">
        <v>1863</v>
      </c>
      <c r="W12" s="112">
        <v>1935</v>
      </c>
      <c r="X12" s="112">
        <v>1966</v>
      </c>
      <c r="Y12" s="112">
        <v>1936</v>
      </c>
      <c r="Z12" s="112">
        <v>1973</v>
      </c>
    </row>
    <row r="13" spans="1:32" ht="15" customHeight="1" x14ac:dyDescent="0.25">
      <c r="A13" s="30" t="s">
        <v>19</v>
      </c>
      <c r="B13" s="70"/>
      <c r="C13" s="70"/>
      <c r="D13" s="71">
        <f>AD108</f>
        <v>11.803972647346141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7.6669285153181459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16.400738087485074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42.6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23.374579398675785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18.339616713792019</v>
      </c>
      <c r="P15" s="72" t="s">
        <v>83</v>
      </c>
      <c r="S15" s="115" t="s">
        <v>59</v>
      </c>
      <c r="T15" s="115"/>
      <c r="U15" s="116"/>
      <c r="V15" s="116">
        <v>1187</v>
      </c>
      <c r="W15" s="116">
        <v>1314</v>
      </c>
      <c r="X15" s="116">
        <v>1299</v>
      </c>
      <c r="Y15" s="112">
        <v>1287</v>
      </c>
      <c r="Z15" s="112">
        <v>1274</v>
      </c>
      <c r="AB15" s="117">
        <f t="shared" ref="AB15:AB34" si="2">IF(Z15="np",0,Z15/$Z$34)</f>
        <v>6.9130175267241842E-2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41.436014327580594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81.660383286207988</v>
      </c>
      <c r="P16" s="37" t="s">
        <v>83</v>
      </c>
      <c r="S16" s="115" t="s">
        <v>60</v>
      </c>
      <c r="T16" s="115"/>
      <c r="U16" s="116"/>
      <c r="V16" s="116">
        <v>284</v>
      </c>
      <c r="W16" s="116">
        <v>295</v>
      </c>
      <c r="X16" s="116">
        <v>314</v>
      </c>
      <c r="Y16" s="112">
        <v>335</v>
      </c>
      <c r="Z16" s="112">
        <v>345</v>
      </c>
      <c r="AB16" s="117">
        <f t="shared" si="2"/>
        <v>1.8720494872212275E-2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1337</v>
      </c>
      <c r="W17" s="116">
        <v>1413</v>
      </c>
      <c r="X17" s="116">
        <v>1459</v>
      </c>
      <c r="Y17" s="112">
        <v>1437</v>
      </c>
      <c r="Z17" s="112">
        <v>1406</v>
      </c>
      <c r="AB17" s="117">
        <f t="shared" si="2"/>
        <v>7.6292799392262189E-2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118</v>
      </c>
      <c r="W18" s="116">
        <v>117</v>
      </c>
      <c r="X18" s="116">
        <v>138</v>
      </c>
      <c r="Y18" s="112">
        <v>133</v>
      </c>
      <c r="Z18" s="112">
        <v>143</v>
      </c>
      <c r="AB18" s="117">
        <f t="shared" si="2"/>
        <v>7.7595094687720441E-3</v>
      </c>
    </row>
    <row r="19" spans="1:28" x14ac:dyDescent="0.25">
      <c r="A19" s="61" t="str">
        <f>$S$1&amp;" ("&amp;$V$2&amp;" to "&amp;$Z$2&amp;")"</f>
        <v>Central Coast (2018-19 to 2022-23)</v>
      </c>
      <c r="B19" s="61"/>
      <c r="C19" s="61"/>
      <c r="D19" s="61"/>
      <c r="E19" s="61"/>
      <c r="F19" s="61"/>
      <c r="G19" s="61" t="str">
        <f>$S$1&amp;" ("&amp;$V$2&amp;" to "&amp;$Z$2&amp;")"</f>
        <v>Central Coast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1157</v>
      </c>
      <c r="W19" s="116">
        <v>1234</v>
      </c>
      <c r="X19" s="116">
        <v>1303</v>
      </c>
      <c r="Y19" s="112">
        <v>1329</v>
      </c>
      <c r="Z19" s="112">
        <v>1418</v>
      </c>
      <c r="AB19" s="117">
        <f t="shared" si="2"/>
        <v>7.6943947039991314E-2</v>
      </c>
    </row>
    <row r="20" spans="1:28" x14ac:dyDescent="0.25">
      <c r="S20" s="115" t="s">
        <v>64</v>
      </c>
      <c r="T20" s="115"/>
      <c r="U20" s="116"/>
      <c r="V20" s="116">
        <v>498</v>
      </c>
      <c r="W20" s="116">
        <v>476</v>
      </c>
      <c r="X20" s="116">
        <v>435</v>
      </c>
      <c r="Y20" s="112">
        <v>389</v>
      </c>
      <c r="Z20" s="112">
        <v>412</v>
      </c>
      <c r="AB20" s="117">
        <f t="shared" si="2"/>
        <v>2.2356069238699875E-2</v>
      </c>
    </row>
    <row r="21" spans="1:28" x14ac:dyDescent="0.25">
      <c r="S21" s="115" t="s">
        <v>65</v>
      </c>
      <c r="T21" s="115"/>
      <c r="U21" s="116"/>
      <c r="V21" s="116">
        <v>1326</v>
      </c>
      <c r="W21" s="116">
        <v>1347</v>
      </c>
      <c r="X21" s="116">
        <v>1513</v>
      </c>
      <c r="Y21" s="112">
        <v>1632</v>
      </c>
      <c r="Z21" s="112">
        <v>1590</v>
      </c>
      <c r="AB21" s="117">
        <f t="shared" si="2"/>
        <v>8.6277063324108741E-2</v>
      </c>
    </row>
    <row r="22" spans="1:28" x14ac:dyDescent="0.25">
      <c r="S22" s="115" t="s">
        <v>66</v>
      </c>
      <c r="T22" s="115"/>
      <c r="U22" s="116"/>
      <c r="V22" s="116">
        <v>1012</v>
      </c>
      <c r="W22" s="116">
        <v>968</v>
      </c>
      <c r="X22" s="116">
        <v>1194</v>
      </c>
      <c r="Y22" s="112">
        <v>1246</v>
      </c>
      <c r="Z22" s="112">
        <v>1256</v>
      </c>
      <c r="AB22" s="117">
        <f t="shared" si="2"/>
        <v>6.8153453795648161E-2</v>
      </c>
    </row>
    <row r="23" spans="1:28" x14ac:dyDescent="0.25">
      <c r="S23" s="115" t="s">
        <v>67</v>
      </c>
      <c r="T23" s="115"/>
      <c r="U23" s="116"/>
      <c r="V23" s="116">
        <v>708</v>
      </c>
      <c r="W23" s="116">
        <v>731</v>
      </c>
      <c r="X23" s="116">
        <v>751</v>
      </c>
      <c r="Y23" s="112">
        <v>840</v>
      </c>
      <c r="Z23" s="112">
        <v>869</v>
      </c>
      <c r="AB23" s="117">
        <f t="shared" si="2"/>
        <v>4.7153942156383959E-2</v>
      </c>
    </row>
    <row r="24" spans="1:28" x14ac:dyDescent="0.25">
      <c r="S24" s="115" t="s">
        <v>68</v>
      </c>
      <c r="T24" s="115"/>
      <c r="U24" s="116"/>
      <c r="V24" s="116">
        <v>62</v>
      </c>
      <c r="W24" s="116">
        <v>59</v>
      </c>
      <c r="X24" s="116">
        <v>56</v>
      </c>
      <c r="Y24" s="112">
        <v>66</v>
      </c>
      <c r="Z24" s="112">
        <v>97</v>
      </c>
      <c r="AB24" s="117">
        <f t="shared" si="2"/>
        <v>5.2634434858104071E-3</v>
      </c>
    </row>
    <row r="25" spans="1:28" x14ac:dyDescent="0.25">
      <c r="S25" s="115" t="s">
        <v>69</v>
      </c>
      <c r="T25" s="115"/>
      <c r="U25" s="116"/>
      <c r="V25" s="116">
        <v>345</v>
      </c>
      <c r="W25" s="116">
        <v>401</v>
      </c>
      <c r="X25" s="116">
        <v>456</v>
      </c>
      <c r="Y25" s="112">
        <v>411</v>
      </c>
      <c r="Z25" s="112">
        <v>443</v>
      </c>
      <c r="AB25" s="117">
        <f t="shared" si="2"/>
        <v>2.403820066200011E-2</v>
      </c>
    </row>
    <row r="26" spans="1:28" x14ac:dyDescent="0.25">
      <c r="S26" s="115" t="s">
        <v>70</v>
      </c>
      <c r="T26" s="115"/>
      <c r="U26" s="116"/>
      <c r="V26" s="116">
        <v>184</v>
      </c>
      <c r="W26" s="116">
        <v>181</v>
      </c>
      <c r="X26" s="116">
        <v>187</v>
      </c>
      <c r="Y26" s="112">
        <v>242</v>
      </c>
      <c r="Z26" s="112">
        <v>250</v>
      </c>
      <c r="AB26" s="117">
        <f t="shared" si="2"/>
        <v>1.356557599435672E-2</v>
      </c>
    </row>
    <row r="27" spans="1:28" x14ac:dyDescent="0.25">
      <c r="S27" s="115" t="s">
        <v>71</v>
      </c>
      <c r="T27" s="115"/>
      <c r="U27" s="116"/>
      <c r="V27" s="116">
        <v>577</v>
      </c>
      <c r="W27" s="116">
        <v>587</v>
      </c>
      <c r="X27" s="116">
        <v>648</v>
      </c>
      <c r="Y27" s="112">
        <v>727</v>
      </c>
      <c r="Z27" s="112">
        <v>755</v>
      </c>
      <c r="AB27" s="117">
        <f t="shared" si="2"/>
        <v>4.0968039502957299E-2</v>
      </c>
    </row>
    <row r="28" spans="1:28" x14ac:dyDescent="0.25">
      <c r="S28" s="115" t="s">
        <v>72</v>
      </c>
      <c r="T28" s="115"/>
      <c r="U28" s="116"/>
      <c r="V28" s="116">
        <v>1316</v>
      </c>
      <c r="W28" s="116">
        <v>1271</v>
      </c>
      <c r="X28" s="116">
        <v>1377</v>
      </c>
      <c r="Y28" s="112">
        <v>1445</v>
      </c>
      <c r="Z28" s="112">
        <v>1448</v>
      </c>
      <c r="AB28" s="117">
        <f t="shared" si="2"/>
        <v>7.857181615931412E-2</v>
      </c>
    </row>
    <row r="29" spans="1:28" x14ac:dyDescent="0.25">
      <c r="S29" s="115" t="s">
        <v>73</v>
      </c>
      <c r="T29" s="115"/>
      <c r="U29" s="116"/>
      <c r="V29" s="116">
        <v>1000</v>
      </c>
      <c r="W29" s="116">
        <v>703</v>
      </c>
      <c r="X29" s="116">
        <v>789</v>
      </c>
      <c r="Y29" s="112">
        <v>971</v>
      </c>
      <c r="Z29" s="112">
        <v>840</v>
      </c>
      <c r="AB29" s="117">
        <f t="shared" si="2"/>
        <v>4.5580335341038579E-2</v>
      </c>
    </row>
    <row r="30" spans="1:28" x14ac:dyDescent="0.25">
      <c r="S30" s="115" t="s">
        <v>74</v>
      </c>
      <c r="T30" s="115"/>
      <c r="U30" s="116"/>
      <c r="V30" s="116">
        <v>1300</v>
      </c>
      <c r="W30" s="116">
        <v>1323</v>
      </c>
      <c r="X30" s="116">
        <v>1321</v>
      </c>
      <c r="Y30" s="112">
        <v>1422</v>
      </c>
      <c r="Z30" s="112">
        <v>1572</v>
      </c>
      <c r="AB30" s="117">
        <f t="shared" si="2"/>
        <v>8.530034185251506E-2</v>
      </c>
    </row>
    <row r="31" spans="1:28" x14ac:dyDescent="0.25">
      <c r="S31" s="115" t="s">
        <v>75</v>
      </c>
      <c r="T31" s="115"/>
      <c r="U31" s="116"/>
      <c r="V31" s="116">
        <v>2119</v>
      </c>
      <c r="W31" s="116">
        <v>2270</v>
      </c>
      <c r="X31" s="116">
        <v>2474</v>
      </c>
      <c r="Y31" s="112">
        <v>2690</v>
      </c>
      <c r="Z31" s="112">
        <v>2655</v>
      </c>
      <c r="AB31" s="117">
        <f t="shared" si="2"/>
        <v>0.14406641706006837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174</v>
      </c>
      <c r="W32" s="116">
        <v>196</v>
      </c>
      <c r="X32" s="116">
        <v>214</v>
      </c>
      <c r="Y32" s="112">
        <v>220</v>
      </c>
      <c r="Z32" s="112">
        <v>214</v>
      </c>
      <c r="AB32" s="117">
        <f t="shared" si="2"/>
        <v>1.1612133051169352E-2</v>
      </c>
    </row>
    <row r="33" spans="19:32" x14ac:dyDescent="0.25">
      <c r="S33" s="115" t="s">
        <v>77</v>
      </c>
      <c r="T33" s="115"/>
      <c r="U33" s="116"/>
      <c r="V33" s="116">
        <v>576</v>
      </c>
      <c r="W33" s="116">
        <v>600</v>
      </c>
      <c r="X33" s="116">
        <v>644</v>
      </c>
      <c r="Y33" s="112">
        <v>718</v>
      </c>
      <c r="Z33" s="112">
        <v>767</v>
      </c>
      <c r="AB33" s="117">
        <f t="shared" si="2"/>
        <v>4.1619187150686417E-2</v>
      </c>
    </row>
    <row r="34" spans="19:32" x14ac:dyDescent="0.25">
      <c r="S34" s="118" t="s">
        <v>53</v>
      </c>
      <c r="T34" s="118"/>
      <c r="U34" s="119"/>
      <c r="V34" s="119">
        <v>16240</v>
      </c>
      <c r="W34" s="119">
        <v>16391</v>
      </c>
      <c r="X34" s="119">
        <v>17343</v>
      </c>
      <c r="Y34" s="120">
        <v>18296</v>
      </c>
      <c r="Z34" s="120">
        <v>18429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9557</v>
      </c>
      <c r="W37" s="112">
        <v>9820</v>
      </c>
      <c r="X37" s="112">
        <v>10089</v>
      </c>
      <c r="Y37" s="112">
        <v>10128</v>
      </c>
      <c r="Z37" s="112">
        <v>10397</v>
      </c>
      <c r="AB37" s="132">
        <f>Z37/Z40*100</f>
        <v>81.660383286207988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1997</v>
      </c>
      <c r="W38" s="112">
        <v>1995</v>
      </c>
      <c r="X38" s="112">
        <v>2078</v>
      </c>
      <c r="Y38" s="112">
        <v>2340</v>
      </c>
      <c r="Z38" s="112">
        <v>2335</v>
      </c>
      <c r="AB38" s="132">
        <f>Z38/Z40*100</f>
        <v>18.339616713792019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11554</v>
      </c>
      <c r="W40" s="112">
        <v>11815</v>
      </c>
      <c r="X40" s="112">
        <v>12167</v>
      </c>
      <c r="Y40" s="112">
        <v>12468</v>
      </c>
      <c r="Z40" s="112">
        <v>12732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8</v>
      </c>
      <c r="W44" s="112">
        <v>12</v>
      </c>
      <c r="X44" s="112">
        <v>10</v>
      </c>
      <c r="Y44" s="112">
        <v>20</v>
      </c>
      <c r="Z44" s="112">
        <v>13</v>
      </c>
    </row>
    <row r="45" spans="19:32" x14ac:dyDescent="0.25">
      <c r="S45" s="115" t="s">
        <v>37</v>
      </c>
      <c r="T45" s="115"/>
      <c r="U45" s="112"/>
      <c r="V45" s="112">
        <v>188</v>
      </c>
      <c r="W45" s="112">
        <v>211</v>
      </c>
      <c r="X45" s="112">
        <v>268</v>
      </c>
      <c r="Y45" s="112">
        <v>326</v>
      </c>
      <c r="Z45" s="112">
        <v>366</v>
      </c>
    </row>
    <row r="46" spans="19:32" x14ac:dyDescent="0.25">
      <c r="S46" s="115" t="s">
        <v>38</v>
      </c>
      <c r="T46" s="115"/>
      <c r="U46" s="112"/>
      <c r="V46" s="112">
        <v>484</v>
      </c>
      <c r="W46" s="112">
        <v>425</v>
      </c>
      <c r="X46" s="112">
        <v>539</v>
      </c>
      <c r="Y46" s="112">
        <v>516</v>
      </c>
      <c r="Z46" s="112">
        <v>549</v>
      </c>
    </row>
    <row r="47" spans="19:32" x14ac:dyDescent="0.25">
      <c r="S47" s="115" t="s">
        <v>39</v>
      </c>
      <c r="T47" s="115"/>
      <c r="U47" s="112"/>
      <c r="V47" s="112">
        <v>665</v>
      </c>
      <c r="W47" s="112">
        <v>675</v>
      </c>
      <c r="X47" s="112">
        <v>652</v>
      </c>
      <c r="Y47" s="112">
        <v>744</v>
      </c>
      <c r="Z47" s="112">
        <v>790</v>
      </c>
    </row>
    <row r="48" spans="19:32" x14ac:dyDescent="0.25">
      <c r="S48" s="115" t="s">
        <v>40</v>
      </c>
      <c r="T48" s="115"/>
      <c r="U48" s="112"/>
      <c r="V48" s="112">
        <v>945</v>
      </c>
      <c r="W48" s="112">
        <v>988</v>
      </c>
      <c r="X48" s="112">
        <v>1017</v>
      </c>
      <c r="Y48" s="112">
        <v>1050</v>
      </c>
      <c r="Z48" s="112">
        <v>1054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739</v>
      </c>
      <c r="W49" s="112">
        <v>790</v>
      </c>
      <c r="X49" s="112">
        <v>824</v>
      </c>
      <c r="Y49" s="112">
        <v>868</v>
      </c>
      <c r="Z49" s="112">
        <v>1015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Central Coast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672</v>
      </c>
      <c r="W50" s="112">
        <v>700</v>
      </c>
      <c r="X50" s="112">
        <v>778</v>
      </c>
      <c r="Y50" s="112">
        <v>872</v>
      </c>
      <c r="Z50" s="112">
        <v>857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682</v>
      </c>
      <c r="W51" s="112">
        <v>663</v>
      </c>
      <c r="X51" s="112">
        <v>713</v>
      </c>
      <c r="Y51" s="112">
        <v>752</v>
      </c>
      <c r="Z51" s="112">
        <v>772</v>
      </c>
    </row>
    <row r="52" spans="1:26" ht="15" customHeight="1" x14ac:dyDescent="0.25">
      <c r="S52" s="115" t="s">
        <v>44</v>
      </c>
      <c r="T52" s="115"/>
      <c r="U52" s="112"/>
      <c r="V52" s="112">
        <v>783</v>
      </c>
      <c r="W52" s="112">
        <v>750</v>
      </c>
      <c r="X52" s="112">
        <v>752</v>
      </c>
      <c r="Y52" s="112">
        <v>719</v>
      </c>
      <c r="Z52" s="112">
        <v>701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808</v>
      </c>
      <c r="W53" s="112">
        <v>783</v>
      </c>
      <c r="X53" s="112">
        <v>817</v>
      </c>
      <c r="Y53" s="112">
        <v>826</v>
      </c>
      <c r="Z53" s="112">
        <v>820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899</v>
      </c>
      <c r="W54" s="112">
        <v>910</v>
      </c>
      <c r="X54" s="112">
        <v>903</v>
      </c>
      <c r="Y54" s="112">
        <v>911</v>
      </c>
      <c r="Z54" s="112">
        <v>873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711</v>
      </c>
      <c r="W55" s="112">
        <v>743</v>
      </c>
      <c r="X55" s="112">
        <v>778</v>
      </c>
      <c r="Y55" s="112">
        <v>822</v>
      </c>
      <c r="Z55" s="112">
        <v>801</v>
      </c>
    </row>
    <row r="56" spans="1:26" ht="15" customHeight="1" x14ac:dyDescent="0.25">
      <c r="S56" s="115" t="s">
        <v>48</v>
      </c>
      <c r="T56" s="115"/>
      <c r="U56" s="112"/>
      <c r="V56" s="112">
        <v>386</v>
      </c>
      <c r="W56" s="112">
        <v>406</v>
      </c>
      <c r="X56" s="112">
        <v>422</v>
      </c>
      <c r="Y56" s="112">
        <v>416</v>
      </c>
      <c r="Z56" s="112">
        <v>433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151</v>
      </c>
      <c r="W57" s="112">
        <v>168</v>
      </c>
      <c r="X57" s="112">
        <v>180</v>
      </c>
      <c r="Y57" s="112">
        <v>180</v>
      </c>
      <c r="Z57" s="112">
        <v>197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52</v>
      </c>
      <c r="W58" s="112">
        <v>68</v>
      </c>
      <c r="X58" s="112">
        <v>57</v>
      </c>
      <c r="Y58" s="112">
        <v>72</v>
      </c>
      <c r="Z58" s="112">
        <v>72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31</v>
      </c>
      <c r="W59" s="112">
        <v>27</v>
      </c>
      <c r="X59" s="112">
        <v>31</v>
      </c>
      <c r="Y59" s="112">
        <v>32</v>
      </c>
      <c r="Z59" s="112">
        <v>27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14</v>
      </c>
      <c r="W60" s="112">
        <v>14</v>
      </c>
      <c r="X60" s="112">
        <v>20</v>
      </c>
      <c r="Y60" s="112">
        <v>15</v>
      </c>
      <c r="Z60" s="112">
        <v>18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8229</v>
      </c>
      <c r="W61" s="112">
        <v>8336</v>
      </c>
      <c r="X61" s="112">
        <v>8761</v>
      </c>
      <c r="Y61" s="112">
        <v>9157</v>
      </c>
      <c r="Z61" s="112">
        <v>9363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16</v>
      </c>
      <c r="W63" s="112">
        <v>8</v>
      </c>
      <c r="X63" s="112">
        <v>35</v>
      </c>
      <c r="Y63" s="112">
        <v>21</v>
      </c>
      <c r="Z63" s="112">
        <v>23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231</v>
      </c>
      <c r="W64" s="112">
        <v>257</v>
      </c>
      <c r="X64" s="112">
        <v>321</v>
      </c>
      <c r="Y64" s="112">
        <v>338</v>
      </c>
      <c r="Z64" s="112">
        <v>357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Central Coast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514</v>
      </c>
      <c r="W65" s="112">
        <v>487</v>
      </c>
      <c r="X65" s="112">
        <v>591</v>
      </c>
      <c r="Y65" s="112">
        <v>619</v>
      </c>
      <c r="Z65" s="112">
        <v>600</v>
      </c>
    </row>
    <row r="66" spans="1:26" x14ac:dyDescent="0.25">
      <c r="S66" s="115" t="s">
        <v>39</v>
      </c>
      <c r="T66" s="115"/>
      <c r="U66" s="112"/>
      <c r="V66" s="112">
        <v>672</v>
      </c>
      <c r="W66" s="112">
        <v>704</v>
      </c>
      <c r="X66" s="112">
        <v>755</v>
      </c>
      <c r="Y66" s="112">
        <v>782</v>
      </c>
      <c r="Z66" s="112">
        <v>814</v>
      </c>
    </row>
    <row r="67" spans="1:26" x14ac:dyDescent="0.25">
      <c r="S67" s="115" t="s">
        <v>40</v>
      </c>
      <c r="T67" s="115"/>
      <c r="U67" s="112"/>
      <c r="V67" s="112">
        <v>788</v>
      </c>
      <c r="W67" s="112">
        <v>802</v>
      </c>
      <c r="X67" s="112">
        <v>786</v>
      </c>
      <c r="Y67" s="112">
        <v>887</v>
      </c>
      <c r="Z67" s="112">
        <v>876</v>
      </c>
    </row>
    <row r="68" spans="1:26" x14ac:dyDescent="0.25">
      <c r="S68" s="115" t="s">
        <v>41</v>
      </c>
      <c r="T68" s="115"/>
      <c r="U68" s="112"/>
      <c r="V68" s="112">
        <v>692</v>
      </c>
      <c r="W68" s="112">
        <v>711</v>
      </c>
      <c r="X68" s="112">
        <v>824</v>
      </c>
      <c r="Y68" s="112">
        <v>921</v>
      </c>
      <c r="Z68" s="112">
        <v>906</v>
      </c>
    </row>
    <row r="69" spans="1:26" x14ac:dyDescent="0.25">
      <c r="S69" s="115" t="s">
        <v>42</v>
      </c>
      <c r="T69" s="115"/>
      <c r="U69" s="112"/>
      <c r="V69" s="112">
        <v>611</v>
      </c>
      <c r="W69" s="112">
        <v>642</v>
      </c>
      <c r="X69" s="112">
        <v>705</v>
      </c>
      <c r="Y69" s="112">
        <v>726</v>
      </c>
      <c r="Z69" s="112">
        <v>814</v>
      </c>
    </row>
    <row r="70" spans="1:26" x14ac:dyDescent="0.25">
      <c r="S70" s="115" t="s">
        <v>43</v>
      </c>
      <c r="T70" s="115"/>
      <c r="U70" s="112"/>
      <c r="V70" s="112">
        <v>753</v>
      </c>
      <c r="W70" s="112">
        <v>716</v>
      </c>
      <c r="X70" s="112">
        <v>683</v>
      </c>
      <c r="Y70" s="112">
        <v>735</v>
      </c>
      <c r="Z70" s="112">
        <v>740</v>
      </c>
    </row>
    <row r="71" spans="1:26" x14ac:dyDescent="0.25">
      <c r="S71" s="115" t="s">
        <v>44</v>
      </c>
      <c r="T71" s="115"/>
      <c r="U71" s="112"/>
      <c r="V71" s="112">
        <v>867</v>
      </c>
      <c r="W71" s="112">
        <v>824</v>
      </c>
      <c r="X71" s="112">
        <v>808</v>
      </c>
      <c r="Y71" s="112">
        <v>844</v>
      </c>
      <c r="Z71" s="112">
        <v>840</v>
      </c>
    </row>
    <row r="72" spans="1:26" x14ac:dyDescent="0.25">
      <c r="S72" s="115" t="s">
        <v>45</v>
      </c>
      <c r="T72" s="115"/>
      <c r="U72" s="112"/>
      <c r="V72" s="112">
        <v>955</v>
      </c>
      <c r="W72" s="112">
        <v>944</v>
      </c>
      <c r="X72" s="112">
        <v>957</v>
      </c>
      <c r="Y72" s="112">
        <v>1018</v>
      </c>
      <c r="Z72" s="112">
        <v>982</v>
      </c>
    </row>
    <row r="73" spans="1:26" x14ac:dyDescent="0.25">
      <c r="S73" s="115" t="s">
        <v>46</v>
      </c>
      <c r="T73" s="115"/>
      <c r="U73" s="112"/>
      <c r="V73" s="112">
        <v>904</v>
      </c>
      <c r="W73" s="112">
        <v>873</v>
      </c>
      <c r="X73" s="112">
        <v>966</v>
      </c>
      <c r="Y73" s="112">
        <v>962</v>
      </c>
      <c r="Z73" s="112">
        <v>899</v>
      </c>
    </row>
    <row r="74" spans="1:26" x14ac:dyDescent="0.25">
      <c r="S74" s="115" t="s">
        <v>47</v>
      </c>
      <c r="T74" s="115"/>
      <c r="U74" s="112"/>
      <c r="V74" s="112">
        <v>595</v>
      </c>
      <c r="W74" s="112">
        <v>635</v>
      </c>
      <c r="X74" s="112">
        <v>681</v>
      </c>
      <c r="Y74" s="112">
        <v>782</v>
      </c>
      <c r="Z74" s="112">
        <v>702</v>
      </c>
    </row>
    <row r="75" spans="1:26" x14ac:dyDescent="0.25">
      <c r="S75" s="115" t="s">
        <v>48</v>
      </c>
      <c r="T75" s="115"/>
      <c r="U75" s="112"/>
      <c r="V75" s="112">
        <v>238</v>
      </c>
      <c r="W75" s="112">
        <v>274</v>
      </c>
      <c r="X75" s="112">
        <v>271</v>
      </c>
      <c r="Y75" s="112">
        <v>311</v>
      </c>
      <c r="Z75" s="112">
        <v>294</v>
      </c>
    </row>
    <row r="76" spans="1:26" x14ac:dyDescent="0.25">
      <c r="S76" s="115" t="s">
        <v>49</v>
      </c>
      <c r="T76" s="115"/>
      <c r="U76" s="112"/>
      <c r="V76" s="112">
        <v>94</v>
      </c>
      <c r="W76" s="112">
        <v>111</v>
      </c>
      <c r="X76" s="112">
        <v>112</v>
      </c>
      <c r="Y76" s="112">
        <v>105</v>
      </c>
      <c r="Z76" s="112">
        <v>106</v>
      </c>
    </row>
    <row r="77" spans="1:26" x14ac:dyDescent="0.25">
      <c r="S77" s="115" t="s">
        <v>50</v>
      </c>
      <c r="T77" s="115"/>
      <c r="U77" s="112"/>
      <c r="V77" s="112">
        <v>44</v>
      </c>
      <c r="W77" s="112">
        <v>40</v>
      </c>
      <c r="X77" s="112">
        <v>45</v>
      </c>
      <c r="Y77" s="112">
        <v>48</v>
      </c>
      <c r="Z77" s="112">
        <v>55</v>
      </c>
    </row>
    <row r="78" spans="1:26" x14ac:dyDescent="0.25">
      <c r="S78" s="115" t="s">
        <v>51</v>
      </c>
      <c r="T78" s="115"/>
      <c r="U78" s="112"/>
      <c r="V78" s="112">
        <v>16</v>
      </c>
      <c r="W78" s="112">
        <v>18</v>
      </c>
      <c r="X78" s="112">
        <v>21</v>
      </c>
      <c r="Y78" s="112">
        <v>22</v>
      </c>
      <c r="Z78" s="112">
        <v>24</v>
      </c>
    </row>
    <row r="79" spans="1:26" x14ac:dyDescent="0.25">
      <c r="S79" s="115" t="s">
        <v>52</v>
      </c>
      <c r="T79" s="115"/>
      <c r="U79" s="112"/>
      <c r="V79" s="112">
        <v>17</v>
      </c>
      <c r="W79" s="112">
        <v>10</v>
      </c>
      <c r="X79" s="112">
        <v>6</v>
      </c>
      <c r="Y79" s="112">
        <v>8</v>
      </c>
      <c r="Z79" s="112">
        <v>8</v>
      </c>
    </row>
    <row r="80" spans="1:26" x14ac:dyDescent="0.25">
      <c r="S80" s="118" t="s">
        <v>53</v>
      </c>
      <c r="T80" s="118"/>
      <c r="U80" s="112"/>
      <c r="V80" s="112">
        <v>8011</v>
      </c>
      <c r="W80" s="112">
        <v>8051</v>
      </c>
      <c r="X80" s="112">
        <v>8567</v>
      </c>
      <c r="Y80" s="112">
        <v>9124</v>
      </c>
      <c r="Z80" s="112">
        <v>9047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Central Coast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528</v>
      </c>
      <c r="W83" s="112">
        <v>559</v>
      </c>
      <c r="X83" s="112">
        <v>577</v>
      </c>
      <c r="Y83" s="112">
        <v>607</v>
      </c>
      <c r="Z83" s="112">
        <v>595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598</v>
      </c>
      <c r="W84" s="112">
        <v>599</v>
      </c>
      <c r="X84" s="112">
        <v>588</v>
      </c>
      <c r="Y84" s="112">
        <v>615</v>
      </c>
      <c r="Z84" s="112">
        <v>628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1341</v>
      </c>
      <c r="W85" s="112">
        <v>1346</v>
      </c>
      <c r="X85" s="112">
        <v>1402</v>
      </c>
      <c r="Y85" s="112">
        <v>1439</v>
      </c>
      <c r="Z85" s="112">
        <v>1433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18,426</v>
      </c>
      <c r="D86" s="94">
        <f t="shared" ref="D86:D91" si="4">AD4</f>
        <v>7.1053782247485486E-3</v>
      </c>
      <c r="E86" s="95">
        <f t="shared" ref="E86:E91" si="5">AD4</f>
        <v>7.1053782247485486E-3</v>
      </c>
      <c r="F86" s="94">
        <f t="shared" ref="F86:F91" si="6">AF4</f>
        <v>0.13446619874399701</v>
      </c>
      <c r="G86" s="95">
        <f t="shared" ref="G86:G91" si="7">AF4</f>
        <v>0.13446619874399701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288</v>
      </c>
      <c r="W86" s="112">
        <v>304</v>
      </c>
      <c r="X86" s="112">
        <v>328</v>
      </c>
      <c r="Y86" s="112">
        <v>374</v>
      </c>
      <c r="Z86" s="112">
        <v>402</v>
      </c>
    </row>
    <row r="87" spans="1:30" ht="15" customHeight="1" x14ac:dyDescent="0.25">
      <c r="A87" s="96" t="s">
        <v>4</v>
      </c>
      <c r="B87" s="49"/>
      <c r="C87" s="97" t="str">
        <f t="shared" si="3"/>
        <v>9,364</v>
      </c>
      <c r="D87" s="94">
        <f t="shared" si="4"/>
        <v>2.3276144683641142E-2</v>
      </c>
      <c r="E87" s="95">
        <f t="shared" si="5"/>
        <v>2.3276144683641142E-2</v>
      </c>
      <c r="F87" s="94">
        <f t="shared" si="6"/>
        <v>0.1380651434127369</v>
      </c>
      <c r="G87" s="95">
        <f t="shared" si="7"/>
        <v>0.1380651434127369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200</v>
      </c>
      <c r="W87" s="112">
        <v>194</v>
      </c>
      <c r="X87" s="112">
        <v>193</v>
      </c>
      <c r="Y87" s="112">
        <v>201</v>
      </c>
      <c r="Z87" s="112">
        <v>195</v>
      </c>
    </row>
    <row r="88" spans="1:30" ht="15" customHeight="1" x14ac:dyDescent="0.25">
      <c r="A88" s="96" t="s">
        <v>5</v>
      </c>
      <c r="B88" s="49"/>
      <c r="C88" s="97" t="str">
        <f t="shared" si="3"/>
        <v>9,047</v>
      </c>
      <c r="D88" s="94">
        <f t="shared" si="4"/>
        <v>-8.5479452054794125E-3</v>
      </c>
      <c r="E88" s="95">
        <f t="shared" si="5"/>
        <v>-8.5479452054794125E-3</v>
      </c>
      <c r="F88" s="94">
        <f t="shared" si="6"/>
        <v>0.12847698640389171</v>
      </c>
      <c r="G88" s="95">
        <f t="shared" si="7"/>
        <v>0.12847698640389171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250</v>
      </c>
      <c r="W88" s="112">
        <v>257</v>
      </c>
      <c r="X88" s="112">
        <v>272</v>
      </c>
      <c r="Y88" s="112">
        <v>279</v>
      </c>
      <c r="Z88" s="112">
        <v>280</v>
      </c>
    </row>
    <row r="89" spans="1:30" ht="15" customHeight="1" x14ac:dyDescent="0.25">
      <c r="A89" s="49" t="s">
        <v>6</v>
      </c>
      <c r="B89" s="49"/>
      <c r="C89" s="97" t="str">
        <f t="shared" si="3"/>
        <v>12,730</v>
      </c>
      <c r="D89" s="94">
        <f t="shared" si="4"/>
        <v>2.0604505732382039E-2</v>
      </c>
      <c r="E89" s="95">
        <f t="shared" si="5"/>
        <v>2.0604505732382039E-2</v>
      </c>
      <c r="F89" s="94">
        <f t="shared" si="6"/>
        <v>0.10168758113370835</v>
      </c>
      <c r="G89" s="95">
        <f t="shared" si="7"/>
        <v>0.10168758113370835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740</v>
      </c>
      <c r="W89" s="112">
        <v>763</v>
      </c>
      <c r="X89" s="112">
        <v>771</v>
      </c>
      <c r="Y89" s="112">
        <v>769</v>
      </c>
      <c r="Z89" s="112">
        <v>835</v>
      </c>
    </row>
    <row r="90" spans="1:30" ht="15" customHeight="1" x14ac:dyDescent="0.25">
      <c r="A90" s="49" t="s">
        <v>95</v>
      </c>
      <c r="B90" s="49"/>
      <c r="C90" s="97" t="str">
        <f t="shared" si="3"/>
        <v>$45,331</v>
      </c>
      <c r="D90" s="94">
        <f t="shared" si="4"/>
        <v>4.0023860599038619E-2</v>
      </c>
      <c r="E90" s="95">
        <f t="shared" si="5"/>
        <v>4.0023860599038619E-2</v>
      </c>
      <c r="F90" s="94">
        <f t="shared" si="6"/>
        <v>0.12198502567910396</v>
      </c>
      <c r="G90" s="95">
        <f t="shared" si="7"/>
        <v>0.12198502567910396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935</v>
      </c>
      <c r="W90" s="112">
        <v>965</v>
      </c>
      <c r="X90" s="112">
        <v>968</v>
      </c>
      <c r="Y90" s="112">
        <v>972</v>
      </c>
      <c r="Z90" s="112">
        <v>905</v>
      </c>
    </row>
    <row r="91" spans="1:30" ht="15" customHeight="1" x14ac:dyDescent="0.25">
      <c r="A91" s="49" t="s">
        <v>7</v>
      </c>
      <c r="B91" s="49"/>
      <c r="C91" s="97" t="str">
        <f t="shared" si="3"/>
        <v>$757.3 mil</v>
      </c>
      <c r="D91" s="94">
        <f t="shared" si="4"/>
        <v>6.2916053159468799E-2</v>
      </c>
      <c r="E91" s="95">
        <f t="shared" si="5"/>
        <v>6.2916053159468799E-2</v>
      </c>
      <c r="F91" s="94">
        <f t="shared" si="6"/>
        <v>0.26583871901215361</v>
      </c>
      <c r="G91" s="95">
        <f t="shared" si="7"/>
        <v>0.26583871901215361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5934</v>
      </c>
      <c r="W91" s="112">
        <v>6085</v>
      </c>
      <c r="X91" s="112">
        <v>6223</v>
      </c>
      <c r="Y91" s="112">
        <v>6385</v>
      </c>
      <c r="Z91" s="112">
        <v>6538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342</v>
      </c>
      <c r="W93" s="112">
        <v>336</v>
      </c>
      <c r="X93" s="112">
        <v>366</v>
      </c>
      <c r="Y93" s="112">
        <v>384</v>
      </c>
      <c r="Z93" s="112">
        <v>390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1049</v>
      </c>
      <c r="W94" s="112">
        <v>1069</v>
      </c>
      <c r="X94" s="112">
        <v>1085</v>
      </c>
      <c r="Y94" s="112">
        <v>1131</v>
      </c>
      <c r="Z94" s="112">
        <v>1130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213</v>
      </c>
      <c r="W95" s="112">
        <v>215</v>
      </c>
      <c r="X95" s="112">
        <v>230</v>
      </c>
      <c r="Y95" s="112">
        <v>234</v>
      </c>
      <c r="Z95" s="112">
        <v>251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987</v>
      </c>
      <c r="W96" s="112">
        <v>1045</v>
      </c>
      <c r="X96" s="112">
        <v>1136</v>
      </c>
      <c r="Y96" s="112">
        <v>1141</v>
      </c>
      <c r="Z96" s="112">
        <v>1156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838</v>
      </c>
      <c r="W97" s="112">
        <v>820</v>
      </c>
      <c r="X97" s="112">
        <v>833</v>
      </c>
      <c r="Y97" s="112">
        <v>828</v>
      </c>
      <c r="Z97" s="112">
        <v>840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643</v>
      </c>
      <c r="W98" s="112">
        <v>676</v>
      </c>
      <c r="X98" s="112">
        <v>695</v>
      </c>
      <c r="Y98" s="112">
        <v>734</v>
      </c>
      <c r="Z98" s="112">
        <v>711</v>
      </c>
    </row>
    <row r="99" spans="1:32" ht="15" customHeight="1" x14ac:dyDescent="0.25">
      <c r="S99" s="115" t="s">
        <v>142</v>
      </c>
      <c r="T99" s="115"/>
      <c r="U99" s="112"/>
      <c r="V99" s="112">
        <v>61</v>
      </c>
      <c r="W99" s="112">
        <v>62</v>
      </c>
      <c r="X99" s="112">
        <v>68</v>
      </c>
      <c r="Y99" s="112">
        <v>90</v>
      </c>
      <c r="Z99" s="112">
        <v>129</v>
      </c>
    </row>
    <row r="100" spans="1:32" ht="15" customHeight="1" x14ac:dyDescent="0.25">
      <c r="S100" s="115" t="s">
        <v>58</v>
      </c>
      <c r="T100" s="115"/>
      <c r="U100" s="112"/>
      <c r="V100" s="112">
        <v>627</v>
      </c>
      <c r="W100" s="112">
        <v>619</v>
      </c>
      <c r="X100" s="112">
        <v>636</v>
      </c>
      <c r="Y100" s="112">
        <v>633</v>
      </c>
      <c r="Z100" s="112">
        <v>585</v>
      </c>
    </row>
    <row r="101" spans="1:32" x14ac:dyDescent="0.25">
      <c r="A101" s="18"/>
      <c r="S101" s="118" t="s">
        <v>53</v>
      </c>
      <c r="T101" s="118"/>
      <c r="U101" s="112"/>
      <c r="V101" s="112">
        <v>5620</v>
      </c>
      <c r="W101" s="112">
        <v>5724</v>
      </c>
      <c r="X101" s="112">
        <v>5931</v>
      </c>
      <c r="Y101" s="112">
        <v>6077</v>
      </c>
      <c r="Z101" s="112">
        <v>6180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11747</v>
      </c>
      <c r="W104" s="112">
        <v>12503</v>
      </c>
      <c r="X104" s="112">
        <v>12932</v>
      </c>
      <c r="Y104" s="112">
        <v>13693</v>
      </c>
      <c r="Z104" s="112">
        <v>14043</v>
      </c>
      <c r="AB104" s="109" t="str">
        <f>TEXT(Z104,"###,###")</f>
        <v>14,043</v>
      </c>
      <c r="AD104" s="130">
        <f>Z104/($Z$4)*100</f>
        <v>76.212959947899705</v>
      </c>
      <c r="AF104" s="109"/>
    </row>
    <row r="105" spans="1:32" x14ac:dyDescent="0.25">
      <c r="S105" s="115" t="s">
        <v>17</v>
      </c>
      <c r="T105" s="115"/>
      <c r="U105" s="112"/>
      <c r="V105" s="112">
        <v>3108</v>
      </c>
      <c r="W105" s="112">
        <v>2881</v>
      </c>
      <c r="X105" s="112">
        <v>3041</v>
      </c>
      <c r="Y105" s="112">
        <v>3265</v>
      </c>
      <c r="Z105" s="112">
        <v>3089</v>
      </c>
      <c r="AB105" s="109" t="str">
        <f>TEXT(Z105,"###,###")</f>
        <v>3,089</v>
      </c>
      <c r="AD105" s="130">
        <f>Z105/($Z$4)*100</f>
        <v>16.764354716161943</v>
      </c>
      <c r="AF105" s="109"/>
    </row>
    <row r="106" spans="1:32" x14ac:dyDescent="0.25">
      <c r="S106" s="118" t="s">
        <v>53</v>
      </c>
      <c r="T106" s="118"/>
      <c r="U106" s="120"/>
      <c r="V106" s="120">
        <v>14855</v>
      </c>
      <c r="W106" s="120">
        <v>15384</v>
      </c>
      <c r="X106" s="120">
        <v>15973</v>
      </c>
      <c r="Y106" s="120">
        <v>16958</v>
      </c>
      <c r="Z106" s="120">
        <v>17132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2051</v>
      </c>
      <c r="W108" s="112">
        <v>2104</v>
      </c>
      <c r="X108" s="112">
        <v>2288</v>
      </c>
      <c r="Y108" s="112">
        <v>2189</v>
      </c>
      <c r="Z108" s="112">
        <v>2175</v>
      </c>
      <c r="AB108" s="109" t="str">
        <f>TEXT(Z108,"###,###")</f>
        <v>2,175</v>
      </c>
      <c r="AD108" s="130">
        <f>Z108/($Z$4)*100</f>
        <v>11.803972647346141</v>
      </c>
      <c r="AF108" s="109"/>
    </row>
    <row r="109" spans="1:32" x14ac:dyDescent="0.25">
      <c r="S109" s="115" t="s">
        <v>20</v>
      </c>
      <c r="T109" s="115"/>
      <c r="U109" s="112"/>
      <c r="V109" s="112">
        <v>2652</v>
      </c>
      <c r="W109" s="112">
        <v>2645</v>
      </c>
      <c r="X109" s="112">
        <v>3059</v>
      </c>
      <c r="Y109" s="112">
        <v>3230</v>
      </c>
      <c r="Z109" s="112">
        <v>3022</v>
      </c>
      <c r="AB109" s="109" t="str">
        <f>TEXT(Z109,"###,###")</f>
        <v>3,022</v>
      </c>
      <c r="AD109" s="130">
        <f>Z109/($Z$4)*100</f>
        <v>16.400738087485074</v>
      </c>
      <c r="AF109" s="109"/>
    </row>
    <row r="110" spans="1:32" x14ac:dyDescent="0.25">
      <c r="S110" s="115" t="s">
        <v>21</v>
      </c>
      <c r="T110" s="115"/>
      <c r="U110" s="112"/>
      <c r="V110" s="112">
        <v>3583</v>
      </c>
      <c r="W110" s="112">
        <v>3607</v>
      </c>
      <c r="X110" s="112">
        <v>3642</v>
      </c>
      <c r="Y110" s="112">
        <v>3935</v>
      </c>
      <c r="Z110" s="112">
        <v>4307</v>
      </c>
      <c r="AB110" s="109" t="str">
        <f>TEXT(Z110,"###,###")</f>
        <v>4,307</v>
      </c>
      <c r="AD110" s="130">
        <f>Z110/($Z$4)*100</f>
        <v>23.374579398675785</v>
      </c>
      <c r="AF110" s="109"/>
    </row>
    <row r="111" spans="1:32" x14ac:dyDescent="0.25">
      <c r="S111" s="115" t="s">
        <v>22</v>
      </c>
      <c r="T111" s="115"/>
      <c r="U111" s="112"/>
      <c r="V111" s="112">
        <v>6468</v>
      </c>
      <c r="W111" s="112">
        <v>6567</v>
      </c>
      <c r="X111" s="112">
        <v>6984</v>
      </c>
      <c r="Y111" s="112">
        <v>7596</v>
      </c>
      <c r="Z111" s="112">
        <v>7635</v>
      </c>
      <c r="AB111" s="109" t="str">
        <f>TEXT(Z111,"###,###")</f>
        <v>7,635</v>
      </c>
      <c r="AD111" s="130">
        <f>Z111/($Z$4)*100</f>
        <v>41.436014327580594</v>
      </c>
      <c r="AF111" s="109"/>
    </row>
    <row r="112" spans="1:32" x14ac:dyDescent="0.25">
      <c r="S112" s="118" t="s">
        <v>53</v>
      </c>
      <c r="T112" s="118"/>
      <c r="U112" s="112"/>
      <c r="V112" s="112">
        <v>16241</v>
      </c>
      <c r="W112" s="112">
        <v>16388</v>
      </c>
      <c r="X112" s="112">
        <v>17343</v>
      </c>
      <c r="Y112" s="112">
        <v>18301</v>
      </c>
      <c r="Z112" s="112">
        <v>18430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43.37</v>
      </c>
      <c r="W118" s="131">
        <v>43.51</v>
      </c>
      <c r="X118" s="131">
        <v>43.24</v>
      </c>
      <c r="Y118" s="131">
        <v>43.07</v>
      </c>
      <c r="Z118" s="131">
        <v>42.64</v>
      </c>
      <c r="AB118" s="109" t="str">
        <f>TEXT(Z118,"##.0")</f>
        <v>42.6</v>
      </c>
    </row>
    <row r="120" spans="19:32" x14ac:dyDescent="0.25">
      <c r="S120" s="101" t="s">
        <v>97</v>
      </c>
      <c r="T120" s="112"/>
      <c r="U120" s="112"/>
      <c r="V120" s="112">
        <v>9690</v>
      </c>
      <c r="W120" s="112">
        <v>9877</v>
      </c>
      <c r="X120" s="112">
        <v>10204</v>
      </c>
      <c r="Y120" s="112">
        <v>10536</v>
      </c>
      <c r="Z120" s="112">
        <v>10757</v>
      </c>
      <c r="AB120" s="109" t="str">
        <f>TEXT(Z120,"###,###")</f>
        <v>10,757</v>
      </c>
    </row>
    <row r="121" spans="19:32" x14ac:dyDescent="0.25">
      <c r="S121" s="101" t="s">
        <v>98</v>
      </c>
      <c r="T121" s="112"/>
      <c r="U121" s="112"/>
      <c r="V121" s="112">
        <v>966</v>
      </c>
      <c r="W121" s="112">
        <v>1025</v>
      </c>
      <c r="X121" s="112">
        <v>1006</v>
      </c>
      <c r="Y121" s="112">
        <v>992</v>
      </c>
      <c r="Z121" s="112">
        <v>999</v>
      </c>
      <c r="AB121" s="109" t="str">
        <f>TEXT(Z121,"###,###")</f>
        <v>999</v>
      </c>
    </row>
    <row r="122" spans="19:32" x14ac:dyDescent="0.25">
      <c r="S122" s="101" t="s">
        <v>99</v>
      </c>
      <c r="T122" s="112"/>
      <c r="U122" s="112"/>
      <c r="V122" s="112">
        <v>902</v>
      </c>
      <c r="W122" s="112">
        <v>906</v>
      </c>
      <c r="X122" s="112">
        <v>956</v>
      </c>
      <c r="Y122" s="112">
        <v>940</v>
      </c>
      <c r="Z122" s="112">
        <v>976</v>
      </c>
      <c r="AB122" s="109" t="str">
        <f>TEXT(Z122,"###,###")</f>
        <v>976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10592</v>
      </c>
      <c r="W124" s="112">
        <v>10783</v>
      </c>
      <c r="X124" s="112">
        <v>11160</v>
      </c>
      <c r="Y124" s="112">
        <v>11476</v>
      </c>
      <c r="Z124" s="112">
        <v>11733</v>
      </c>
      <c r="AB124" s="109" t="str">
        <f>TEXT(Z124,"###,###")</f>
        <v>11,733</v>
      </c>
      <c r="AD124" s="127">
        <f>Z124/$Z$7*100</f>
        <v>92.168106834249812</v>
      </c>
    </row>
    <row r="125" spans="19:32" x14ac:dyDescent="0.25">
      <c r="S125" s="101" t="s">
        <v>101</v>
      </c>
      <c r="T125" s="112"/>
      <c r="U125" s="112"/>
      <c r="V125" s="112">
        <v>1868</v>
      </c>
      <c r="W125" s="112">
        <v>1931</v>
      </c>
      <c r="X125" s="112">
        <v>1962</v>
      </c>
      <c r="Y125" s="112">
        <v>1932</v>
      </c>
      <c r="Z125" s="112">
        <v>1975</v>
      </c>
      <c r="AB125" s="109" t="str">
        <f>TEXT(Z125,"###,###")</f>
        <v>1,975</v>
      </c>
      <c r="AD125" s="127">
        <f>Z125/$Z$7*100</f>
        <v>15.514532600157111</v>
      </c>
    </row>
    <row r="127" spans="19:32" x14ac:dyDescent="0.25">
      <c r="S127" s="101" t="s">
        <v>102</v>
      </c>
      <c r="T127" s="112"/>
      <c r="U127" s="112"/>
      <c r="V127" s="112">
        <v>5938</v>
      </c>
      <c r="W127" s="112">
        <v>6084</v>
      </c>
      <c r="X127" s="112">
        <v>6224</v>
      </c>
      <c r="Y127" s="112">
        <v>6382</v>
      </c>
      <c r="Z127" s="112">
        <v>6537</v>
      </c>
      <c r="AB127" s="109" t="str">
        <f>TEXT(Z127,"###,###")</f>
        <v>6,537</v>
      </c>
      <c r="AD127" s="127">
        <f>Z127/$Z$7*100</f>
        <v>51.351139041633928</v>
      </c>
    </row>
    <row r="128" spans="19:32" x14ac:dyDescent="0.25">
      <c r="S128" s="101" t="s">
        <v>103</v>
      </c>
      <c r="T128" s="112"/>
      <c r="U128" s="112"/>
      <c r="V128" s="112">
        <v>5621</v>
      </c>
      <c r="W128" s="112">
        <v>5724</v>
      </c>
      <c r="X128" s="112">
        <v>5929</v>
      </c>
      <c r="Y128" s="112">
        <v>6073</v>
      </c>
      <c r="Z128" s="112">
        <v>6180</v>
      </c>
      <c r="AB128" s="109" t="str">
        <f>TEXT(Z128,"###,###")</f>
        <v>6,180</v>
      </c>
      <c r="AD128" s="127">
        <f>Z128/$Z$7*100</f>
        <v>48.546739984289083</v>
      </c>
    </row>
    <row r="130" spans="19:20" x14ac:dyDescent="0.25">
      <c r="S130" s="101" t="s">
        <v>179</v>
      </c>
      <c r="T130" s="127">
        <v>84.501178318931665</v>
      </c>
    </row>
    <row r="131" spans="19:20" x14ac:dyDescent="0.25">
      <c r="S131" s="101" t="s">
        <v>180</v>
      </c>
      <c r="T131" s="127">
        <v>7.847604084838963</v>
      </c>
    </row>
    <row r="132" spans="19:20" x14ac:dyDescent="0.25">
      <c r="S132" s="101" t="s">
        <v>181</v>
      </c>
      <c r="T132" s="127">
        <v>7.6669285153181459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A71E5B7-59C7-4DA2-A5ED-5E11716AD8D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6787EF99-EE61-40E5-85DF-CACD0918369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6A687B32-8192-400A-89BF-91787CB9D5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E77E0BFD-773B-4256-B373-4A9DDC9D9A6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D8927-19F5-4575-BC10-4EC073FFC3AC}">
  <sheetPr codeName="Sheet6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106</v>
      </c>
      <c r="T1" s="99"/>
      <c r="U1" s="99"/>
      <c r="V1" s="99"/>
      <c r="W1" s="99"/>
      <c r="X1" s="99"/>
      <c r="Y1" s="100" t="s">
        <v>151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106</v>
      </c>
      <c r="Y3" s="105" t="s">
        <v>151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12.5 Central Highlands,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1879</v>
      </c>
      <c r="W4" s="108">
        <v>1833</v>
      </c>
      <c r="X4" s="108">
        <v>1953</v>
      </c>
      <c r="Y4" s="108">
        <v>2065</v>
      </c>
      <c r="Z4" s="108">
        <v>2197</v>
      </c>
      <c r="AB4" s="109" t="str">
        <f>TEXT(Z4,"###,###")</f>
        <v>2,197</v>
      </c>
      <c r="AD4" s="110">
        <f>Z4/Y4-1</f>
        <v>6.3922518159806208E-2</v>
      </c>
      <c r="AF4" s="110">
        <f>Z4/V4-1</f>
        <v>0.16923895689196389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1075</v>
      </c>
      <c r="W5" s="108">
        <v>1073</v>
      </c>
      <c r="X5" s="108">
        <v>1145</v>
      </c>
      <c r="Y5" s="108">
        <v>1138</v>
      </c>
      <c r="Z5" s="108">
        <v>1204</v>
      </c>
      <c r="AB5" s="109" t="str">
        <f>TEXT(Z5,"###,###")</f>
        <v>1,204</v>
      </c>
      <c r="AD5" s="110">
        <f t="shared" ref="AD5:AD9" si="0">Z5/Y5-1</f>
        <v>5.7996485061511338E-2</v>
      </c>
      <c r="AF5" s="110">
        <f t="shared" ref="AF5:AF9" si="1">Z5/V5-1</f>
        <v>0.12000000000000011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810</v>
      </c>
      <c r="W6" s="108">
        <v>764</v>
      </c>
      <c r="X6" s="108">
        <v>806</v>
      </c>
      <c r="Y6" s="108">
        <v>929</v>
      </c>
      <c r="Z6" s="108">
        <v>992</v>
      </c>
      <c r="AB6" s="109" t="str">
        <f>TEXT(Z6,"###,###")</f>
        <v>992</v>
      </c>
      <c r="AD6" s="110">
        <f t="shared" si="0"/>
        <v>6.7814854682454184E-2</v>
      </c>
      <c r="AF6" s="110">
        <f t="shared" si="1"/>
        <v>0.22469135802469142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1190</v>
      </c>
      <c r="W7" s="108">
        <v>1236</v>
      </c>
      <c r="X7" s="108">
        <v>1254</v>
      </c>
      <c r="Y7" s="108">
        <v>1297</v>
      </c>
      <c r="Z7" s="108">
        <v>1342</v>
      </c>
      <c r="AB7" s="109" t="str">
        <f>TEXT(Z7,"###,###")</f>
        <v>1,342</v>
      </c>
      <c r="AD7" s="110">
        <f t="shared" si="0"/>
        <v>3.4695451040863468E-2</v>
      </c>
      <c r="AF7" s="110">
        <f t="shared" si="1"/>
        <v>0.12773109243697478</v>
      </c>
    </row>
    <row r="8" spans="1:32" ht="17.25" customHeight="1" x14ac:dyDescent="0.25">
      <c r="A8" s="62" t="s">
        <v>12</v>
      </c>
      <c r="B8" s="63"/>
      <c r="C8" s="29"/>
      <c r="D8" s="64" t="str">
        <f>AB4</f>
        <v>2,197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1,342</v>
      </c>
      <c r="P8" s="65"/>
      <c r="S8" s="107" t="s">
        <v>82</v>
      </c>
      <c r="T8" s="108"/>
      <c r="U8" s="108"/>
      <c r="V8" s="108">
        <v>28323</v>
      </c>
      <c r="W8" s="108">
        <v>30954.19</v>
      </c>
      <c r="X8" s="108">
        <v>29666</v>
      </c>
      <c r="Y8" s="108">
        <v>29444</v>
      </c>
      <c r="Z8" s="108">
        <v>32034.12</v>
      </c>
      <c r="AB8" s="109" t="str">
        <f>TEXT(Z8,"$###,###")</f>
        <v>$32,034</v>
      </c>
      <c r="AD8" s="110">
        <f t="shared" si="0"/>
        <v>8.7967667436489538E-2</v>
      </c>
      <c r="AF8" s="110">
        <f t="shared" si="1"/>
        <v>0.13102849274441253</v>
      </c>
    </row>
    <row r="9" spans="1:32" x14ac:dyDescent="0.25">
      <c r="A9" s="30" t="s">
        <v>14</v>
      </c>
      <c r="B9" s="69"/>
      <c r="C9" s="70"/>
      <c r="D9" s="71">
        <f>AD104</f>
        <v>74.283113336367776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56.408345752608049</v>
      </c>
      <c r="P9" s="72" t="s">
        <v>83</v>
      </c>
      <c r="S9" s="107" t="s">
        <v>7</v>
      </c>
      <c r="T9" s="108"/>
      <c r="U9" s="108"/>
      <c r="V9" s="108">
        <v>57345999</v>
      </c>
      <c r="W9" s="108">
        <v>57091838</v>
      </c>
      <c r="X9" s="108">
        <v>61137408</v>
      </c>
      <c r="Y9" s="108">
        <v>64461426</v>
      </c>
      <c r="Z9" s="108">
        <v>65221343</v>
      </c>
      <c r="AB9" s="109" t="str">
        <f>TEXT(Z9/1000000,"$#,###.0")&amp;" mil"</f>
        <v>$65.2 mil</v>
      </c>
      <c r="AD9" s="110">
        <f t="shared" si="0"/>
        <v>1.1788709111089091E-2</v>
      </c>
      <c r="AF9" s="110">
        <f t="shared" si="1"/>
        <v>0.13733031314006761</v>
      </c>
    </row>
    <row r="10" spans="1:32" x14ac:dyDescent="0.25">
      <c r="A10" s="30" t="s">
        <v>17</v>
      </c>
      <c r="B10" s="69"/>
      <c r="C10" s="70"/>
      <c r="D10" s="71">
        <f>AD105</f>
        <v>11.333636777423759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43.591654247391951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78.390461997019372</v>
      </c>
      <c r="P11" s="72" t="s">
        <v>83</v>
      </c>
      <c r="S11" s="107" t="s">
        <v>29</v>
      </c>
      <c r="T11" s="112"/>
      <c r="U11" s="112"/>
      <c r="V11" s="112">
        <v>1617</v>
      </c>
      <c r="W11" s="112">
        <v>1520</v>
      </c>
      <c r="X11" s="112">
        <v>1642</v>
      </c>
      <c r="Y11" s="112">
        <v>1766</v>
      </c>
      <c r="Z11" s="112">
        <v>1909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12.220566318926975</v>
      </c>
      <c r="P12" s="72" t="s">
        <v>83</v>
      </c>
      <c r="S12" s="107" t="s">
        <v>30</v>
      </c>
      <c r="T12" s="112"/>
      <c r="U12" s="112"/>
      <c r="V12" s="112">
        <v>267</v>
      </c>
      <c r="W12" s="112">
        <v>312</v>
      </c>
      <c r="X12" s="112">
        <v>311</v>
      </c>
      <c r="Y12" s="112">
        <v>295</v>
      </c>
      <c r="Z12" s="112">
        <v>291</v>
      </c>
    </row>
    <row r="13" spans="1:32" ht="15" customHeight="1" x14ac:dyDescent="0.25">
      <c r="A13" s="30" t="s">
        <v>19</v>
      </c>
      <c r="B13" s="70"/>
      <c r="C13" s="70"/>
      <c r="D13" s="71">
        <f>AD108</f>
        <v>14.155666818388713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9.3889716840536508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22.348657259899863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44.8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26.763768775603097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21.433905899925318</v>
      </c>
      <c r="P15" s="72" t="s">
        <v>83</v>
      </c>
      <c r="S15" s="115" t="s">
        <v>59</v>
      </c>
      <c r="T15" s="115"/>
      <c r="U15" s="116"/>
      <c r="V15" s="116">
        <v>581</v>
      </c>
      <c r="W15" s="116">
        <v>564</v>
      </c>
      <c r="X15" s="116">
        <v>580</v>
      </c>
      <c r="Y15" s="112">
        <v>607</v>
      </c>
      <c r="Z15" s="112">
        <v>694</v>
      </c>
      <c r="AB15" s="117">
        <f t="shared" ref="AB15:AB34" si="2">IF(Z15="np",0,Z15/$Z$34)</f>
        <v>0.31574158325750684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22.394173873463814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78.566094100074679</v>
      </c>
      <c r="P16" s="37" t="s">
        <v>83</v>
      </c>
      <c r="S16" s="115" t="s">
        <v>60</v>
      </c>
      <c r="T16" s="115"/>
      <c r="U16" s="116"/>
      <c r="V16" s="116">
        <v>8</v>
      </c>
      <c r="W16" s="116">
        <v>6</v>
      </c>
      <c r="X16" s="116">
        <v>7</v>
      </c>
      <c r="Y16" s="112">
        <v>10</v>
      </c>
      <c r="Z16" s="112">
        <v>7</v>
      </c>
      <c r="AB16" s="117">
        <f t="shared" si="2"/>
        <v>3.1847133757961785E-3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71</v>
      </c>
      <c r="W17" s="116">
        <v>65</v>
      </c>
      <c r="X17" s="116">
        <v>85</v>
      </c>
      <c r="Y17" s="112">
        <v>78</v>
      </c>
      <c r="Z17" s="112">
        <v>93</v>
      </c>
      <c r="AB17" s="117">
        <f t="shared" si="2"/>
        <v>4.2311191992720654E-2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30</v>
      </c>
      <c r="W18" s="116">
        <v>25</v>
      </c>
      <c r="X18" s="116">
        <v>32</v>
      </c>
      <c r="Y18" s="112">
        <v>26</v>
      </c>
      <c r="Z18" s="112">
        <v>32</v>
      </c>
      <c r="AB18" s="117">
        <f t="shared" si="2"/>
        <v>1.4558689717925387E-2</v>
      </c>
    </row>
    <row r="19" spans="1:28" x14ac:dyDescent="0.25">
      <c r="A19" s="61" t="str">
        <f>$S$1&amp;" ("&amp;$V$2&amp;" to "&amp;$Z$2&amp;")"</f>
        <v>Central Highlands (2018-19 to 2022-23)</v>
      </c>
      <c r="B19" s="61"/>
      <c r="C19" s="61"/>
      <c r="D19" s="61"/>
      <c r="E19" s="61"/>
      <c r="F19" s="61"/>
      <c r="G19" s="61" t="str">
        <f>$S$1&amp;" ("&amp;$V$2&amp;" to "&amp;$Z$2&amp;")"</f>
        <v>Central Highlands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83</v>
      </c>
      <c r="W19" s="116">
        <v>91</v>
      </c>
      <c r="X19" s="116">
        <v>105</v>
      </c>
      <c r="Y19" s="112">
        <v>105</v>
      </c>
      <c r="Z19" s="112">
        <v>114</v>
      </c>
      <c r="AB19" s="117">
        <f t="shared" si="2"/>
        <v>5.1865332120109194E-2</v>
      </c>
    </row>
    <row r="20" spans="1:28" x14ac:dyDescent="0.25">
      <c r="S20" s="115" t="s">
        <v>64</v>
      </c>
      <c r="T20" s="115"/>
      <c r="U20" s="116"/>
      <c r="V20" s="116">
        <v>29</v>
      </c>
      <c r="W20" s="116">
        <v>30</v>
      </c>
      <c r="X20" s="116">
        <v>28</v>
      </c>
      <c r="Y20" s="112">
        <v>35</v>
      </c>
      <c r="Z20" s="112">
        <v>40</v>
      </c>
      <c r="AB20" s="117">
        <f t="shared" si="2"/>
        <v>1.8198362147406732E-2</v>
      </c>
    </row>
    <row r="21" spans="1:28" x14ac:dyDescent="0.25">
      <c r="S21" s="115" t="s">
        <v>65</v>
      </c>
      <c r="T21" s="115"/>
      <c r="U21" s="116"/>
      <c r="V21" s="116">
        <v>79</v>
      </c>
      <c r="W21" s="116">
        <v>74</v>
      </c>
      <c r="X21" s="116">
        <v>86</v>
      </c>
      <c r="Y21" s="112">
        <v>103</v>
      </c>
      <c r="Z21" s="112">
        <v>91</v>
      </c>
      <c r="AB21" s="117">
        <f t="shared" si="2"/>
        <v>4.1401273885350316E-2</v>
      </c>
    </row>
    <row r="22" spans="1:28" x14ac:dyDescent="0.25">
      <c r="S22" s="115" t="s">
        <v>66</v>
      </c>
      <c r="T22" s="115"/>
      <c r="U22" s="116"/>
      <c r="V22" s="116">
        <v>175</v>
      </c>
      <c r="W22" s="116">
        <v>149</v>
      </c>
      <c r="X22" s="116">
        <v>166</v>
      </c>
      <c r="Y22" s="112">
        <v>160</v>
      </c>
      <c r="Z22" s="112">
        <v>224</v>
      </c>
      <c r="AB22" s="117">
        <f t="shared" si="2"/>
        <v>0.10191082802547771</v>
      </c>
    </row>
    <row r="23" spans="1:28" x14ac:dyDescent="0.25">
      <c r="S23" s="115" t="s">
        <v>67</v>
      </c>
      <c r="T23" s="115"/>
      <c r="U23" s="116"/>
      <c r="V23" s="116">
        <v>74</v>
      </c>
      <c r="W23" s="116">
        <v>69</v>
      </c>
      <c r="X23" s="116">
        <v>86</v>
      </c>
      <c r="Y23" s="112">
        <v>87</v>
      </c>
      <c r="Z23" s="112">
        <v>95</v>
      </c>
      <c r="AB23" s="117">
        <f t="shared" si="2"/>
        <v>4.3221110100090991E-2</v>
      </c>
    </row>
    <row r="24" spans="1:28" x14ac:dyDescent="0.25">
      <c r="S24" s="115" t="s">
        <v>68</v>
      </c>
      <c r="T24" s="115"/>
      <c r="U24" s="116"/>
      <c r="V24" s="116">
        <v>11</v>
      </c>
      <c r="W24" s="116">
        <v>5</v>
      </c>
      <c r="X24" s="116">
        <v>8</v>
      </c>
      <c r="Y24" s="112">
        <v>11</v>
      </c>
      <c r="Z24" s="112">
        <v>8</v>
      </c>
      <c r="AB24" s="117">
        <f t="shared" si="2"/>
        <v>3.6396724294813468E-3</v>
      </c>
    </row>
    <row r="25" spans="1:28" x14ac:dyDescent="0.25">
      <c r="S25" s="115" t="s">
        <v>69</v>
      </c>
      <c r="T25" s="115"/>
      <c r="U25" s="116"/>
      <c r="V25" s="116">
        <v>32</v>
      </c>
      <c r="W25" s="116">
        <v>26</v>
      </c>
      <c r="X25" s="116">
        <v>34</v>
      </c>
      <c r="Y25" s="112">
        <v>34</v>
      </c>
      <c r="Z25" s="112">
        <v>46</v>
      </c>
      <c r="AB25" s="117">
        <f t="shared" si="2"/>
        <v>2.0928116469517744E-2</v>
      </c>
    </row>
    <row r="26" spans="1:28" x14ac:dyDescent="0.25">
      <c r="S26" s="115" t="s">
        <v>70</v>
      </c>
      <c r="T26" s="115"/>
      <c r="U26" s="116"/>
      <c r="V26" s="116">
        <v>20</v>
      </c>
      <c r="W26" s="116">
        <v>22</v>
      </c>
      <c r="X26" s="116">
        <v>19</v>
      </c>
      <c r="Y26" s="112">
        <v>27</v>
      </c>
      <c r="Z26" s="112">
        <v>35</v>
      </c>
      <c r="AB26" s="117">
        <f t="shared" si="2"/>
        <v>1.5923566878980892E-2</v>
      </c>
    </row>
    <row r="27" spans="1:28" x14ac:dyDescent="0.25">
      <c r="S27" s="115" t="s">
        <v>71</v>
      </c>
      <c r="T27" s="115"/>
      <c r="U27" s="116"/>
      <c r="V27" s="116">
        <v>66</v>
      </c>
      <c r="W27" s="116">
        <v>75</v>
      </c>
      <c r="X27" s="116">
        <v>75</v>
      </c>
      <c r="Y27" s="112">
        <v>92</v>
      </c>
      <c r="Z27" s="112">
        <v>81</v>
      </c>
      <c r="AB27" s="117">
        <f t="shared" si="2"/>
        <v>3.6851683348498636E-2</v>
      </c>
    </row>
    <row r="28" spans="1:28" x14ac:dyDescent="0.25">
      <c r="S28" s="115" t="s">
        <v>72</v>
      </c>
      <c r="T28" s="115"/>
      <c r="U28" s="116"/>
      <c r="V28" s="116">
        <v>84</v>
      </c>
      <c r="W28" s="116">
        <v>94</v>
      </c>
      <c r="X28" s="116">
        <v>102</v>
      </c>
      <c r="Y28" s="112">
        <v>121</v>
      </c>
      <c r="Z28" s="112">
        <v>129</v>
      </c>
      <c r="AB28" s="117">
        <f t="shared" si="2"/>
        <v>5.8689717925386714E-2</v>
      </c>
    </row>
    <row r="29" spans="1:28" x14ac:dyDescent="0.25">
      <c r="S29" s="115" t="s">
        <v>73</v>
      </c>
      <c r="T29" s="115"/>
      <c r="U29" s="116"/>
      <c r="V29" s="116">
        <v>95</v>
      </c>
      <c r="W29" s="116">
        <v>96</v>
      </c>
      <c r="X29" s="116">
        <v>94</v>
      </c>
      <c r="Y29" s="112">
        <v>125</v>
      </c>
      <c r="Z29" s="112">
        <v>113</v>
      </c>
      <c r="AB29" s="117">
        <f t="shared" si="2"/>
        <v>5.1410373066424021E-2</v>
      </c>
    </row>
    <row r="30" spans="1:28" x14ac:dyDescent="0.25">
      <c r="S30" s="115" t="s">
        <v>74</v>
      </c>
      <c r="T30" s="115"/>
      <c r="U30" s="116"/>
      <c r="V30" s="116">
        <v>81</v>
      </c>
      <c r="W30" s="116">
        <v>80</v>
      </c>
      <c r="X30" s="116">
        <v>77</v>
      </c>
      <c r="Y30" s="112">
        <v>79</v>
      </c>
      <c r="Z30" s="112">
        <v>87</v>
      </c>
      <c r="AB30" s="117">
        <f t="shared" si="2"/>
        <v>3.9581437670609648E-2</v>
      </c>
    </row>
    <row r="31" spans="1:28" x14ac:dyDescent="0.25">
      <c r="S31" s="115" t="s">
        <v>75</v>
      </c>
      <c r="T31" s="115"/>
      <c r="U31" s="116"/>
      <c r="V31" s="116">
        <v>121</v>
      </c>
      <c r="W31" s="116">
        <v>120</v>
      </c>
      <c r="X31" s="116">
        <v>133</v>
      </c>
      <c r="Y31" s="112">
        <v>145</v>
      </c>
      <c r="Z31" s="112">
        <v>121</v>
      </c>
      <c r="AB31" s="117">
        <f t="shared" si="2"/>
        <v>5.5050045495905371E-2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15</v>
      </c>
      <c r="W32" s="116">
        <v>11</v>
      </c>
      <c r="X32" s="116">
        <v>21</v>
      </c>
      <c r="Y32" s="112">
        <v>24</v>
      </c>
      <c r="Z32" s="112">
        <v>26</v>
      </c>
      <c r="AB32" s="117">
        <f t="shared" si="2"/>
        <v>1.1828935395814377E-2</v>
      </c>
    </row>
    <row r="33" spans="19:32" x14ac:dyDescent="0.25">
      <c r="S33" s="115" t="s">
        <v>77</v>
      </c>
      <c r="T33" s="115"/>
      <c r="U33" s="116"/>
      <c r="V33" s="116">
        <v>42</v>
      </c>
      <c r="W33" s="116">
        <v>30</v>
      </c>
      <c r="X33" s="116">
        <v>37</v>
      </c>
      <c r="Y33" s="112">
        <v>36</v>
      </c>
      <c r="Z33" s="112">
        <v>34</v>
      </c>
      <c r="AB33" s="117">
        <f t="shared" si="2"/>
        <v>1.5468607825295723E-2</v>
      </c>
    </row>
    <row r="34" spans="19:32" x14ac:dyDescent="0.25">
      <c r="S34" s="118" t="s">
        <v>53</v>
      </c>
      <c r="T34" s="118"/>
      <c r="U34" s="119"/>
      <c r="V34" s="119">
        <v>1884</v>
      </c>
      <c r="W34" s="119">
        <v>1835</v>
      </c>
      <c r="X34" s="119">
        <v>1953</v>
      </c>
      <c r="Y34" s="120">
        <v>2069</v>
      </c>
      <c r="Z34" s="120">
        <v>2198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944</v>
      </c>
      <c r="W37" s="112">
        <v>1038</v>
      </c>
      <c r="X37" s="112">
        <v>1016</v>
      </c>
      <c r="Y37" s="112">
        <v>1046</v>
      </c>
      <c r="Z37" s="112">
        <v>1052</v>
      </c>
      <c r="AB37" s="132">
        <f>Z37/Z40*100</f>
        <v>78.566094100074679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242</v>
      </c>
      <c r="W38" s="112">
        <v>196</v>
      </c>
      <c r="X38" s="112">
        <v>238</v>
      </c>
      <c r="Y38" s="112">
        <v>251</v>
      </c>
      <c r="Z38" s="112">
        <v>287</v>
      </c>
      <c r="AB38" s="132">
        <f>Z38/Z40*100</f>
        <v>21.433905899925318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1186</v>
      </c>
      <c r="W40" s="112">
        <v>1234</v>
      </c>
      <c r="X40" s="112">
        <v>1254</v>
      </c>
      <c r="Y40" s="112">
        <v>1297</v>
      </c>
      <c r="Z40" s="112">
        <v>1339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0</v>
      </c>
      <c r="X44" s="112">
        <v>1</v>
      </c>
      <c r="Y44" s="112">
        <v>6</v>
      </c>
      <c r="Z44" s="112">
        <v>6</v>
      </c>
    </row>
    <row r="45" spans="19:32" x14ac:dyDescent="0.25">
      <c r="S45" s="115" t="s">
        <v>37</v>
      </c>
      <c r="T45" s="115"/>
      <c r="U45" s="112"/>
      <c r="V45" s="112">
        <v>18</v>
      </c>
      <c r="W45" s="112">
        <v>23</v>
      </c>
      <c r="X45" s="112">
        <v>28</v>
      </c>
      <c r="Y45" s="112">
        <v>45</v>
      </c>
      <c r="Z45" s="112">
        <v>54</v>
      </c>
    </row>
    <row r="46" spans="19:32" x14ac:dyDescent="0.25">
      <c r="S46" s="115" t="s">
        <v>38</v>
      </c>
      <c r="T46" s="115"/>
      <c r="U46" s="112"/>
      <c r="V46" s="112">
        <v>58</v>
      </c>
      <c r="W46" s="112">
        <v>36</v>
      </c>
      <c r="X46" s="112">
        <v>58</v>
      </c>
      <c r="Y46" s="112">
        <v>40</v>
      </c>
      <c r="Z46" s="112">
        <v>77</v>
      </c>
    </row>
    <row r="47" spans="19:32" x14ac:dyDescent="0.25">
      <c r="S47" s="115" t="s">
        <v>39</v>
      </c>
      <c r="T47" s="115"/>
      <c r="U47" s="112"/>
      <c r="V47" s="112">
        <v>80</v>
      </c>
      <c r="W47" s="112">
        <v>77</v>
      </c>
      <c r="X47" s="112">
        <v>95</v>
      </c>
      <c r="Y47" s="112">
        <v>75</v>
      </c>
      <c r="Z47" s="112">
        <v>74</v>
      </c>
    </row>
    <row r="48" spans="19:32" x14ac:dyDescent="0.25">
      <c r="S48" s="115" t="s">
        <v>40</v>
      </c>
      <c r="T48" s="115"/>
      <c r="U48" s="112"/>
      <c r="V48" s="112">
        <v>105</v>
      </c>
      <c r="W48" s="112">
        <v>123</v>
      </c>
      <c r="X48" s="112">
        <v>128</v>
      </c>
      <c r="Y48" s="112">
        <v>133</v>
      </c>
      <c r="Z48" s="112">
        <v>111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114</v>
      </c>
      <c r="W49" s="112">
        <v>83</v>
      </c>
      <c r="X49" s="112">
        <v>104</v>
      </c>
      <c r="Y49" s="112">
        <v>83</v>
      </c>
      <c r="Z49" s="112">
        <v>110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Central Highlands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67</v>
      </c>
      <c r="W50" s="112">
        <v>68</v>
      </c>
      <c r="X50" s="112">
        <v>114</v>
      </c>
      <c r="Y50" s="112">
        <v>102</v>
      </c>
      <c r="Z50" s="112">
        <v>91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93</v>
      </c>
      <c r="W51" s="112">
        <v>91</v>
      </c>
      <c r="X51" s="112">
        <v>70</v>
      </c>
      <c r="Y51" s="112">
        <v>94</v>
      </c>
      <c r="Z51" s="112">
        <v>93</v>
      </c>
    </row>
    <row r="52" spans="1:26" ht="15" customHeight="1" x14ac:dyDescent="0.25">
      <c r="S52" s="115" t="s">
        <v>44</v>
      </c>
      <c r="T52" s="115"/>
      <c r="U52" s="112"/>
      <c r="V52" s="112">
        <v>122</v>
      </c>
      <c r="W52" s="112">
        <v>114</v>
      </c>
      <c r="X52" s="112">
        <v>87</v>
      </c>
      <c r="Y52" s="112">
        <v>85</v>
      </c>
      <c r="Z52" s="112">
        <v>98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112</v>
      </c>
      <c r="W53" s="112">
        <v>106</v>
      </c>
      <c r="X53" s="112">
        <v>105</v>
      </c>
      <c r="Y53" s="112">
        <v>119</v>
      </c>
      <c r="Z53" s="112">
        <v>116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141</v>
      </c>
      <c r="W54" s="112">
        <v>137</v>
      </c>
      <c r="X54" s="112">
        <v>148</v>
      </c>
      <c r="Y54" s="112">
        <v>124</v>
      </c>
      <c r="Z54" s="112">
        <v>109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69</v>
      </c>
      <c r="W55" s="112">
        <v>90</v>
      </c>
      <c r="X55" s="112">
        <v>84</v>
      </c>
      <c r="Y55" s="112">
        <v>127</v>
      </c>
      <c r="Z55" s="112">
        <v>124</v>
      </c>
    </row>
    <row r="56" spans="1:26" ht="15" customHeight="1" x14ac:dyDescent="0.25">
      <c r="S56" s="115" t="s">
        <v>48</v>
      </c>
      <c r="T56" s="115"/>
      <c r="U56" s="112"/>
      <c r="V56" s="112">
        <v>65</v>
      </c>
      <c r="W56" s="112">
        <v>64</v>
      </c>
      <c r="X56" s="112">
        <v>62</v>
      </c>
      <c r="Y56" s="112">
        <v>53</v>
      </c>
      <c r="Z56" s="112">
        <v>75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21</v>
      </c>
      <c r="W57" s="112">
        <v>25</v>
      </c>
      <c r="X57" s="112">
        <v>35</v>
      </c>
      <c r="Y57" s="112">
        <v>38</v>
      </c>
      <c r="Z57" s="112">
        <v>37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12</v>
      </c>
      <c r="W58" s="112">
        <v>14</v>
      </c>
      <c r="X58" s="112">
        <v>18</v>
      </c>
      <c r="Y58" s="112">
        <v>9</v>
      </c>
      <c r="Z58" s="112">
        <v>15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6</v>
      </c>
      <c r="W59" s="112">
        <v>5</v>
      </c>
      <c r="X59" s="112">
        <v>6</v>
      </c>
      <c r="Y59" s="112">
        <v>8</v>
      </c>
      <c r="Z59" s="112">
        <v>8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2</v>
      </c>
      <c r="Y60" s="112">
        <v>0</v>
      </c>
      <c r="Z60" s="112">
        <v>3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1072</v>
      </c>
      <c r="W61" s="112">
        <v>1071</v>
      </c>
      <c r="X61" s="112">
        <v>1145</v>
      </c>
      <c r="Y61" s="112">
        <v>1140</v>
      </c>
      <c r="Z61" s="112">
        <v>1199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0</v>
      </c>
      <c r="W63" s="112">
        <v>0</v>
      </c>
      <c r="X63" s="112">
        <v>4</v>
      </c>
      <c r="Y63" s="112">
        <v>5</v>
      </c>
      <c r="Z63" s="112">
        <v>3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14</v>
      </c>
      <c r="W64" s="112">
        <v>20</v>
      </c>
      <c r="X64" s="112">
        <v>25</v>
      </c>
      <c r="Y64" s="112">
        <v>21</v>
      </c>
      <c r="Z64" s="112">
        <v>33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Central Highlands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41</v>
      </c>
      <c r="W65" s="112">
        <v>36</v>
      </c>
      <c r="X65" s="112">
        <v>50</v>
      </c>
      <c r="Y65" s="112">
        <v>65</v>
      </c>
      <c r="Z65" s="112">
        <v>76</v>
      </c>
    </row>
    <row r="66" spans="1:26" x14ac:dyDescent="0.25">
      <c r="S66" s="115" t="s">
        <v>39</v>
      </c>
      <c r="T66" s="115"/>
      <c r="U66" s="112"/>
      <c r="V66" s="112">
        <v>76</v>
      </c>
      <c r="W66" s="112">
        <v>62</v>
      </c>
      <c r="X66" s="112">
        <v>77</v>
      </c>
      <c r="Y66" s="112">
        <v>81</v>
      </c>
      <c r="Z66" s="112">
        <v>102</v>
      </c>
    </row>
    <row r="67" spans="1:26" x14ac:dyDescent="0.25">
      <c r="S67" s="115" t="s">
        <v>40</v>
      </c>
      <c r="T67" s="115"/>
      <c r="U67" s="112"/>
      <c r="V67" s="112">
        <v>112</v>
      </c>
      <c r="W67" s="112">
        <v>84</v>
      </c>
      <c r="X67" s="112">
        <v>75</v>
      </c>
      <c r="Y67" s="112">
        <v>89</v>
      </c>
      <c r="Z67" s="112">
        <v>79</v>
      </c>
    </row>
    <row r="68" spans="1:26" x14ac:dyDescent="0.25">
      <c r="S68" s="115" t="s">
        <v>41</v>
      </c>
      <c r="T68" s="115"/>
      <c r="U68" s="112"/>
      <c r="V68" s="112">
        <v>86</v>
      </c>
      <c r="W68" s="112">
        <v>81</v>
      </c>
      <c r="X68" s="112">
        <v>66</v>
      </c>
      <c r="Y68" s="112">
        <v>85</v>
      </c>
      <c r="Z68" s="112">
        <v>101</v>
      </c>
    </row>
    <row r="69" spans="1:26" x14ac:dyDescent="0.25">
      <c r="S69" s="115" t="s">
        <v>42</v>
      </c>
      <c r="T69" s="115"/>
      <c r="U69" s="112"/>
      <c r="V69" s="112">
        <v>90</v>
      </c>
      <c r="W69" s="112">
        <v>85</v>
      </c>
      <c r="X69" s="112">
        <v>75</v>
      </c>
      <c r="Y69" s="112">
        <v>110</v>
      </c>
      <c r="Z69" s="112">
        <v>96</v>
      </c>
    </row>
    <row r="70" spans="1:26" x14ac:dyDescent="0.25">
      <c r="S70" s="115" t="s">
        <v>43</v>
      </c>
      <c r="T70" s="115"/>
      <c r="U70" s="112"/>
      <c r="V70" s="112">
        <v>51</v>
      </c>
      <c r="W70" s="112">
        <v>50</v>
      </c>
      <c r="X70" s="112">
        <v>70</v>
      </c>
      <c r="Y70" s="112">
        <v>74</v>
      </c>
      <c r="Z70" s="112">
        <v>79</v>
      </c>
    </row>
    <row r="71" spans="1:26" x14ac:dyDescent="0.25">
      <c r="S71" s="115" t="s">
        <v>44</v>
      </c>
      <c r="T71" s="115"/>
      <c r="U71" s="112"/>
      <c r="V71" s="112">
        <v>57</v>
      </c>
      <c r="W71" s="112">
        <v>63</v>
      </c>
      <c r="X71" s="112">
        <v>68</v>
      </c>
      <c r="Y71" s="112">
        <v>79</v>
      </c>
      <c r="Z71" s="112">
        <v>105</v>
      </c>
    </row>
    <row r="72" spans="1:26" x14ac:dyDescent="0.25">
      <c r="S72" s="115" t="s">
        <v>45</v>
      </c>
      <c r="T72" s="115"/>
      <c r="U72" s="112"/>
      <c r="V72" s="112">
        <v>88</v>
      </c>
      <c r="W72" s="112">
        <v>77</v>
      </c>
      <c r="X72" s="112">
        <v>73</v>
      </c>
      <c r="Y72" s="112">
        <v>77</v>
      </c>
      <c r="Z72" s="112">
        <v>76</v>
      </c>
    </row>
    <row r="73" spans="1:26" x14ac:dyDescent="0.25">
      <c r="S73" s="115" t="s">
        <v>46</v>
      </c>
      <c r="T73" s="115"/>
      <c r="U73" s="112"/>
      <c r="V73" s="112">
        <v>54</v>
      </c>
      <c r="W73" s="112">
        <v>59</v>
      </c>
      <c r="X73" s="112">
        <v>72</v>
      </c>
      <c r="Y73" s="112">
        <v>89</v>
      </c>
      <c r="Z73" s="112">
        <v>85</v>
      </c>
    </row>
    <row r="74" spans="1:26" x14ac:dyDescent="0.25">
      <c r="S74" s="115" t="s">
        <v>47</v>
      </c>
      <c r="T74" s="115"/>
      <c r="U74" s="112"/>
      <c r="V74" s="112">
        <v>70</v>
      </c>
      <c r="W74" s="112">
        <v>74</v>
      </c>
      <c r="X74" s="112">
        <v>72</v>
      </c>
      <c r="Y74" s="112">
        <v>86</v>
      </c>
      <c r="Z74" s="112">
        <v>69</v>
      </c>
    </row>
    <row r="75" spans="1:26" x14ac:dyDescent="0.25">
      <c r="S75" s="115" t="s">
        <v>48</v>
      </c>
      <c r="T75" s="115"/>
      <c r="U75" s="112"/>
      <c r="V75" s="112">
        <v>36</v>
      </c>
      <c r="W75" s="112">
        <v>35</v>
      </c>
      <c r="X75" s="112">
        <v>46</v>
      </c>
      <c r="Y75" s="112">
        <v>38</v>
      </c>
      <c r="Z75" s="112">
        <v>39</v>
      </c>
    </row>
    <row r="76" spans="1:26" x14ac:dyDescent="0.25">
      <c r="S76" s="115" t="s">
        <v>49</v>
      </c>
      <c r="T76" s="115"/>
      <c r="U76" s="112"/>
      <c r="V76" s="112">
        <v>22</v>
      </c>
      <c r="W76" s="112">
        <v>18</v>
      </c>
      <c r="X76" s="112">
        <v>20</v>
      </c>
      <c r="Y76" s="112">
        <v>17</v>
      </c>
      <c r="Z76" s="112">
        <v>18</v>
      </c>
    </row>
    <row r="77" spans="1:26" x14ac:dyDescent="0.25">
      <c r="S77" s="115" t="s">
        <v>50</v>
      </c>
      <c r="T77" s="115"/>
      <c r="U77" s="112"/>
      <c r="V77" s="112">
        <v>4</v>
      </c>
      <c r="W77" s="112">
        <v>10</v>
      </c>
      <c r="X77" s="112">
        <v>12</v>
      </c>
      <c r="Y77" s="112">
        <v>12</v>
      </c>
      <c r="Z77" s="112">
        <v>7</v>
      </c>
    </row>
    <row r="78" spans="1:26" x14ac:dyDescent="0.25">
      <c r="S78" s="115" t="s">
        <v>51</v>
      </c>
      <c r="T78" s="115"/>
      <c r="U78" s="112"/>
      <c r="V78" s="112">
        <v>0</v>
      </c>
      <c r="W78" s="112">
        <v>0</v>
      </c>
      <c r="X78" s="112">
        <v>0</v>
      </c>
      <c r="Y78" s="112">
        <v>0</v>
      </c>
      <c r="Z78" s="112">
        <v>5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0</v>
      </c>
      <c r="X79" s="112">
        <v>1</v>
      </c>
      <c r="Y79" s="112">
        <v>0</v>
      </c>
      <c r="Z79" s="112">
        <v>0</v>
      </c>
    </row>
    <row r="80" spans="1:26" x14ac:dyDescent="0.25">
      <c r="S80" s="118" t="s">
        <v>53</v>
      </c>
      <c r="T80" s="118"/>
      <c r="U80" s="112"/>
      <c r="V80" s="112">
        <v>809</v>
      </c>
      <c r="W80" s="112">
        <v>759</v>
      </c>
      <c r="X80" s="112">
        <v>806</v>
      </c>
      <c r="Y80" s="112">
        <v>927</v>
      </c>
      <c r="Z80" s="112">
        <v>990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Central Highlands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77</v>
      </c>
      <c r="W83" s="112">
        <v>83</v>
      </c>
      <c r="X83" s="112">
        <v>81</v>
      </c>
      <c r="Y83" s="112">
        <v>90</v>
      </c>
      <c r="Z83" s="112">
        <v>114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22</v>
      </c>
      <c r="W84" s="112">
        <v>28</v>
      </c>
      <c r="X84" s="112">
        <v>29</v>
      </c>
      <c r="Y84" s="112">
        <v>31</v>
      </c>
      <c r="Z84" s="112">
        <v>36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110</v>
      </c>
      <c r="W85" s="112">
        <v>121</v>
      </c>
      <c r="X85" s="112">
        <v>124</v>
      </c>
      <c r="Y85" s="112">
        <v>130</v>
      </c>
      <c r="Z85" s="112">
        <v>135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2,197</v>
      </c>
      <c r="D86" s="94">
        <f t="shared" ref="D86:D91" si="4">AD4</f>
        <v>6.3922518159806208E-2</v>
      </c>
      <c r="E86" s="95">
        <f t="shared" ref="E86:E91" si="5">AD4</f>
        <v>6.3922518159806208E-2</v>
      </c>
      <c r="F86" s="94">
        <f t="shared" ref="F86:F91" si="6">AF4</f>
        <v>0.16923895689196389</v>
      </c>
      <c r="G86" s="95">
        <f t="shared" ref="G86:G91" si="7">AF4</f>
        <v>0.16923895689196389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20</v>
      </c>
      <c r="W86" s="112">
        <v>23</v>
      </c>
      <c r="X86" s="112">
        <v>24</v>
      </c>
      <c r="Y86" s="112">
        <v>38</v>
      </c>
      <c r="Z86" s="112">
        <v>31</v>
      </c>
    </row>
    <row r="87" spans="1:30" ht="15" customHeight="1" x14ac:dyDescent="0.25">
      <c r="A87" s="96" t="s">
        <v>4</v>
      </c>
      <c r="B87" s="49"/>
      <c r="C87" s="97" t="str">
        <f t="shared" si="3"/>
        <v>1,204</v>
      </c>
      <c r="D87" s="94">
        <f t="shared" si="4"/>
        <v>5.7996485061511338E-2</v>
      </c>
      <c r="E87" s="95">
        <f t="shared" si="5"/>
        <v>5.7996485061511338E-2</v>
      </c>
      <c r="F87" s="94">
        <f t="shared" si="6"/>
        <v>0.12000000000000011</v>
      </c>
      <c r="G87" s="95">
        <f t="shared" si="7"/>
        <v>0.12000000000000011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13</v>
      </c>
      <c r="W87" s="112">
        <v>11</v>
      </c>
      <c r="X87" s="112">
        <v>12</v>
      </c>
      <c r="Y87" s="112">
        <v>6</v>
      </c>
      <c r="Z87" s="112">
        <v>8</v>
      </c>
    </row>
    <row r="88" spans="1:30" ht="15" customHeight="1" x14ac:dyDescent="0.25">
      <c r="A88" s="96" t="s">
        <v>5</v>
      </c>
      <c r="B88" s="49"/>
      <c r="C88" s="97" t="str">
        <f t="shared" si="3"/>
        <v>992</v>
      </c>
      <c r="D88" s="94">
        <f t="shared" si="4"/>
        <v>6.7814854682454184E-2</v>
      </c>
      <c r="E88" s="95">
        <f t="shared" si="5"/>
        <v>6.7814854682454184E-2</v>
      </c>
      <c r="F88" s="94">
        <f t="shared" si="6"/>
        <v>0.22469135802469142</v>
      </c>
      <c r="G88" s="95">
        <f t="shared" si="7"/>
        <v>0.22469135802469142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8</v>
      </c>
      <c r="W88" s="112">
        <v>8</v>
      </c>
      <c r="X88" s="112">
        <v>7</v>
      </c>
      <c r="Y88" s="112">
        <v>5</v>
      </c>
      <c r="Z88" s="112">
        <v>17</v>
      </c>
    </row>
    <row r="89" spans="1:30" ht="15" customHeight="1" x14ac:dyDescent="0.25">
      <c r="A89" s="49" t="s">
        <v>6</v>
      </c>
      <c r="B89" s="49"/>
      <c r="C89" s="97" t="str">
        <f t="shared" si="3"/>
        <v>1,342</v>
      </c>
      <c r="D89" s="94">
        <f t="shared" si="4"/>
        <v>3.4695451040863468E-2</v>
      </c>
      <c r="E89" s="95">
        <f t="shared" si="5"/>
        <v>3.4695451040863468E-2</v>
      </c>
      <c r="F89" s="94">
        <f t="shared" si="6"/>
        <v>0.12773109243697478</v>
      </c>
      <c r="G89" s="95">
        <f t="shared" si="7"/>
        <v>0.12773109243697478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88</v>
      </c>
      <c r="W89" s="112">
        <v>83</v>
      </c>
      <c r="X89" s="112">
        <v>96</v>
      </c>
      <c r="Y89" s="112">
        <v>97</v>
      </c>
      <c r="Z89" s="112">
        <v>119</v>
      </c>
    </row>
    <row r="90" spans="1:30" ht="15" customHeight="1" x14ac:dyDescent="0.25">
      <c r="A90" s="49" t="s">
        <v>95</v>
      </c>
      <c r="B90" s="49"/>
      <c r="C90" s="97" t="str">
        <f t="shared" si="3"/>
        <v>$32,034</v>
      </c>
      <c r="D90" s="94">
        <f t="shared" si="4"/>
        <v>8.7967667436489538E-2</v>
      </c>
      <c r="E90" s="95">
        <f t="shared" si="5"/>
        <v>8.7967667436489538E-2</v>
      </c>
      <c r="F90" s="94">
        <f t="shared" si="6"/>
        <v>0.13102849274441253</v>
      </c>
      <c r="G90" s="95">
        <f t="shared" si="7"/>
        <v>0.13102849274441253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160</v>
      </c>
      <c r="W90" s="112">
        <v>165</v>
      </c>
      <c r="X90" s="112">
        <v>181</v>
      </c>
      <c r="Y90" s="112">
        <v>163</v>
      </c>
      <c r="Z90" s="112">
        <v>126</v>
      </c>
    </row>
    <row r="91" spans="1:30" ht="15" customHeight="1" x14ac:dyDescent="0.25">
      <c r="A91" s="49" t="s">
        <v>7</v>
      </c>
      <c r="B91" s="49"/>
      <c r="C91" s="97" t="str">
        <f t="shared" si="3"/>
        <v>$65.2 mil</v>
      </c>
      <c r="D91" s="94">
        <f t="shared" si="4"/>
        <v>1.1788709111089091E-2</v>
      </c>
      <c r="E91" s="95">
        <f t="shared" si="5"/>
        <v>1.1788709111089091E-2</v>
      </c>
      <c r="F91" s="94">
        <f t="shared" si="6"/>
        <v>0.13733031314006761</v>
      </c>
      <c r="G91" s="95">
        <f t="shared" si="7"/>
        <v>0.13733031314006761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664</v>
      </c>
      <c r="W91" s="112">
        <v>712</v>
      </c>
      <c r="X91" s="112">
        <v>726</v>
      </c>
      <c r="Y91" s="112">
        <v>735</v>
      </c>
      <c r="Z91" s="112">
        <v>762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43</v>
      </c>
      <c r="W93" s="112">
        <v>37</v>
      </c>
      <c r="X93" s="112">
        <v>45</v>
      </c>
      <c r="Y93" s="112">
        <v>38</v>
      </c>
      <c r="Z93" s="112">
        <v>44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52</v>
      </c>
      <c r="W94" s="112">
        <v>49</v>
      </c>
      <c r="X94" s="112">
        <v>52</v>
      </c>
      <c r="Y94" s="112">
        <v>45</v>
      </c>
      <c r="Z94" s="112">
        <v>54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25</v>
      </c>
      <c r="W95" s="112">
        <v>24</v>
      </c>
      <c r="X95" s="112">
        <v>23</v>
      </c>
      <c r="Y95" s="112">
        <v>33</v>
      </c>
      <c r="Z95" s="112">
        <v>36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72</v>
      </c>
      <c r="W96" s="112">
        <v>66</v>
      </c>
      <c r="X96" s="112">
        <v>80</v>
      </c>
      <c r="Y96" s="112">
        <v>96</v>
      </c>
      <c r="Z96" s="112">
        <v>100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63</v>
      </c>
      <c r="W97" s="112">
        <v>55</v>
      </c>
      <c r="X97" s="112">
        <v>59</v>
      </c>
      <c r="Y97" s="112">
        <v>72</v>
      </c>
      <c r="Z97" s="112">
        <v>77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33</v>
      </c>
      <c r="W98" s="112">
        <v>35</v>
      </c>
      <c r="X98" s="112">
        <v>38</v>
      </c>
      <c r="Y98" s="112">
        <v>38</v>
      </c>
      <c r="Z98" s="112">
        <v>40</v>
      </c>
    </row>
    <row r="99" spans="1:32" ht="15" customHeight="1" x14ac:dyDescent="0.25">
      <c r="S99" s="115" t="s">
        <v>142</v>
      </c>
      <c r="T99" s="115"/>
      <c r="U99" s="112"/>
      <c r="V99" s="112">
        <v>12</v>
      </c>
      <c r="W99" s="112">
        <v>11</v>
      </c>
      <c r="X99" s="112">
        <v>14</v>
      </c>
      <c r="Y99" s="112">
        <v>13</v>
      </c>
      <c r="Z99" s="112">
        <v>16</v>
      </c>
    </row>
    <row r="100" spans="1:32" ht="15" customHeight="1" x14ac:dyDescent="0.25">
      <c r="S100" s="115" t="s">
        <v>58</v>
      </c>
      <c r="T100" s="115"/>
      <c r="U100" s="112"/>
      <c r="V100" s="112">
        <v>94</v>
      </c>
      <c r="W100" s="112">
        <v>110</v>
      </c>
      <c r="X100" s="112">
        <v>96</v>
      </c>
      <c r="Y100" s="112">
        <v>115</v>
      </c>
      <c r="Z100" s="112">
        <v>93</v>
      </c>
    </row>
    <row r="101" spans="1:32" x14ac:dyDescent="0.25">
      <c r="A101" s="18"/>
      <c r="S101" s="118" t="s">
        <v>53</v>
      </c>
      <c r="T101" s="118"/>
      <c r="U101" s="112"/>
      <c r="V101" s="112">
        <v>524</v>
      </c>
      <c r="W101" s="112">
        <v>522</v>
      </c>
      <c r="X101" s="112">
        <v>521</v>
      </c>
      <c r="Y101" s="112">
        <v>564</v>
      </c>
      <c r="Z101" s="112">
        <v>584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1231</v>
      </c>
      <c r="W104" s="112">
        <v>1304</v>
      </c>
      <c r="X104" s="112">
        <v>1330</v>
      </c>
      <c r="Y104" s="112">
        <v>1423</v>
      </c>
      <c r="Z104" s="112">
        <v>1632</v>
      </c>
      <c r="AB104" s="109" t="str">
        <f>TEXT(Z104,"###,###")</f>
        <v>1,632</v>
      </c>
      <c r="AD104" s="130">
        <f>Z104/($Z$4)*100</f>
        <v>74.283113336367776</v>
      </c>
      <c r="AF104" s="109"/>
    </row>
    <row r="105" spans="1:32" x14ac:dyDescent="0.25">
      <c r="S105" s="115" t="s">
        <v>17</v>
      </c>
      <c r="T105" s="115"/>
      <c r="U105" s="112"/>
      <c r="V105" s="112">
        <v>233</v>
      </c>
      <c r="W105" s="112">
        <v>220</v>
      </c>
      <c r="X105" s="112">
        <v>241</v>
      </c>
      <c r="Y105" s="112">
        <v>254</v>
      </c>
      <c r="Z105" s="112">
        <v>249</v>
      </c>
      <c r="AB105" s="109" t="str">
        <f>TEXT(Z105,"###,###")</f>
        <v>249</v>
      </c>
      <c r="AD105" s="130">
        <f>Z105/($Z$4)*100</f>
        <v>11.333636777423759</v>
      </c>
      <c r="AF105" s="109"/>
    </row>
    <row r="106" spans="1:32" x14ac:dyDescent="0.25">
      <c r="S106" s="118" t="s">
        <v>53</v>
      </c>
      <c r="T106" s="118"/>
      <c r="U106" s="120"/>
      <c r="V106" s="120">
        <v>1464</v>
      </c>
      <c r="W106" s="120">
        <v>1524</v>
      </c>
      <c r="X106" s="120">
        <v>1571</v>
      </c>
      <c r="Y106" s="120">
        <v>1677</v>
      </c>
      <c r="Z106" s="120">
        <v>1881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285</v>
      </c>
      <c r="W108" s="112">
        <v>270</v>
      </c>
      <c r="X108" s="112">
        <v>288</v>
      </c>
      <c r="Y108" s="112">
        <v>294</v>
      </c>
      <c r="Z108" s="112">
        <v>311</v>
      </c>
      <c r="AB108" s="109" t="str">
        <f>TEXT(Z108,"###,###")</f>
        <v>311</v>
      </c>
      <c r="AD108" s="130">
        <f>Z108/($Z$4)*100</f>
        <v>14.155666818388713</v>
      </c>
      <c r="AF108" s="109"/>
    </row>
    <row r="109" spans="1:32" x14ac:dyDescent="0.25">
      <c r="S109" s="115" t="s">
        <v>20</v>
      </c>
      <c r="T109" s="115"/>
      <c r="U109" s="112"/>
      <c r="V109" s="112">
        <v>380</v>
      </c>
      <c r="W109" s="112">
        <v>382</v>
      </c>
      <c r="X109" s="112">
        <v>421</v>
      </c>
      <c r="Y109" s="112">
        <v>399</v>
      </c>
      <c r="Z109" s="112">
        <v>491</v>
      </c>
      <c r="AB109" s="109" t="str">
        <f>TEXT(Z109,"###,###")</f>
        <v>491</v>
      </c>
      <c r="AD109" s="130">
        <f>Z109/($Z$4)*100</f>
        <v>22.348657259899863</v>
      </c>
      <c r="AF109" s="109"/>
    </row>
    <row r="110" spans="1:32" x14ac:dyDescent="0.25">
      <c r="S110" s="115" t="s">
        <v>21</v>
      </c>
      <c r="T110" s="115"/>
      <c r="U110" s="112"/>
      <c r="V110" s="112">
        <v>501</v>
      </c>
      <c r="W110" s="112">
        <v>427</v>
      </c>
      <c r="X110" s="112">
        <v>460</v>
      </c>
      <c r="Y110" s="112">
        <v>523</v>
      </c>
      <c r="Z110" s="112">
        <v>588</v>
      </c>
      <c r="AB110" s="109" t="str">
        <f>TEXT(Z110,"###,###")</f>
        <v>588</v>
      </c>
      <c r="AD110" s="130">
        <f>Z110/($Z$4)*100</f>
        <v>26.763768775603097</v>
      </c>
      <c r="AF110" s="109"/>
    </row>
    <row r="111" spans="1:32" x14ac:dyDescent="0.25">
      <c r="S111" s="115" t="s">
        <v>22</v>
      </c>
      <c r="T111" s="115"/>
      <c r="U111" s="112"/>
      <c r="V111" s="112">
        <v>351</v>
      </c>
      <c r="W111" s="112">
        <v>339</v>
      </c>
      <c r="X111" s="112">
        <v>402</v>
      </c>
      <c r="Y111" s="112">
        <v>466</v>
      </c>
      <c r="Z111" s="112">
        <v>492</v>
      </c>
      <c r="AB111" s="109" t="str">
        <f>TEXT(Z111,"###,###")</f>
        <v>492</v>
      </c>
      <c r="AD111" s="130">
        <f>Z111/($Z$4)*100</f>
        <v>22.394173873463814</v>
      </c>
      <c r="AF111" s="109"/>
    </row>
    <row r="112" spans="1:32" x14ac:dyDescent="0.25">
      <c r="S112" s="118" t="s">
        <v>53</v>
      </c>
      <c r="T112" s="118"/>
      <c r="U112" s="112"/>
      <c r="V112" s="112">
        <v>1879</v>
      </c>
      <c r="W112" s="112">
        <v>1831</v>
      </c>
      <c r="X112" s="112">
        <v>1953</v>
      </c>
      <c r="Y112" s="112">
        <v>2069</v>
      </c>
      <c r="Z112" s="112">
        <v>2199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43.83</v>
      </c>
      <c r="W118" s="131">
        <v>44.87</v>
      </c>
      <c r="X118" s="131">
        <v>45.1</v>
      </c>
      <c r="Y118" s="131">
        <v>44.55</v>
      </c>
      <c r="Z118" s="131">
        <v>44.82</v>
      </c>
      <c r="AB118" s="109" t="str">
        <f>TEXT(Z118,"##.0")</f>
        <v>44.8</v>
      </c>
    </row>
    <row r="120" spans="19:32" x14ac:dyDescent="0.25">
      <c r="S120" s="101" t="s">
        <v>97</v>
      </c>
      <c r="T120" s="112"/>
      <c r="U120" s="112"/>
      <c r="V120" s="112">
        <v>925</v>
      </c>
      <c r="W120" s="112">
        <v>922</v>
      </c>
      <c r="X120" s="112">
        <v>946</v>
      </c>
      <c r="Y120" s="112">
        <v>996</v>
      </c>
      <c r="Z120" s="112">
        <v>1052</v>
      </c>
      <c r="AB120" s="109" t="str">
        <f>TEXT(Z120,"###,###")</f>
        <v>1,052</v>
      </c>
    </row>
    <row r="121" spans="19:32" x14ac:dyDescent="0.25">
      <c r="S121" s="101" t="s">
        <v>98</v>
      </c>
      <c r="T121" s="112"/>
      <c r="U121" s="112"/>
      <c r="V121" s="112">
        <v>168</v>
      </c>
      <c r="W121" s="112">
        <v>199</v>
      </c>
      <c r="X121" s="112">
        <v>189</v>
      </c>
      <c r="Y121" s="112">
        <v>163</v>
      </c>
      <c r="Z121" s="112">
        <v>164</v>
      </c>
      <c r="AB121" s="109" t="str">
        <f>TEXT(Z121,"###,###")</f>
        <v>164</v>
      </c>
    </row>
    <row r="122" spans="19:32" x14ac:dyDescent="0.25">
      <c r="S122" s="101" t="s">
        <v>99</v>
      </c>
      <c r="T122" s="112"/>
      <c r="U122" s="112"/>
      <c r="V122" s="112">
        <v>90</v>
      </c>
      <c r="W122" s="112">
        <v>109</v>
      </c>
      <c r="X122" s="112">
        <v>128</v>
      </c>
      <c r="Y122" s="112">
        <v>130</v>
      </c>
      <c r="Z122" s="112">
        <v>126</v>
      </c>
      <c r="AB122" s="109" t="str">
        <f>TEXT(Z122,"###,###")</f>
        <v>126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1015</v>
      </c>
      <c r="W124" s="112">
        <v>1031</v>
      </c>
      <c r="X124" s="112">
        <v>1074</v>
      </c>
      <c r="Y124" s="112">
        <v>1126</v>
      </c>
      <c r="Z124" s="112">
        <v>1178</v>
      </c>
      <c r="AB124" s="109" t="str">
        <f>TEXT(Z124,"###,###")</f>
        <v>1,178</v>
      </c>
      <c r="AD124" s="127">
        <f>Z124/$Z$7*100</f>
        <v>87.77943368107303</v>
      </c>
    </row>
    <row r="125" spans="19:32" x14ac:dyDescent="0.25">
      <c r="S125" s="101" t="s">
        <v>101</v>
      </c>
      <c r="T125" s="112"/>
      <c r="U125" s="112"/>
      <c r="V125" s="112">
        <v>258</v>
      </c>
      <c r="W125" s="112">
        <v>308</v>
      </c>
      <c r="X125" s="112">
        <v>317</v>
      </c>
      <c r="Y125" s="112">
        <v>293</v>
      </c>
      <c r="Z125" s="112">
        <v>290</v>
      </c>
      <c r="AB125" s="109" t="str">
        <f>TEXT(Z125,"###,###")</f>
        <v>290</v>
      </c>
      <c r="AD125" s="127">
        <f>Z125/$Z$7*100</f>
        <v>21.609538002980628</v>
      </c>
    </row>
    <row r="127" spans="19:32" x14ac:dyDescent="0.25">
      <c r="S127" s="101" t="s">
        <v>102</v>
      </c>
      <c r="T127" s="112"/>
      <c r="U127" s="112"/>
      <c r="V127" s="112">
        <v>670</v>
      </c>
      <c r="W127" s="112">
        <v>716</v>
      </c>
      <c r="X127" s="112">
        <v>726</v>
      </c>
      <c r="Y127" s="112">
        <v>730</v>
      </c>
      <c r="Z127" s="112">
        <v>757</v>
      </c>
      <c r="AB127" s="109" t="str">
        <f>TEXT(Z127,"###,###")</f>
        <v>757</v>
      </c>
      <c r="AD127" s="127">
        <f>Z127/$Z$7*100</f>
        <v>56.408345752608049</v>
      </c>
    </row>
    <row r="128" spans="19:32" x14ac:dyDescent="0.25">
      <c r="S128" s="101" t="s">
        <v>103</v>
      </c>
      <c r="T128" s="112"/>
      <c r="U128" s="112"/>
      <c r="V128" s="112">
        <v>524</v>
      </c>
      <c r="W128" s="112">
        <v>520</v>
      </c>
      <c r="X128" s="112">
        <v>521</v>
      </c>
      <c r="Y128" s="112">
        <v>564</v>
      </c>
      <c r="Z128" s="112">
        <v>585</v>
      </c>
      <c r="AB128" s="109" t="str">
        <f>TEXT(Z128,"###,###")</f>
        <v>585</v>
      </c>
      <c r="AD128" s="127">
        <f>Z128/$Z$7*100</f>
        <v>43.591654247391951</v>
      </c>
    </row>
    <row r="130" spans="19:20" x14ac:dyDescent="0.25">
      <c r="S130" s="101" t="s">
        <v>179</v>
      </c>
      <c r="T130" s="127">
        <v>78.390461997019372</v>
      </c>
    </row>
    <row r="131" spans="19:20" x14ac:dyDescent="0.25">
      <c r="S131" s="101" t="s">
        <v>180</v>
      </c>
      <c r="T131" s="127">
        <v>12.220566318926975</v>
      </c>
    </row>
    <row r="132" spans="19:20" x14ac:dyDescent="0.25">
      <c r="S132" s="101" t="s">
        <v>181</v>
      </c>
      <c r="T132" s="127">
        <v>9.3889716840536508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982901C-EE5F-4083-9450-014DFBC448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CE29784-B2EE-44E2-AEC8-16C6CD4D4A7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A8C11A1-034A-4BB7-B746-CAF841E419E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7187AC06-093D-4AC3-81D6-398E70E9143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99CA-309F-42E5-9610-88A997464D66}">
  <sheetPr codeName="Sheet7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111</v>
      </c>
      <c r="T1" s="99"/>
      <c r="U1" s="99"/>
      <c r="V1" s="99"/>
      <c r="W1" s="99"/>
      <c r="X1" s="99"/>
      <c r="Y1" s="100" t="s">
        <v>152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111</v>
      </c>
      <c r="Y3" s="105" t="s">
        <v>152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12.6 Circular Head,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6680</v>
      </c>
      <c r="W4" s="108">
        <v>6760</v>
      </c>
      <c r="X4" s="108">
        <v>6859</v>
      </c>
      <c r="Y4" s="108">
        <v>7275</v>
      </c>
      <c r="Z4" s="108">
        <v>7299</v>
      </c>
      <c r="AB4" s="109" t="str">
        <f>TEXT(Z4,"###,###")</f>
        <v>7,299</v>
      </c>
      <c r="AD4" s="110">
        <f>Z4/Y4-1</f>
        <v>3.2989690721649811E-3</v>
      </c>
      <c r="AF4" s="110">
        <f>Z4/V4-1</f>
        <v>9.2664670658682669E-2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3562</v>
      </c>
      <c r="W5" s="108">
        <v>3652</v>
      </c>
      <c r="X5" s="108">
        <v>3827</v>
      </c>
      <c r="Y5" s="108">
        <v>3889</v>
      </c>
      <c r="Z5" s="108">
        <v>3875</v>
      </c>
      <c r="AB5" s="109" t="str">
        <f>TEXT(Z5,"###,###")</f>
        <v>3,875</v>
      </c>
      <c r="AD5" s="110">
        <f t="shared" ref="AD5:AD9" si="0">Z5/Y5-1</f>
        <v>-3.5998971457957829E-3</v>
      </c>
      <c r="AF5" s="110">
        <f t="shared" ref="AF5:AF9" si="1">Z5/V5-1</f>
        <v>8.7871982032565965E-2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3121</v>
      </c>
      <c r="W6" s="108">
        <v>3103</v>
      </c>
      <c r="X6" s="108">
        <v>3023</v>
      </c>
      <c r="Y6" s="108">
        <v>3376</v>
      </c>
      <c r="Z6" s="108">
        <v>3412</v>
      </c>
      <c r="AB6" s="109" t="str">
        <f>TEXT(Z6,"###,###")</f>
        <v>3,412</v>
      </c>
      <c r="AD6" s="110">
        <f t="shared" si="0"/>
        <v>1.0663507109004655E-2</v>
      </c>
      <c r="AF6" s="110">
        <f t="shared" si="1"/>
        <v>9.3239346363345188E-2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4568</v>
      </c>
      <c r="W7" s="108">
        <v>4710</v>
      </c>
      <c r="X7" s="108">
        <v>4679</v>
      </c>
      <c r="Y7" s="108">
        <v>4835</v>
      </c>
      <c r="Z7" s="108">
        <v>4941</v>
      </c>
      <c r="AB7" s="109" t="str">
        <f>TEXT(Z7,"###,###")</f>
        <v>4,941</v>
      </c>
      <c r="AD7" s="110">
        <f t="shared" si="0"/>
        <v>2.1923474663908982E-2</v>
      </c>
      <c r="AF7" s="110">
        <f t="shared" si="1"/>
        <v>8.1654991243432562E-2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7,299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4,941</v>
      </c>
      <c r="P8" s="65"/>
      <c r="S8" s="107" t="s">
        <v>82</v>
      </c>
      <c r="T8" s="108"/>
      <c r="U8" s="108"/>
      <c r="V8" s="108">
        <v>36690.5</v>
      </c>
      <c r="W8" s="108">
        <v>38363.89</v>
      </c>
      <c r="X8" s="108">
        <v>39896.239999999998</v>
      </c>
      <c r="Y8" s="108">
        <v>40457</v>
      </c>
      <c r="Z8" s="108">
        <v>43939</v>
      </c>
      <c r="AB8" s="109" t="str">
        <f>TEXT(Z8,"$###,###")</f>
        <v>$43,939</v>
      </c>
      <c r="AD8" s="110">
        <f t="shared" si="0"/>
        <v>8.6066688088587862E-2</v>
      </c>
      <c r="AF8" s="110">
        <f t="shared" si="1"/>
        <v>0.19755795096823436</v>
      </c>
    </row>
    <row r="9" spans="1:32" x14ac:dyDescent="0.25">
      <c r="A9" s="30" t="s">
        <v>14</v>
      </c>
      <c r="B9" s="69"/>
      <c r="C9" s="70"/>
      <c r="D9" s="71">
        <f>AD104</f>
        <v>80.695985751472804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54.746002833434524</v>
      </c>
      <c r="P9" s="72" t="s">
        <v>83</v>
      </c>
      <c r="S9" s="107" t="s">
        <v>7</v>
      </c>
      <c r="T9" s="108"/>
      <c r="U9" s="108"/>
      <c r="V9" s="108">
        <v>211768962</v>
      </c>
      <c r="W9" s="108">
        <v>231749726</v>
      </c>
      <c r="X9" s="108">
        <v>241297215</v>
      </c>
      <c r="Y9" s="108">
        <v>259378464</v>
      </c>
      <c r="Z9" s="108">
        <v>274828007</v>
      </c>
      <c r="AB9" s="109" t="str">
        <f>TEXT(Z9/1000000,"$#,###.0")&amp;" mil"</f>
        <v>$274.8 mil</v>
      </c>
      <c r="AD9" s="110">
        <f t="shared" si="0"/>
        <v>5.9563707648449871E-2</v>
      </c>
      <c r="AF9" s="110">
        <f t="shared" si="1"/>
        <v>0.29777283887333783</v>
      </c>
    </row>
    <row r="10" spans="1:32" x14ac:dyDescent="0.25">
      <c r="A10" s="30" t="s">
        <v>17</v>
      </c>
      <c r="B10" s="69"/>
      <c r="C10" s="70"/>
      <c r="D10" s="71">
        <f>AD105</f>
        <v>9.7958624469105366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45.253997166565476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79.53855494839101</v>
      </c>
      <c r="P11" s="72" t="s">
        <v>83</v>
      </c>
      <c r="S11" s="107" t="s">
        <v>29</v>
      </c>
      <c r="T11" s="112"/>
      <c r="U11" s="112"/>
      <c r="V11" s="112">
        <v>5624</v>
      </c>
      <c r="W11" s="112">
        <v>5621</v>
      </c>
      <c r="X11" s="112">
        <v>5750</v>
      </c>
      <c r="Y11" s="112">
        <v>6214</v>
      </c>
      <c r="Z11" s="112">
        <v>6289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11.151588747217163</v>
      </c>
      <c r="P12" s="72" t="s">
        <v>83</v>
      </c>
      <c r="S12" s="107" t="s">
        <v>30</v>
      </c>
      <c r="T12" s="112"/>
      <c r="U12" s="112"/>
      <c r="V12" s="112">
        <v>1063</v>
      </c>
      <c r="W12" s="112">
        <v>1134</v>
      </c>
      <c r="X12" s="112">
        <v>1109</v>
      </c>
      <c r="Y12" s="112">
        <v>1060</v>
      </c>
      <c r="Z12" s="112">
        <v>1007</v>
      </c>
    </row>
    <row r="13" spans="1:32" ht="15" customHeight="1" x14ac:dyDescent="0.25">
      <c r="A13" s="30" t="s">
        <v>19</v>
      </c>
      <c r="B13" s="70"/>
      <c r="C13" s="70"/>
      <c r="D13" s="71">
        <f>AD108</f>
        <v>15.303466228250445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9.2693786682857713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21.002877106452939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42.0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27.798328538155914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18.224110032362457</v>
      </c>
      <c r="P15" s="72" t="s">
        <v>83</v>
      </c>
      <c r="S15" s="115" t="s">
        <v>59</v>
      </c>
      <c r="T15" s="115"/>
      <c r="U15" s="116"/>
      <c r="V15" s="116">
        <v>1565</v>
      </c>
      <c r="W15" s="116">
        <v>1664</v>
      </c>
      <c r="X15" s="116">
        <v>1655</v>
      </c>
      <c r="Y15" s="112">
        <v>1744</v>
      </c>
      <c r="Z15" s="112">
        <v>1719</v>
      </c>
      <c r="AB15" s="117">
        <f t="shared" ref="AB15:AB34" si="2">IF(Z15="np",0,Z15/$Z$34)</f>
        <v>0.23544719901383371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26.332374297849022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81.775889967637539</v>
      </c>
      <c r="P16" s="37" t="s">
        <v>83</v>
      </c>
      <c r="S16" s="115" t="s">
        <v>60</v>
      </c>
      <c r="T16" s="115"/>
      <c r="U16" s="116"/>
      <c r="V16" s="116">
        <v>106</v>
      </c>
      <c r="W16" s="116">
        <v>101</v>
      </c>
      <c r="X16" s="116">
        <v>103</v>
      </c>
      <c r="Y16" s="112">
        <v>108</v>
      </c>
      <c r="Z16" s="112">
        <v>117</v>
      </c>
      <c r="AB16" s="117">
        <f t="shared" si="2"/>
        <v>1.6025202027119573E-2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828</v>
      </c>
      <c r="W17" s="116">
        <v>762</v>
      </c>
      <c r="X17" s="116">
        <v>731</v>
      </c>
      <c r="Y17" s="112">
        <v>713</v>
      </c>
      <c r="Z17" s="112">
        <v>786</v>
      </c>
      <c r="AB17" s="117">
        <f t="shared" si="2"/>
        <v>0.10765648541295712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28</v>
      </c>
      <c r="W18" s="116">
        <v>33</v>
      </c>
      <c r="X18" s="116">
        <v>28</v>
      </c>
      <c r="Y18" s="112">
        <v>29</v>
      </c>
      <c r="Z18" s="112">
        <v>37</v>
      </c>
      <c r="AB18" s="117">
        <f t="shared" si="2"/>
        <v>5.0677989316531983E-3</v>
      </c>
    </row>
    <row r="19" spans="1:28" x14ac:dyDescent="0.25">
      <c r="A19" s="61" t="str">
        <f>$S$1&amp;" ("&amp;$V$2&amp;" to "&amp;$Z$2&amp;")"</f>
        <v>Circular Head (2018-19 to 2022-23)</v>
      </c>
      <c r="B19" s="61"/>
      <c r="C19" s="61"/>
      <c r="D19" s="61"/>
      <c r="E19" s="61"/>
      <c r="F19" s="61"/>
      <c r="G19" s="61" t="str">
        <f>$S$1&amp;" ("&amp;$V$2&amp;" to "&amp;$Z$2&amp;")"</f>
        <v>Circular Head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316</v>
      </c>
      <c r="W19" s="116">
        <v>274</v>
      </c>
      <c r="X19" s="116">
        <v>266</v>
      </c>
      <c r="Y19" s="112">
        <v>290</v>
      </c>
      <c r="Z19" s="112">
        <v>278</v>
      </c>
      <c r="AB19" s="117">
        <f t="shared" si="2"/>
        <v>3.8076975756745651E-2</v>
      </c>
    </row>
    <row r="20" spans="1:28" x14ac:dyDescent="0.25">
      <c r="S20" s="115" t="s">
        <v>64</v>
      </c>
      <c r="T20" s="115"/>
      <c r="U20" s="116"/>
      <c r="V20" s="116">
        <v>169</v>
      </c>
      <c r="W20" s="116">
        <v>146</v>
      </c>
      <c r="X20" s="116">
        <v>149</v>
      </c>
      <c r="Y20" s="112">
        <v>169</v>
      </c>
      <c r="Z20" s="112">
        <v>152</v>
      </c>
      <c r="AB20" s="117">
        <f t="shared" si="2"/>
        <v>2.0819065881386111E-2</v>
      </c>
    </row>
    <row r="21" spans="1:28" x14ac:dyDescent="0.25">
      <c r="S21" s="115" t="s">
        <v>65</v>
      </c>
      <c r="T21" s="115"/>
      <c r="U21" s="116"/>
      <c r="V21" s="116">
        <v>376</v>
      </c>
      <c r="W21" s="116">
        <v>437</v>
      </c>
      <c r="X21" s="116">
        <v>454</v>
      </c>
      <c r="Y21" s="112">
        <v>499</v>
      </c>
      <c r="Z21" s="112">
        <v>461</v>
      </c>
      <c r="AB21" s="117">
        <f t="shared" si="2"/>
        <v>6.3142035337624983E-2</v>
      </c>
    </row>
    <row r="22" spans="1:28" x14ac:dyDescent="0.25">
      <c r="S22" s="115" t="s">
        <v>66</v>
      </c>
      <c r="T22" s="115"/>
      <c r="U22" s="116"/>
      <c r="V22" s="116">
        <v>393</v>
      </c>
      <c r="W22" s="116">
        <v>383</v>
      </c>
      <c r="X22" s="116">
        <v>389</v>
      </c>
      <c r="Y22" s="112">
        <v>461</v>
      </c>
      <c r="Z22" s="112">
        <v>527</v>
      </c>
      <c r="AB22" s="117">
        <f t="shared" si="2"/>
        <v>7.2181892891384741E-2</v>
      </c>
    </row>
    <row r="23" spans="1:28" x14ac:dyDescent="0.25">
      <c r="S23" s="115" t="s">
        <v>67</v>
      </c>
      <c r="T23" s="115"/>
      <c r="U23" s="116"/>
      <c r="V23" s="116">
        <v>239</v>
      </c>
      <c r="W23" s="116">
        <v>265</v>
      </c>
      <c r="X23" s="116">
        <v>281</v>
      </c>
      <c r="Y23" s="112">
        <v>267</v>
      </c>
      <c r="Z23" s="112">
        <v>251</v>
      </c>
      <c r="AB23" s="117">
        <f t="shared" si="2"/>
        <v>3.4378852212025753E-2</v>
      </c>
    </row>
    <row r="24" spans="1:28" x14ac:dyDescent="0.25">
      <c r="S24" s="115" t="s">
        <v>68</v>
      </c>
      <c r="T24" s="115"/>
      <c r="U24" s="116"/>
      <c r="V24" s="116">
        <v>22</v>
      </c>
      <c r="W24" s="116">
        <v>6</v>
      </c>
      <c r="X24" s="116">
        <v>4</v>
      </c>
      <c r="Y24" s="112">
        <v>8</v>
      </c>
      <c r="Z24" s="112">
        <v>11</v>
      </c>
      <c r="AB24" s="117">
        <f t="shared" si="2"/>
        <v>1.5066429256266264E-3</v>
      </c>
    </row>
    <row r="25" spans="1:28" x14ac:dyDescent="0.25">
      <c r="S25" s="115" t="s">
        <v>69</v>
      </c>
      <c r="T25" s="115"/>
      <c r="U25" s="116"/>
      <c r="V25" s="116">
        <v>66</v>
      </c>
      <c r="W25" s="116">
        <v>92</v>
      </c>
      <c r="X25" s="116">
        <v>96</v>
      </c>
      <c r="Y25" s="112">
        <v>84</v>
      </c>
      <c r="Z25" s="112">
        <v>91</v>
      </c>
      <c r="AB25" s="117">
        <f t="shared" si="2"/>
        <v>1.2464046021093002E-2</v>
      </c>
    </row>
    <row r="26" spans="1:28" x14ac:dyDescent="0.25">
      <c r="S26" s="115" t="s">
        <v>70</v>
      </c>
      <c r="T26" s="115"/>
      <c r="U26" s="116"/>
      <c r="V26" s="116">
        <v>87</v>
      </c>
      <c r="W26" s="116">
        <v>88</v>
      </c>
      <c r="X26" s="116">
        <v>87</v>
      </c>
      <c r="Y26" s="112">
        <v>88</v>
      </c>
      <c r="Z26" s="112">
        <v>93</v>
      </c>
      <c r="AB26" s="117">
        <f t="shared" si="2"/>
        <v>1.2737981098479661E-2</v>
      </c>
    </row>
    <row r="27" spans="1:28" x14ac:dyDescent="0.25">
      <c r="S27" s="115" t="s">
        <v>71</v>
      </c>
      <c r="T27" s="115"/>
      <c r="U27" s="116"/>
      <c r="V27" s="116">
        <v>134</v>
      </c>
      <c r="W27" s="116">
        <v>155</v>
      </c>
      <c r="X27" s="116">
        <v>139</v>
      </c>
      <c r="Y27" s="112">
        <v>180</v>
      </c>
      <c r="Z27" s="112">
        <v>221</v>
      </c>
      <c r="AB27" s="117">
        <f t="shared" si="2"/>
        <v>3.026982605122586E-2</v>
      </c>
    </row>
    <row r="28" spans="1:28" x14ac:dyDescent="0.25">
      <c r="S28" s="115" t="s">
        <v>72</v>
      </c>
      <c r="T28" s="115"/>
      <c r="U28" s="116"/>
      <c r="V28" s="116">
        <v>426</v>
      </c>
      <c r="W28" s="116">
        <v>468</v>
      </c>
      <c r="X28" s="116">
        <v>573</v>
      </c>
      <c r="Y28" s="112">
        <v>636</v>
      </c>
      <c r="Z28" s="112">
        <v>577</v>
      </c>
      <c r="AB28" s="117">
        <f t="shared" si="2"/>
        <v>7.9030269826051228E-2</v>
      </c>
    </row>
    <row r="29" spans="1:28" x14ac:dyDescent="0.25">
      <c r="S29" s="115" t="s">
        <v>73</v>
      </c>
      <c r="T29" s="115"/>
      <c r="U29" s="116"/>
      <c r="V29" s="116">
        <v>220</v>
      </c>
      <c r="W29" s="116">
        <v>200</v>
      </c>
      <c r="X29" s="116">
        <v>236</v>
      </c>
      <c r="Y29" s="112">
        <v>292</v>
      </c>
      <c r="Z29" s="112">
        <v>253</v>
      </c>
      <c r="AB29" s="117">
        <f t="shared" si="2"/>
        <v>3.4652787289412408E-2</v>
      </c>
    </row>
    <row r="30" spans="1:28" x14ac:dyDescent="0.25">
      <c r="S30" s="115" t="s">
        <v>74</v>
      </c>
      <c r="T30" s="115"/>
      <c r="U30" s="116"/>
      <c r="V30" s="116">
        <v>343</v>
      </c>
      <c r="W30" s="116">
        <v>354</v>
      </c>
      <c r="X30" s="116">
        <v>396</v>
      </c>
      <c r="Y30" s="112">
        <v>440</v>
      </c>
      <c r="Z30" s="112">
        <v>428</v>
      </c>
      <c r="AB30" s="117">
        <f t="shared" si="2"/>
        <v>5.8622106560745103E-2</v>
      </c>
    </row>
    <row r="31" spans="1:28" x14ac:dyDescent="0.25">
      <c r="S31" s="115" t="s">
        <v>75</v>
      </c>
      <c r="T31" s="115"/>
      <c r="U31" s="116"/>
      <c r="V31" s="116">
        <v>423</v>
      </c>
      <c r="W31" s="116">
        <v>442</v>
      </c>
      <c r="X31" s="116">
        <v>445</v>
      </c>
      <c r="Y31" s="112">
        <v>505</v>
      </c>
      <c r="Z31" s="112">
        <v>514</v>
      </c>
      <c r="AB31" s="117">
        <f t="shared" si="2"/>
        <v>7.0401314888371452E-2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56</v>
      </c>
      <c r="W32" s="116">
        <v>59</v>
      </c>
      <c r="X32" s="116">
        <v>45</v>
      </c>
      <c r="Y32" s="112">
        <v>41</v>
      </c>
      <c r="Z32" s="112">
        <v>51</v>
      </c>
      <c r="AB32" s="117">
        <f t="shared" si="2"/>
        <v>6.9853444733598141E-3</v>
      </c>
    </row>
    <row r="33" spans="19:32" x14ac:dyDescent="0.25">
      <c r="S33" s="115" t="s">
        <v>77</v>
      </c>
      <c r="T33" s="115"/>
      <c r="U33" s="116"/>
      <c r="V33" s="116">
        <v>261</v>
      </c>
      <c r="W33" s="116">
        <v>263</v>
      </c>
      <c r="X33" s="116">
        <v>265</v>
      </c>
      <c r="Y33" s="112">
        <v>255</v>
      </c>
      <c r="Z33" s="112">
        <v>263</v>
      </c>
      <c r="AB33" s="117">
        <f t="shared" si="2"/>
        <v>3.6022462676345707E-2</v>
      </c>
    </row>
    <row r="34" spans="19:32" x14ac:dyDescent="0.25">
      <c r="S34" s="118" t="s">
        <v>53</v>
      </c>
      <c r="T34" s="118"/>
      <c r="U34" s="119"/>
      <c r="V34" s="119">
        <v>6683</v>
      </c>
      <c r="W34" s="119">
        <v>6761</v>
      </c>
      <c r="X34" s="119">
        <v>6859</v>
      </c>
      <c r="Y34" s="120">
        <v>7277</v>
      </c>
      <c r="Z34" s="120">
        <v>7301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3729</v>
      </c>
      <c r="W37" s="112">
        <v>3897</v>
      </c>
      <c r="X37" s="112">
        <v>3894</v>
      </c>
      <c r="Y37" s="112">
        <v>3964</v>
      </c>
      <c r="Z37" s="112">
        <v>4043</v>
      </c>
      <c r="AB37" s="132">
        <f>Z37/Z40*100</f>
        <v>81.775889967637539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836</v>
      </c>
      <c r="W38" s="112">
        <v>811</v>
      </c>
      <c r="X38" s="112">
        <v>784</v>
      </c>
      <c r="Y38" s="112">
        <v>868</v>
      </c>
      <c r="Z38" s="112">
        <v>901</v>
      </c>
      <c r="AB38" s="132">
        <f>Z38/Z40*100</f>
        <v>18.224110032362457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4565</v>
      </c>
      <c r="W40" s="112">
        <v>4708</v>
      </c>
      <c r="X40" s="112">
        <v>4678</v>
      </c>
      <c r="Y40" s="112">
        <v>4832</v>
      </c>
      <c r="Z40" s="112">
        <v>4944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14</v>
      </c>
      <c r="W44" s="112">
        <v>14</v>
      </c>
      <c r="X44" s="112">
        <v>11</v>
      </c>
      <c r="Y44" s="112">
        <v>11</v>
      </c>
      <c r="Z44" s="112">
        <v>20</v>
      </c>
    </row>
    <row r="45" spans="19:32" x14ac:dyDescent="0.25">
      <c r="S45" s="115" t="s">
        <v>37</v>
      </c>
      <c r="T45" s="115"/>
      <c r="U45" s="112"/>
      <c r="V45" s="112">
        <v>88</v>
      </c>
      <c r="W45" s="112">
        <v>100</v>
      </c>
      <c r="X45" s="112">
        <v>110</v>
      </c>
      <c r="Y45" s="112">
        <v>130</v>
      </c>
      <c r="Z45" s="112">
        <v>154</v>
      </c>
    </row>
    <row r="46" spans="19:32" x14ac:dyDescent="0.25">
      <c r="S46" s="115" t="s">
        <v>38</v>
      </c>
      <c r="T46" s="115"/>
      <c r="U46" s="112"/>
      <c r="V46" s="112">
        <v>256</v>
      </c>
      <c r="W46" s="112">
        <v>236</v>
      </c>
      <c r="X46" s="112">
        <v>242</v>
      </c>
      <c r="Y46" s="112">
        <v>241</v>
      </c>
      <c r="Z46" s="112">
        <v>206</v>
      </c>
    </row>
    <row r="47" spans="19:32" x14ac:dyDescent="0.25">
      <c r="S47" s="115" t="s">
        <v>39</v>
      </c>
      <c r="T47" s="115"/>
      <c r="U47" s="112"/>
      <c r="V47" s="112">
        <v>373</v>
      </c>
      <c r="W47" s="112">
        <v>363</v>
      </c>
      <c r="X47" s="112">
        <v>327</v>
      </c>
      <c r="Y47" s="112">
        <v>304</v>
      </c>
      <c r="Z47" s="112">
        <v>339</v>
      </c>
    </row>
    <row r="48" spans="19:32" x14ac:dyDescent="0.25">
      <c r="S48" s="115" t="s">
        <v>40</v>
      </c>
      <c r="T48" s="115"/>
      <c r="U48" s="112"/>
      <c r="V48" s="112">
        <v>463</v>
      </c>
      <c r="W48" s="112">
        <v>514</v>
      </c>
      <c r="X48" s="112">
        <v>567</v>
      </c>
      <c r="Y48" s="112">
        <v>557</v>
      </c>
      <c r="Z48" s="112">
        <v>492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323</v>
      </c>
      <c r="W49" s="112">
        <v>383</v>
      </c>
      <c r="X49" s="112">
        <v>452</v>
      </c>
      <c r="Y49" s="112">
        <v>498</v>
      </c>
      <c r="Z49" s="112">
        <v>501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Circular Head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332</v>
      </c>
      <c r="W50" s="112">
        <v>322</v>
      </c>
      <c r="X50" s="112">
        <v>370</v>
      </c>
      <c r="Y50" s="112">
        <v>351</v>
      </c>
      <c r="Z50" s="112">
        <v>352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273</v>
      </c>
      <c r="W51" s="112">
        <v>279</v>
      </c>
      <c r="X51" s="112">
        <v>285</v>
      </c>
      <c r="Y51" s="112">
        <v>299</v>
      </c>
      <c r="Z51" s="112">
        <v>312</v>
      </c>
    </row>
    <row r="52" spans="1:26" ht="15" customHeight="1" x14ac:dyDescent="0.25">
      <c r="S52" s="115" t="s">
        <v>44</v>
      </c>
      <c r="T52" s="115"/>
      <c r="U52" s="112"/>
      <c r="V52" s="112">
        <v>301</v>
      </c>
      <c r="W52" s="112">
        <v>293</v>
      </c>
      <c r="X52" s="112">
        <v>289</v>
      </c>
      <c r="Y52" s="112">
        <v>303</v>
      </c>
      <c r="Z52" s="112">
        <v>260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274</v>
      </c>
      <c r="W53" s="112">
        <v>275</v>
      </c>
      <c r="X53" s="112">
        <v>281</v>
      </c>
      <c r="Y53" s="112">
        <v>284</v>
      </c>
      <c r="Z53" s="112">
        <v>313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340</v>
      </c>
      <c r="W54" s="112">
        <v>326</v>
      </c>
      <c r="X54" s="112">
        <v>303</v>
      </c>
      <c r="Y54" s="112">
        <v>300</v>
      </c>
      <c r="Z54" s="112">
        <v>293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249</v>
      </c>
      <c r="W55" s="112">
        <v>265</v>
      </c>
      <c r="X55" s="112">
        <v>284</v>
      </c>
      <c r="Y55" s="112">
        <v>307</v>
      </c>
      <c r="Z55" s="112">
        <v>288</v>
      </c>
    </row>
    <row r="56" spans="1:26" ht="15" customHeight="1" x14ac:dyDescent="0.25">
      <c r="S56" s="115" t="s">
        <v>48</v>
      </c>
      <c r="T56" s="115"/>
      <c r="U56" s="112"/>
      <c r="V56" s="112">
        <v>160</v>
      </c>
      <c r="W56" s="112">
        <v>152</v>
      </c>
      <c r="X56" s="112">
        <v>171</v>
      </c>
      <c r="Y56" s="112">
        <v>163</v>
      </c>
      <c r="Z56" s="112">
        <v>193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65</v>
      </c>
      <c r="W57" s="112">
        <v>59</v>
      </c>
      <c r="X57" s="112">
        <v>77</v>
      </c>
      <c r="Y57" s="112">
        <v>83</v>
      </c>
      <c r="Z57" s="112">
        <v>104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30</v>
      </c>
      <c r="W58" s="112">
        <v>37</v>
      </c>
      <c r="X58" s="112">
        <v>31</v>
      </c>
      <c r="Y58" s="112">
        <v>29</v>
      </c>
      <c r="Z58" s="112">
        <v>31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12</v>
      </c>
      <c r="W59" s="112">
        <v>17</v>
      </c>
      <c r="X59" s="112">
        <v>17</v>
      </c>
      <c r="Y59" s="112">
        <v>9</v>
      </c>
      <c r="Z59" s="112">
        <v>15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9</v>
      </c>
      <c r="W60" s="112">
        <v>15</v>
      </c>
      <c r="X60" s="112">
        <v>10</v>
      </c>
      <c r="Y60" s="112">
        <v>12</v>
      </c>
      <c r="Z60" s="112">
        <v>9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3561</v>
      </c>
      <c r="W61" s="112">
        <v>3654</v>
      </c>
      <c r="X61" s="112">
        <v>3827</v>
      </c>
      <c r="Y61" s="112">
        <v>3894</v>
      </c>
      <c r="Z61" s="112">
        <v>3878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7</v>
      </c>
      <c r="W63" s="112">
        <v>16</v>
      </c>
      <c r="X63" s="112">
        <v>22</v>
      </c>
      <c r="Y63" s="112">
        <v>24</v>
      </c>
      <c r="Z63" s="112">
        <v>20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85</v>
      </c>
      <c r="W64" s="112">
        <v>83</v>
      </c>
      <c r="X64" s="112">
        <v>105</v>
      </c>
      <c r="Y64" s="112">
        <v>146</v>
      </c>
      <c r="Z64" s="112">
        <v>154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Circular Head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234</v>
      </c>
      <c r="W65" s="112">
        <v>196</v>
      </c>
      <c r="X65" s="112">
        <v>194</v>
      </c>
      <c r="Y65" s="112">
        <v>212</v>
      </c>
      <c r="Z65" s="112">
        <v>257</v>
      </c>
    </row>
    <row r="66" spans="1:26" x14ac:dyDescent="0.25">
      <c r="S66" s="115" t="s">
        <v>39</v>
      </c>
      <c r="T66" s="115"/>
      <c r="U66" s="112"/>
      <c r="V66" s="112">
        <v>302</v>
      </c>
      <c r="W66" s="112">
        <v>274</v>
      </c>
      <c r="X66" s="112">
        <v>256</v>
      </c>
      <c r="Y66" s="112">
        <v>277</v>
      </c>
      <c r="Z66" s="112">
        <v>276</v>
      </c>
    </row>
    <row r="67" spans="1:26" x14ac:dyDescent="0.25">
      <c r="S67" s="115" t="s">
        <v>40</v>
      </c>
      <c r="T67" s="115"/>
      <c r="U67" s="112"/>
      <c r="V67" s="112">
        <v>318</v>
      </c>
      <c r="W67" s="112">
        <v>362</v>
      </c>
      <c r="X67" s="112">
        <v>318</v>
      </c>
      <c r="Y67" s="112">
        <v>350</v>
      </c>
      <c r="Z67" s="112">
        <v>357</v>
      </c>
    </row>
    <row r="68" spans="1:26" x14ac:dyDescent="0.25">
      <c r="S68" s="115" t="s">
        <v>41</v>
      </c>
      <c r="T68" s="115"/>
      <c r="U68" s="112"/>
      <c r="V68" s="112">
        <v>297</v>
      </c>
      <c r="W68" s="112">
        <v>283</v>
      </c>
      <c r="X68" s="112">
        <v>261</v>
      </c>
      <c r="Y68" s="112">
        <v>338</v>
      </c>
      <c r="Z68" s="112">
        <v>322</v>
      </c>
    </row>
    <row r="69" spans="1:26" x14ac:dyDescent="0.25">
      <c r="S69" s="115" t="s">
        <v>42</v>
      </c>
      <c r="T69" s="115"/>
      <c r="U69" s="112"/>
      <c r="V69" s="112">
        <v>275</v>
      </c>
      <c r="W69" s="112">
        <v>283</v>
      </c>
      <c r="X69" s="112">
        <v>297</v>
      </c>
      <c r="Y69" s="112">
        <v>329</v>
      </c>
      <c r="Z69" s="112">
        <v>339</v>
      </c>
    </row>
    <row r="70" spans="1:26" x14ac:dyDescent="0.25">
      <c r="S70" s="115" t="s">
        <v>43</v>
      </c>
      <c r="T70" s="115"/>
      <c r="U70" s="112"/>
      <c r="V70" s="112">
        <v>260</v>
      </c>
      <c r="W70" s="112">
        <v>271</v>
      </c>
      <c r="X70" s="112">
        <v>243</v>
      </c>
      <c r="Y70" s="112">
        <v>299</v>
      </c>
      <c r="Z70" s="112">
        <v>287</v>
      </c>
    </row>
    <row r="71" spans="1:26" x14ac:dyDescent="0.25">
      <c r="S71" s="115" t="s">
        <v>44</v>
      </c>
      <c r="T71" s="115"/>
      <c r="U71" s="112"/>
      <c r="V71" s="112">
        <v>309</v>
      </c>
      <c r="W71" s="112">
        <v>282</v>
      </c>
      <c r="X71" s="112">
        <v>277</v>
      </c>
      <c r="Y71" s="112">
        <v>269</v>
      </c>
      <c r="Z71" s="112">
        <v>287</v>
      </c>
    </row>
    <row r="72" spans="1:26" x14ac:dyDescent="0.25">
      <c r="S72" s="115" t="s">
        <v>45</v>
      </c>
      <c r="T72" s="115"/>
      <c r="U72" s="112"/>
      <c r="V72" s="112">
        <v>311</v>
      </c>
      <c r="W72" s="112">
        <v>319</v>
      </c>
      <c r="X72" s="112">
        <v>324</v>
      </c>
      <c r="Y72" s="112">
        <v>326</v>
      </c>
      <c r="Z72" s="112">
        <v>315</v>
      </c>
    </row>
    <row r="73" spans="1:26" x14ac:dyDescent="0.25">
      <c r="S73" s="115" t="s">
        <v>46</v>
      </c>
      <c r="T73" s="115"/>
      <c r="U73" s="112"/>
      <c r="V73" s="112">
        <v>352</v>
      </c>
      <c r="W73" s="112">
        <v>333</v>
      </c>
      <c r="X73" s="112">
        <v>278</v>
      </c>
      <c r="Y73" s="112">
        <v>297</v>
      </c>
      <c r="Z73" s="112">
        <v>297</v>
      </c>
    </row>
    <row r="74" spans="1:26" x14ac:dyDescent="0.25">
      <c r="S74" s="115" t="s">
        <v>47</v>
      </c>
      <c r="T74" s="115"/>
      <c r="U74" s="112"/>
      <c r="V74" s="112">
        <v>201</v>
      </c>
      <c r="W74" s="112">
        <v>221</v>
      </c>
      <c r="X74" s="112">
        <v>243</v>
      </c>
      <c r="Y74" s="112">
        <v>300</v>
      </c>
      <c r="Z74" s="112">
        <v>300</v>
      </c>
    </row>
    <row r="75" spans="1:26" x14ac:dyDescent="0.25">
      <c r="S75" s="115" t="s">
        <v>48</v>
      </c>
      <c r="T75" s="115"/>
      <c r="U75" s="112"/>
      <c r="V75" s="112">
        <v>92</v>
      </c>
      <c r="W75" s="112">
        <v>101</v>
      </c>
      <c r="X75" s="112">
        <v>128</v>
      </c>
      <c r="Y75" s="112">
        <v>138</v>
      </c>
      <c r="Z75" s="112">
        <v>139</v>
      </c>
    </row>
    <row r="76" spans="1:26" x14ac:dyDescent="0.25">
      <c r="S76" s="115" t="s">
        <v>49</v>
      </c>
      <c r="T76" s="115"/>
      <c r="U76" s="112"/>
      <c r="V76" s="112">
        <v>38</v>
      </c>
      <c r="W76" s="112">
        <v>37</v>
      </c>
      <c r="X76" s="112">
        <v>33</v>
      </c>
      <c r="Y76" s="112">
        <v>38</v>
      </c>
      <c r="Z76" s="112">
        <v>38</v>
      </c>
    </row>
    <row r="77" spans="1:26" x14ac:dyDescent="0.25">
      <c r="S77" s="115" t="s">
        <v>50</v>
      </c>
      <c r="T77" s="115"/>
      <c r="U77" s="112"/>
      <c r="V77" s="112">
        <v>22</v>
      </c>
      <c r="W77" s="112">
        <v>27</v>
      </c>
      <c r="X77" s="112">
        <v>25</v>
      </c>
      <c r="Y77" s="112">
        <v>27</v>
      </c>
      <c r="Z77" s="112">
        <v>16</v>
      </c>
    </row>
    <row r="78" spans="1:26" x14ac:dyDescent="0.25">
      <c r="S78" s="115" t="s">
        <v>51</v>
      </c>
      <c r="T78" s="115"/>
      <c r="U78" s="112"/>
      <c r="V78" s="112">
        <v>17</v>
      </c>
      <c r="W78" s="112">
        <v>12</v>
      </c>
      <c r="X78" s="112">
        <v>11</v>
      </c>
      <c r="Y78" s="112">
        <v>9</v>
      </c>
      <c r="Z78" s="112">
        <v>5</v>
      </c>
    </row>
    <row r="79" spans="1:26" x14ac:dyDescent="0.25">
      <c r="S79" s="115" t="s">
        <v>52</v>
      </c>
      <c r="T79" s="115"/>
      <c r="U79" s="112"/>
      <c r="V79" s="112">
        <v>8</v>
      </c>
      <c r="W79" s="112">
        <v>9</v>
      </c>
      <c r="X79" s="112">
        <v>8</v>
      </c>
      <c r="Y79" s="112">
        <v>5</v>
      </c>
      <c r="Z79" s="112">
        <v>8</v>
      </c>
    </row>
    <row r="80" spans="1:26" x14ac:dyDescent="0.25">
      <c r="S80" s="118" t="s">
        <v>53</v>
      </c>
      <c r="T80" s="118"/>
      <c r="U80" s="112"/>
      <c r="V80" s="112">
        <v>3115</v>
      </c>
      <c r="W80" s="112">
        <v>3105</v>
      </c>
      <c r="X80" s="112">
        <v>3023</v>
      </c>
      <c r="Y80" s="112">
        <v>3375</v>
      </c>
      <c r="Z80" s="112">
        <v>3413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Circular Head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265</v>
      </c>
      <c r="W83" s="112">
        <v>282</v>
      </c>
      <c r="X83" s="112">
        <v>307</v>
      </c>
      <c r="Y83" s="112">
        <v>317</v>
      </c>
      <c r="Z83" s="112">
        <v>339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111</v>
      </c>
      <c r="W84" s="112">
        <v>110</v>
      </c>
      <c r="X84" s="112">
        <v>114</v>
      </c>
      <c r="Y84" s="112">
        <v>119</v>
      </c>
      <c r="Z84" s="112">
        <v>136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338</v>
      </c>
      <c r="W85" s="112">
        <v>345</v>
      </c>
      <c r="X85" s="112">
        <v>346</v>
      </c>
      <c r="Y85" s="112">
        <v>371</v>
      </c>
      <c r="Z85" s="112">
        <v>375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7,299</v>
      </c>
      <c r="D86" s="94">
        <f t="shared" ref="D86:D91" si="4">AD4</f>
        <v>3.2989690721649811E-3</v>
      </c>
      <c r="E86" s="95">
        <f t="shared" ref="E86:E91" si="5">AD4</f>
        <v>3.2989690721649811E-3</v>
      </c>
      <c r="F86" s="94">
        <f t="shared" ref="F86:F91" si="6">AF4</f>
        <v>9.2664670658682669E-2</v>
      </c>
      <c r="G86" s="95">
        <f t="shared" ref="G86:G91" si="7">AF4</f>
        <v>9.2664670658682669E-2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58</v>
      </c>
      <c r="W86" s="112">
        <v>74</v>
      </c>
      <c r="X86" s="112">
        <v>89</v>
      </c>
      <c r="Y86" s="112">
        <v>88</v>
      </c>
      <c r="Z86" s="112">
        <v>91</v>
      </c>
    </row>
    <row r="87" spans="1:30" ht="15" customHeight="1" x14ac:dyDescent="0.25">
      <c r="A87" s="96" t="s">
        <v>4</v>
      </c>
      <c r="B87" s="49"/>
      <c r="C87" s="97" t="str">
        <f t="shared" si="3"/>
        <v>3,875</v>
      </c>
      <c r="D87" s="94">
        <f t="shared" si="4"/>
        <v>-3.5998971457957829E-3</v>
      </c>
      <c r="E87" s="95">
        <f t="shared" si="5"/>
        <v>-3.5998971457957829E-3</v>
      </c>
      <c r="F87" s="94">
        <f t="shared" si="6"/>
        <v>8.7871982032565965E-2</v>
      </c>
      <c r="G87" s="95">
        <f t="shared" si="7"/>
        <v>8.7871982032565965E-2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37</v>
      </c>
      <c r="W87" s="112">
        <v>42</v>
      </c>
      <c r="X87" s="112">
        <v>44</v>
      </c>
      <c r="Y87" s="112">
        <v>41</v>
      </c>
      <c r="Z87" s="112">
        <v>43</v>
      </c>
    </row>
    <row r="88" spans="1:30" ht="15" customHeight="1" x14ac:dyDescent="0.25">
      <c r="A88" s="96" t="s">
        <v>5</v>
      </c>
      <c r="B88" s="49"/>
      <c r="C88" s="97" t="str">
        <f t="shared" si="3"/>
        <v>3,412</v>
      </c>
      <c r="D88" s="94">
        <f t="shared" si="4"/>
        <v>1.0663507109004655E-2</v>
      </c>
      <c r="E88" s="95">
        <f t="shared" si="5"/>
        <v>1.0663507109004655E-2</v>
      </c>
      <c r="F88" s="94">
        <f t="shared" si="6"/>
        <v>9.3239346363345188E-2</v>
      </c>
      <c r="G88" s="95">
        <f t="shared" si="7"/>
        <v>9.3239346363345188E-2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58</v>
      </c>
      <c r="W88" s="112">
        <v>54</v>
      </c>
      <c r="X88" s="112">
        <v>53</v>
      </c>
      <c r="Y88" s="112">
        <v>60</v>
      </c>
      <c r="Z88" s="112">
        <v>61</v>
      </c>
    </row>
    <row r="89" spans="1:30" ht="15" customHeight="1" x14ac:dyDescent="0.25">
      <c r="A89" s="49" t="s">
        <v>6</v>
      </c>
      <c r="B89" s="49"/>
      <c r="C89" s="97" t="str">
        <f t="shared" si="3"/>
        <v>4,941</v>
      </c>
      <c r="D89" s="94">
        <f t="shared" si="4"/>
        <v>2.1923474663908982E-2</v>
      </c>
      <c r="E89" s="95">
        <f t="shared" si="5"/>
        <v>2.1923474663908982E-2</v>
      </c>
      <c r="F89" s="94">
        <f t="shared" si="6"/>
        <v>8.1654991243432562E-2</v>
      </c>
      <c r="G89" s="95">
        <f t="shared" si="7"/>
        <v>8.1654991243432562E-2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294</v>
      </c>
      <c r="W89" s="112">
        <v>309</v>
      </c>
      <c r="X89" s="112">
        <v>300</v>
      </c>
      <c r="Y89" s="112">
        <v>309</v>
      </c>
      <c r="Z89" s="112">
        <v>355</v>
      </c>
    </row>
    <row r="90" spans="1:30" ht="15" customHeight="1" x14ac:dyDescent="0.25">
      <c r="A90" s="49" t="s">
        <v>95</v>
      </c>
      <c r="B90" s="49"/>
      <c r="C90" s="97" t="str">
        <f t="shared" si="3"/>
        <v>$43,939</v>
      </c>
      <c r="D90" s="94">
        <f t="shared" si="4"/>
        <v>8.6066688088587862E-2</v>
      </c>
      <c r="E90" s="95">
        <f t="shared" si="5"/>
        <v>8.6066688088587862E-2</v>
      </c>
      <c r="F90" s="94">
        <f t="shared" si="6"/>
        <v>0.19755795096823436</v>
      </c>
      <c r="G90" s="95">
        <f t="shared" si="7"/>
        <v>0.19755795096823436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741</v>
      </c>
      <c r="W90" s="112">
        <v>753</v>
      </c>
      <c r="X90" s="112">
        <v>775</v>
      </c>
      <c r="Y90" s="112">
        <v>781</v>
      </c>
      <c r="Z90" s="112">
        <v>703</v>
      </c>
    </row>
    <row r="91" spans="1:30" ht="15" customHeight="1" x14ac:dyDescent="0.25">
      <c r="A91" s="49" t="s">
        <v>7</v>
      </c>
      <c r="B91" s="49"/>
      <c r="C91" s="97" t="str">
        <f t="shared" si="3"/>
        <v>$274.8 mil</v>
      </c>
      <c r="D91" s="94">
        <f t="shared" si="4"/>
        <v>5.9563707648449871E-2</v>
      </c>
      <c r="E91" s="95">
        <f t="shared" si="5"/>
        <v>5.9563707648449871E-2</v>
      </c>
      <c r="F91" s="94">
        <f t="shared" si="6"/>
        <v>0.29777283887333783</v>
      </c>
      <c r="G91" s="95">
        <f t="shared" si="7"/>
        <v>0.29777283887333783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2510</v>
      </c>
      <c r="W91" s="112">
        <v>2592</v>
      </c>
      <c r="X91" s="112">
        <v>2599</v>
      </c>
      <c r="Y91" s="112">
        <v>2655</v>
      </c>
      <c r="Z91" s="112">
        <v>2702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135</v>
      </c>
      <c r="W93" s="112">
        <v>136</v>
      </c>
      <c r="X93" s="112">
        <v>155</v>
      </c>
      <c r="Y93" s="112">
        <v>152</v>
      </c>
      <c r="Z93" s="112">
        <v>167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197</v>
      </c>
      <c r="W94" s="112">
        <v>215</v>
      </c>
      <c r="X94" s="112">
        <v>225</v>
      </c>
      <c r="Y94" s="112">
        <v>239</v>
      </c>
      <c r="Z94" s="112">
        <v>234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71</v>
      </c>
      <c r="W95" s="112">
        <v>78</v>
      </c>
      <c r="X95" s="112">
        <v>81</v>
      </c>
      <c r="Y95" s="112">
        <v>73</v>
      </c>
      <c r="Z95" s="112">
        <v>94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325</v>
      </c>
      <c r="W96" s="112">
        <v>327</v>
      </c>
      <c r="X96" s="112">
        <v>320</v>
      </c>
      <c r="Y96" s="112">
        <v>365</v>
      </c>
      <c r="Z96" s="112">
        <v>380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251</v>
      </c>
      <c r="W97" s="112">
        <v>242</v>
      </c>
      <c r="X97" s="112">
        <v>247</v>
      </c>
      <c r="Y97" s="112">
        <v>254</v>
      </c>
      <c r="Z97" s="112">
        <v>268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201</v>
      </c>
      <c r="W98" s="112">
        <v>212</v>
      </c>
      <c r="X98" s="112">
        <v>202</v>
      </c>
      <c r="Y98" s="112">
        <v>212</v>
      </c>
      <c r="Z98" s="112">
        <v>223</v>
      </c>
    </row>
    <row r="99" spans="1:32" ht="15" customHeight="1" x14ac:dyDescent="0.25">
      <c r="S99" s="115" t="s">
        <v>142</v>
      </c>
      <c r="T99" s="115"/>
      <c r="U99" s="112"/>
      <c r="V99" s="112">
        <v>40</v>
      </c>
      <c r="W99" s="112">
        <v>35</v>
      </c>
      <c r="X99" s="112">
        <v>34</v>
      </c>
      <c r="Y99" s="112">
        <v>34</v>
      </c>
      <c r="Z99" s="112">
        <v>57</v>
      </c>
    </row>
    <row r="100" spans="1:32" ht="15" customHeight="1" x14ac:dyDescent="0.25">
      <c r="S100" s="115" t="s">
        <v>58</v>
      </c>
      <c r="T100" s="115"/>
      <c r="U100" s="112"/>
      <c r="V100" s="112">
        <v>431</v>
      </c>
      <c r="W100" s="112">
        <v>419</v>
      </c>
      <c r="X100" s="112">
        <v>400</v>
      </c>
      <c r="Y100" s="112">
        <v>423</v>
      </c>
      <c r="Z100" s="112">
        <v>397</v>
      </c>
    </row>
    <row r="101" spans="1:32" x14ac:dyDescent="0.25">
      <c r="A101" s="18"/>
      <c r="S101" s="118" t="s">
        <v>53</v>
      </c>
      <c r="T101" s="118"/>
      <c r="U101" s="112"/>
      <c r="V101" s="112">
        <v>2059</v>
      </c>
      <c r="W101" s="112">
        <v>2117</v>
      </c>
      <c r="X101" s="112">
        <v>2073</v>
      </c>
      <c r="Y101" s="112">
        <v>2179</v>
      </c>
      <c r="Z101" s="112">
        <v>2232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5221</v>
      </c>
      <c r="W104" s="112">
        <v>5415</v>
      </c>
      <c r="X104" s="112">
        <v>5446</v>
      </c>
      <c r="Y104" s="112">
        <v>5834</v>
      </c>
      <c r="Z104" s="112">
        <v>5890</v>
      </c>
      <c r="AB104" s="109" t="str">
        <f>TEXT(Z104,"###,###")</f>
        <v>5,890</v>
      </c>
      <c r="AD104" s="130">
        <f>Z104/($Z$4)*100</f>
        <v>80.695985751472804</v>
      </c>
      <c r="AF104" s="109"/>
    </row>
    <row r="105" spans="1:32" x14ac:dyDescent="0.25">
      <c r="S105" s="115" t="s">
        <v>17</v>
      </c>
      <c r="T105" s="115"/>
      <c r="U105" s="112"/>
      <c r="V105" s="112">
        <v>646</v>
      </c>
      <c r="W105" s="112">
        <v>633</v>
      </c>
      <c r="X105" s="112">
        <v>621</v>
      </c>
      <c r="Y105" s="112">
        <v>717</v>
      </c>
      <c r="Z105" s="112">
        <v>715</v>
      </c>
      <c r="AB105" s="109" t="str">
        <f>TEXT(Z105,"###,###")</f>
        <v>715</v>
      </c>
      <c r="AD105" s="130">
        <f>Z105/($Z$4)*100</f>
        <v>9.7958624469105366</v>
      </c>
      <c r="AF105" s="109"/>
    </row>
    <row r="106" spans="1:32" x14ac:dyDescent="0.25">
      <c r="S106" s="118" t="s">
        <v>53</v>
      </c>
      <c r="T106" s="118"/>
      <c r="U106" s="120"/>
      <c r="V106" s="120">
        <v>5867</v>
      </c>
      <c r="W106" s="120">
        <v>6048</v>
      </c>
      <c r="X106" s="120">
        <v>6067</v>
      </c>
      <c r="Y106" s="120">
        <v>6551</v>
      </c>
      <c r="Z106" s="120">
        <v>6605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1175</v>
      </c>
      <c r="W108" s="112">
        <v>1335</v>
      </c>
      <c r="X108" s="112">
        <v>1194</v>
      </c>
      <c r="Y108" s="112">
        <v>1299</v>
      </c>
      <c r="Z108" s="112">
        <v>1117</v>
      </c>
      <c r="AB108" s="109" t="str">
        <f>TEXT(Z108,"###,###")</f>
        <v>1,117</v>
      </c>
      <c r="AD108" s="130">
        <f>Z108/($Z$4)*100</f>
        <v>15.303466228250445</v>
      </c>
      <c r="AF108" s="109"/>
    </row>
    <row r="109" spans="1:32" x14ac:dyDescent="0.25">
      <c r="S109" s="115" t="s">
        <v>20</v>
      </c>
      <c r="T109" s="115"/>
      <c r="U109" s="112"/>
      <c r="V109" s="112">
        <v>1335</v>
      </c>
      <c r="W109" s="112">
        <v>1298</v>
      </c>
      <c r="X109" s="112">
        <v>1413</v>
      </c>
      <c r="Y109" s="112">
        <v>1553</v>
      </c>
      <c r="Z109" s="112">
        <v>1533</v>
      </c>
      <c r="AB109" s="109" t="str">
        <f>TEXT(Z109,"###,###")</f>
        <v>1,533</v>
      </c>
      <c r="AD109" s="130">
        <f>Z109/($Z$4)*100</f>
        <v>21.002877106452939</v>
      </c>
      <c r="AF109" s="109"/>
    </row>
    <row r="110" spans="1:32" x14ac:dyDescent="0.25">
      <c r="S110" s="115" t="s">
        <v>21</v>
      </c>
      <c r="T110" s="115"/>
      <c r="U110" s="112"/>
      <c r="V110" s="112">
        <v>1768</v>
      </c>
      <c r="W110" s="112">
        <v>1758</v>
      </c>
      <c r="X110" s="112">
        <v>1569</v>
      </c>
      <c r="Y110" s="112">
        <v>1708</v>
      </c>
      <c r="Z110" s="112">
        <v>2029</v>
      </c>
      <c r="AB110" s="109" t="str">
        <f>TEXT(Z110,"###,###")</f>
        <v>2,029</v>
      </c>
      <c r="AD110" s="130">
        <f>Z110/($Z$4)*100</f>
        <v>27.798328538155914</v>
      </c>
      <c r="AF110" s="109"/>
    </row>
    <row r="111" spans="1:32" x14ac:dyDescent="0.25">
      <c r="S111" s="115" t="s">
        <v>22</v>
      </c>
      <c r="T111" s="115"/>
      <c r="U111" s="112"/>
      <c r="V111" s="112">
        <v>1556</v>
      </c>
      <c r="W111" s="112">
        <v>1535</v>
      </c>
      <c r="X111" s="112">
        <v>1891</v>
      </c>
      <c r="Y111" s="112">
        <v>1997</v>
      </c>
      <c r="Z111" s="112">
        <v>1922</v>
      </c>
      <c r="AB111" s="109" t="str">
        <f>TEXT(Z111,"###,###")</f>
        <v>1,922</v>
      </c>
      <c r="AD111" s="130">
        <f>Z111/($Z$4)*100</f>
        <v>26.332374297849022</v>
      </c>
      <c r="AF111" s="109"/>
    </row>
    <row r="112" spans="1:32" x14ac:dyDescent="0.25">
      <c r="S112" s="118" t="s">
        <v>53</v>
      </c>
      <c r="T112" s="118"/>
      <c r="U112" s="112"/>
      <c r="V112" s="112">
        <v>6680</v>
      </c>
      <c r="W112" s="112">
        <v>6760</v>
      </c>
      <c r="X112" s="112">
        <v>6859</v>
      </c>
      <c r="Y112" s="112">
        <v>7274</v>
      </c>
      <c r="Z112" s="112">
        <v>7301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42.12</v>
      </c>
      <c r="W118" s="131">
        <v>42.16</v>
      </c>
      <c r="X118" s="131">
        <v>42.4</v>
      </c>
      <c r="Y118" s="131">
        <v>42.27</v>
      </c>
      <c r="Z118" s="131">
        <v>42.01</v>
      </c>
      <c r="AB118" s="109" t="str">
        <f>TEXT(Z118,"##.0")</f>
        <v>42.0</v>
      </c>
    </row>
    <row r="120" spans="19:32" x14ac:dyDescent="0.25">
      <c r="S120" s="101" t="s">
        <v>97</v>
      </c>
      <c r="T120" s="112"/>
      <c r="U120" s="112"/>
      <c r="V120" s="112">
        <v>3506</v>
      </c>
      <c r="W120" s="112">
        <v>3574</v>
      </c>
      <c r="X120" s="112">
        <v>3567</v>
      </c>
      <c r="Y120" s="112">
        <v>3770</v>
      </c>
      <c r="Z120" s="112">
        <v>3930</v>
      </c>
      <c r="AB120" s="109" t="str">
        <f>TEXT(Z120,"###,###")</f>
        <v>3,930</v>
      </c>
    </row>
    <row r="121" spans="19:32" x14ac:dyDescent="0.25">
      <c r="S121" s="101" t="s">
        <v>98</v>
      </c>
      <c r="T121" s="112"/>
      <c r="U121" s="112"/>
      <c r="V121" s="112">
        <v>594</v>
      </c>
      <c r="W121" s="112">
        <v>633</v>
      </c>
      <c r="X121" s="112">
        <v>609</v>
      </c>
      <c r="Y121" s="112">
        <v>575</v>
      </c>
      <c r="Z121" s="112">
        <v>551</v>
      </c>
      <c r="AB121" s="109" t="str">
        <f>TEXT(Z121,"###,###")</f>
        <v>551</v>
      </c>
    </row>
    <row r="122" spans="19:32" x14ac:dyDescent="0.25">
      <c r="S122" s="101" t="s">
        <v>99</v>
      </c>
      <c r="T122" s="112"/>
      <c r="U122" s="112"/>
      <c r="V122" s="112">
        <v>466</v>
      </c>
      <c r="W122" s="112">
        <v>507</v>
      </c>
      <c r="X122" s="112">
        <v>496</v>
      </c>
      <c r="Y122" s="112">
        <v>489</v>
      </c>
      <c r="Z122" s="112">
        <v>458</v>
      </c>
      <c r="AB122" s="109" t="str">
        <f>TEXT(Z122,"###,###")</f>
        <v>458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3972</v>
      </c>
      <c r="W124" s="112">
        <v>4081</v>
      </c>
      <c r="X124" s="112">
        <v>4063</v>
      </c>
      <c r="Y124" s="112">
        <v>4259</v>
      </c>
      <c r="Z124" s="112">
        <v>4388</v>
      </c>
      <c r="AB124" s="109" t="str">
        <f>TEXT(Z124,"###,###")</f>
        <v>4,388</v>
      </c>
      <c r="AD124" s="127">
        <f>Z124/$Z$7*100</f>
        <v>88.807933616676777</v>
      </c>
    </row>
    <row r="125" spans="19:32" x14ac:dyDescent="0.25">
      <c r="S125" s="101" t="s">
        <v>101</v>
      </c>
      <c r="T125" s="112"/>
      <c r="U125" s="112"/>
      <c r="V125" s="112">
        <v>1060</v>
      </c>
      <c r="W125" s="112">
        <v>1140</v>
      </c>
      <c r="X125" s="112">
        <v>1105</v>
      </c>
      <c r="Y125" s="112">
        <v>1064</v>
      </c>
      <c r="Z125" s="112">
        <v>1009</v>
      </c>
      <c r="AB125" s="109" t="str">
        <f>TEXT(Z125,"###,###")</f>
        <v>1,009</v>
      </c>
      <c r="AD125" s="127">
        <f>Z125/$Z$7*100</f>
        <v>20.420967415502936</v>
      </c>
    </row>
    <row r="127" spans="19:32" x14ac:dyDescent="0.25">
      <c r="S127" s="101" t="s">
        <v>102</v>
      </c>
      <c r="T127" s="112"/>
      <c r="U127" s="112"/>
      <c r="V127" s="112">
        <v>2512</v>
      </c>
      <c r="W127" s="112">
        <v>2594</v>
      </c>
      <c r="X127" s="112">
        <v>2597</v>
      </c>
      <c r="Y127" s="112">
        <v>2651</v>
      </c>
      <c r="Z127" s="112">
        <v>2705</v>
      </c>
      <c r="AB127" s="109" t="str">
        <f>TEXT(Z127,"###,###")</f>
        <v>2,705</v>
      </c>
      <c r="AD127" s="127">
        <f>Z127/$Z$7*100</f>
        <v>54.746002833434524</v>
      </c>
    </row>
    <row r="128" spans="19:32" x14ac:dyDescent="0.25">
      <c r="S128" s="101" t="s">
        <v>103</v>
      </c>
      <c r="T128" s="112"/>
      <c r="U128" s="112"/>
      <c r="V128" s="112">
        <v>2059</v>
      </c>
      <c r="W128" s="112">
        <v>2112</v>
      </c>
      <c r="X128" s="112">
        <v>2071</v>
      </c>
      <c r="Y128" s="112">
        <v>2177</v>
      </c>
      <c r="Z128" s="112">
        <v>2236</v>
      </c>
      <c r="AB128" s="109" t="str">
        <f>TEXT(Z128,"###,###")</f>
        <v>2,236</v>
      </c>
      <c r="AD128" s="127">
        <f>Z128/$Z$7*100</f>
        <v>45.253997166565476</v>
      </c>
    </row>
    <row r="130" spans="19:20" x14ac:dyDescent="0.25">
      <c r="S130" s="101" t="s">
        <v>179</v>
      </c>
      <c r="T130" s="127">
        <v>79.53855494839101</v>
      </c>
    </row>
    <row r="131" spans="19:20" x14ac:dyDescent="0.25">
      <c r="S131" s="101" t="s">
        <v>180</v>
      </c>
      <c r="T131" s="127">
        <v>11.151588747217163</v>
      </c>
    </row>
    <row r="132" spans="19:20" x14ac:dyDescent="0.25">
      <c r="S132" s="101" t="s">
        <v>181</v>
      </c>
      <c r="T132" s="127">
        <v>9.2693786682857713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EC5B1C7-8320-47D1-8884-51A26A3E8D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77C49EC-011E-4521-9A92-57504F3B776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B5679E33-C6C7-48BD-B8B0-4691CDA7861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3B32D870-2E0D-495C-A839-1CFFEB6A904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7179-A0DE-4347-9FC0-573B56FA5A55}">
  <sheetPr codeName="Sheet7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112</v>
      </c>
      <c r="T1" s="99"/>
      <c r="U1" s="99"/>
      <c r="V1" s="99"/>
      <c r="W1" s="99"/>
      <c r="X1" s="99"/>
      <c r="Y1" s="100" t="s">
        <v>153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112</v>
      </c>
      <c r="Y3" s="105" t="s">
        <v>153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12.7 Clarence,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43890</v>
      </c>
      <c r="W4" s="108">
        <v>44514</v>
      </c>
      <c r="X4" s="108">
        <v>47758</v>
      </c>
      <c r="Y4" s="108">
        <v>51660</v>
      </c>
      <c r="Z4" s="108">
        <v>53153</v>
      </c>
      <c r="AB4" s="109" t="str">
        <f>TEXT(Z4,"###,###")</f>
        <v>53,153</v>
      </c>
      <c r="AD4" s="110">
        <f>Z4/Y4-1</f>
        <v>2.8900503290747226E-2</v>
      </c>
      <c r="AF4" s="110">
        <f>Z4/V4-1</f>
        <v>0.21105035315561627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21720</v>
      </c>
      <c r="W5" s="108">
        <v>22033</v>
      </c>
      <c r="X5" s="108">
        <v>23677</v>
      </c>
      <c r="Y5" s="108">
        <v>25331</v>
      </c>
      <c r="Z5" s="108">
        <v>25929</v>
      </c>
      <c r="AB5" s="109" t="str">
        <f>TEXT(Z5,"###,###")</f>
        <v>25,929</v>
      </c>
      <c r="AD5" s="110">
        <f t="shared" ref="AD5:AD9" si="0">Z5/Y5-1</f>
        <v>2.3607437527140673E-2</v>
      </c>
      <c r="AF5" s="110">
        <f t="shared" ref="AF5:AF9" si="1">Z5/V5-1</f>
        <v>0.19378453038674026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22173</v>
      </c>
      <c r="W6" s="108">
        <v>22473</v>
      </c>
      <c r="X6" s="108">
        <v>24047</v>
      </c>
      <c r="Y6" s="108">
        <v>26276</v>
      </c>
      <c r="Z6" s="108">
        <v>27184</v>
      </c>
      <c r="AB6" s="109" t="str">
        <f>TEXT(Z6,"###,###")</f>
        <v>27,184</v>
      </c>
      <c r="AD6" s="110">
        <f t="shared" si="0"/>
        <v>3.455624904856136E-2</v>
      </c>
      <c r="AF6" s="110">
        <f t="shared" si="1"/>
        <v>0.22599558021016541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31868</v>
      </c>
      <c r="W7" s="108">
        <v>32575</v>
      </c>
      <c r="X7" s="108">
        <v>33403</v>
      </c>
      <c r="Y7" s="108">
        <v>34559</v>
      </c>
      <c r="Z7" s="108">
        <v>35289</v>
      </c>
      <c r="AB7" s="109" t="str">
        <f>TEXT(Z7,"###,###")</f>
        <v>35,289</v>
      </c>
      <c r="AD7" s="110">
        <f t="shared" si="0"/>
        <v>2.1123296391678092E-2</v>
      </c>
      <c r="AF7" s="110">
        <f t="shared" si="1"/>
        <v>0.10734906489268226</v>
      </c>
    </row>
    <row r="8" spans="1:32" ht="17.25" customHeight="1" x14ac:dyDescent="0.25">
      <c r="A8" s="62" t="s">
        <v>12</v>
      </c>
      <c r="B8" s="63"/>
      <c r="C8" s="29"/>
      <c r="D8" s="64" t="str">
        <f>AB4</f>
        <v>53,153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35,289</v>
      </c>
      <c r="P8" s="65"/>
      <c r="S8" s="107" t="s">
        <v>82</v>
      </c>
      <c r="T8" s="108"/>
      <c r="U8" s="108"/>
      <c r="V8" s="108">
        <v>45251</v>
      </c>
      <c r="W8" s="108">
        <v>45172.24</v>
      </c>
      <c r="X8" s="108">
        <v>46495.69</v>
      </c>
      <c r="Y8" s="108">
        <v>46553.41</v>
      </c>
      <c r="Z8" s="108">
        <v>49004.53</v>
      </c>
      <c r="AB8" s="109" t="str">
        <f>TEXT(Z8,"$###,###")</f>
        <v>$49,005</v>
      </c>
      <c r="AD8" s="110">
        <f t="shared" si="0"/>
        <v>5.2651782114349954E-2</v>
      </c>
      <c r="AF8" s="110">
        <f t="shared" si="1"/>
        <v>8.294910609710282E-2</v>
      </c>
    </row>
    <row r="9" spans="1:32" x14ac:dyDescent="0.25">
      <c r="A9" s="30" t="s">
        <v>14</v>
      </c>
      <c r="B9" s="69"/>
      <c r="C9" s="70"/>
      <c r="D9" s="71">
        <f>AD104</f>
        <v>70.701559648561698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49.60469268043866</v>
      </c>
      <c r="P9" s="72" t="s">
        <v>83</v>
      </c>
      <c r="S9" s="107" t="s">
        <v>7</v>
      </c>
      <c r="T9" s="108"/>
      <c r="U9" s="108"/>
      <c r="V9" s="108">
        <v>1830724636</v>
      </c>
      <c r="W9" s="108">
        <v>1924758209</v>
      </c>
      <c r="X9" s="108">
        <v>2078367904</v>
      </c>
      <c r="Y9" s="108">
        <v>2234947906</v>
      </c>
      <c r="Z9" s="108">
        <v>2395182758</v>
      </c>
      <c r="AB9" s="109" t="str">
        <f>TEXT(Z9/1000000,"$#,###.0")&amp;" mil"</f>
        <v>$2,395.2 mil</v>
      </c>
      <c r="AD9" s="110">
        <f t="shared" si="0"/>
        <v>7.1695117174690903E-2</v>
      </c>
      <c r="AF9" s="110">
        <f t="shared" si="1"/>
        <v>0.30832497192658082</v>
      </c>
    </row>
    <row r="10" spans="1:32" x14ac:dyDescent="0.25">
      <c r="A10" s="30" t="s">
        <v>17</v>
      </c>
      <c r="B10" s="69"/>
      <c r="C10" s="70"/>
      <c r="D10" s="71">
        <f>AD105</f>
        <v>24.053204899064966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50.281957550511493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85.84544758990053</v>
      </c>
      <c r="P11" s="72" t="s">
        <v>83</v>
      </c>
      <c r="S11" s="107" t="s">
        <v>29</v>
      </c>
      <c r="T11" s="112"/>
      <c r="U11" s="112"/>
      <c r="V11" s="112">
        <v>39475</v>
      </c>
      <c r="W11" s="112">
        <v>39944</v>
      </c>
      <c r="X11" s="112">
        <v>42973</v>
      </c>
      <c r="Y11" s="112">
        <v>46739</v>
      </c>
      <c r="Z11" s="112">
        <v>48163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6.1520587151803676</v>
      </c>
      <c r="P12" s="72" t="s">
        <v>83</v>
      </c>
      <c r="S12" s="107" t="s">
        <v>30</v>
      </c>
      <c r="T12" s="112"/>
      <c r="U12" s="112"/>
      <c r="V12" s="112">
        <v>4415</v>
      </c>
      <c r="W12" s="112">
        <v>4564</v>
      </c>
      <c r="X12" s="112">
        <v>4785</v>
      </c>
      <c r="Y12" s="112">
        <v>4914</v>
      </c>
      <c r="Z12" s="112">
        <v>4997</v>
      </c>
    </row>
    <row r="13" spans="1:32" ht="15" customHeight="1" x14ac:dyDescent="0.25">
      <c r="A13" s="30" t="s">
        <v>19</v>
      </c>
      <c r="B13" s="70"/>
      <c r="C13" s="70"/>
      <c r="D13" s="71">
        <f>AD108</f>
        <v>12.270238744755705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7.9911587180141117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14.467668805147404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41.5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21.65823189660038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21.063371499829952</v>
      </c>
      <c r="P15" s="72" t="s">
        <v>83</v>
      </c>
      <c r="S15" s="115" t="s">
        <v>59</v>
      </c>
      <c r="T15" s="115"/>
      <c r="U15" s="116"/>
      <c r="V15" s="116">
        <v>1037</v>
      </c>
      <c r="W15" s="116">
        <v>1093</v>
      </c>
      <c r="X15" s="116">
        <v>1534</v>
      </c>
      <c r="Y15" s="112">
        <v>1356</v>
      </c>
      <c r="Z15" s="112">
        <v>1087</v>
      </c>
      <c r="AB15" s="117">
        <f t="shared" ref="AB15:AB34" si="2">IF(Z15="np",0,Z15/$Z$34)</f>
        <v>2.0449243735420272E-2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46.362387823829323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78.936628500170045</v>
      </c>
      <c r="P16" s="37" t="s">
        <v>83</v>
      </c>
      <c r="S16" s="115" t="s">
        <v>60</v>
      </c>
      <c r="T16" s="115"/>
      <c r="U16" s="116"/>
      <c r="V16" s="116">
        <v>83</v>
      </c>
      <c r="W16" s="116">
        <v>87</v>
      </c>
      <c r="X16" s="116">
        <v>103</v>
      </c>
      <c r="Y16" s="112">
        <v>108</v>
      </c>
      <c r="Z16" s="112">
        <v>101</v>
      </c>
      <c r="AB16" s="117">
        <f t="shared" si="2"/>
        <v>1.9000677251862442E-3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1918</v>
      </c>
      <c r="W17" s="116">
        <v>1975</v>
      </c>
      <c r="X17" s="116">
        <v>2160</v>
      </c>
      <c r="Y17" s="112">
        <v>2294</v>
      </c>
      <c r="Z17" s="112">
        <v>2309</v>
      </c>
      <c r="AB17" s="117">
        <f t="shared" si="2"/>
        <v>4.3438181955000377E-2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661</v>
      </c>
      <c r="W18" s="116">
        <v>521</v>
      </c>
      <c r="X18" s="116">
        <v>724</v>
      </c>
      <c r="Y18" s="112">
        <v>774</v>
      </c>
      <c r="Z18" s="112">
        <v>806</v>
      </c>
      <c r="AB18" s="117">
        <f t="shared" si="2"/>
        <v>1.5162916698020919E-2</v>
      </c>
    </row>
    <row r="19" spans="1:28" x14ac:dyDescent="0.25">
      <c r="A19" s="61" t="str">
        <f>$S$1&amp;" ("&amp;$V$2&amp;" to "&amp;$Z$2&amp;")"</f>
        <v>Clarence (2018-19 to 2022-23)</v>
      </c>
      <c r="B19" s="61"/>
      <c r="C19" s="61"/>
      <c r="D19" s="61"/>
      <c r="E19" s="61"/>
      <c r="F19" s="61"/>
      <c r="G19" s="61" t="str">
        <f>$S$1&amp;" ("&amp;$V$2&amp;" to "&amp;$Z$2&amp;")"</f>
        <v>Clarence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3204</v>
      </c>
      <c r="W19" s="116">
        <v>3345</v>
      </c>
      <c r="X19" s="116">
        <v>3690</v>
      </c>
      <c r="Y19" s="112">
        <v>3750</v>
      </c>
      <c r="Z19" s="112">
        <v>3809</v>
      </c>
      <c r="AB19" s="117">
        <f t="shared" si="2"/>
        <v>7.1657009556776285E-2</v>
      </c>
    </row>
    <row r="20" spans="1:28" x14ac:dyDescent="0.25">
      <c r="S20" s="115" t="s">
        <v>64</v>
      </c>
      <c r="T20" s="115"/>
      <c r="U20" s="116"/>
      <c r="V20" s="116">
        <v>1174</v>
      </c>
      <c r="W20" s="116">
        <v>1167</v>
      </c>
      <c r="X20" s="116">
        <v>1174</v>
      </c>
      <c r="Y20" s="112">
        <v>1158</v>
      </c>
      <c r="Z20" s="112">
        <v>1161</v>
      </c>
      <c r="AB20" s="117">
        <f t="shared" si="2"/>
        <v>2.1841372563774549E-2</v>
      </c>
    </row>
    <row r="21" spans="1:28" x14ac:dyDescent="0.25">
      <c r="S21" s="115" t="s">
        <v>65</v>
      </c>
      <c r="T21" s="115"/>
      <c r="U21" s="116"/>
      <c r="V21" s="116">
        <v>4063</v>
      </c>
      <c r="W21" s="116">
        <v>3944</v>
      </c>
      <c r="X21" s="116">
        <v>4290</v>
      </c>
      <c r="Y21" s="112">
        <v>4645</v>
      </c>
      <c r="Z21" s="112">
        <v>4628</v>
      </c>
      <c r="AB21" s="117">
        <f t="shared" si="2"/>
        <v>8.7064489427345931E-2</v>
      </c>
    </row>
    <row r="22" spans="1:28" x14ac:dyDescent="0.25">
      <c r="S22" s="115" t="s">
        <v>66</v>
      </c>
      <c r="T22" s="115"/>
      <c r="U22" s="116"/>
      <c r="V22" s="116">
        <v>2978</v>
      </c>
      <c r="W22" s="116">
        <v>3227</v>
      </c>
      <c r="X22" s="116">
        <v>3461</v>
      </c>
      <c r="Y22" s="112">
        <v>3858</v>
      </c>
      <c r="Z22" s="112">
        <v>3976</v>
      </c>
      <c r="AB22" s="117">
        <f t="shared" si="2"/>
        <v>7.4798705696440662E-2</v>
      </c>
    </row>
    <row r="23" spans="1:28" x14ac:dyDescent="0.25">
      <c r="S23" s="115" t="s">
        <v>67</v>
      </c>
      <c r="T23" s="115"/>
      <c r="U23" s="116"/>
      <c r="V23" s="116">
        <v>1406</v>
      </c>
      <c r="W23" s="116">
        <v>1436</v>
      </c>
      <c r="X23" s="116">
        <v>1553</v>
      </c>
      <c r="Y23" s="112">
        <v>1795</v>
      </c>
      <c r="Z23" s="112">
        <v>1822</v>
      </c>
      <c r="AB23" s="117">
        <f t="shared" si="2"/>
        <v>3.4276469260290467E-2</v>
      </c>
    </row>
    <row r="24" spans="1:28" x14ac:dyDescent="0.25">
      <c r="S24" s="115" t="s">
        <v>68</v>
      </c>
      <c r="T24" s="115"/>
      <c r="U24" s="116"/>
      <c r="V24" s="116">
        <v>558</v>
      </c>
      <c r="W24" s="116">
        <v>535</v>
      </c>
      <c r="X24" s="116">
        <v>438</v>
      </c>
      <c r="Y24" s="112">
        <v>545</v>
      </c>
      <c r="Z24" s="112">
        <v>622</v>
      </c>
      <c r="AB24" s="117">
        <f t="shared" si="2"/>
        <v>1.1701407178869742E-2</v>
      </c>
    </row>
    <row r="25" spans="1:28" x14ac:dyDescent="0.25">
      <c r="S25" s="115" t="s">
        <v>69</v>
      </c>
      <c r="T25" s="115"/>
      <c r="U25" s="116"/>
      <c r="V25" s="116">
        <v>1535</v>
      </c>
      <c r="W25" s="116">
        <v>1641</v>
      </c>
      <c r="X25" s="116">
        <v>1882</v>
      </c>
      <c r="Y25" s="112">
        <v>1944</v>
      </c>
      <c r="Z25" s="112">
        <v>2101</v>
      </c>
      <c r="AB25" s="117">
        <f t="shared" si="2"/>
        <v>3.9525171194220783E-2</v>
      </c>
    </row>
    <row r="26" spans="1:28" x14ac:dyDescent="0.25">
      <c r="S26" s="115" t="s">
        <v>70</v>
      </c>
      <c r="T26" s="115"/>
      <c r="U26" s="116"/>
      <c r="V26" s="116">
        <v>755</v>
      </c>
      <c r="W26" s="116">
        <v>710</v>
      </c>
      <c r="X26" s="116">
        <v>717</v>
      </c>
      <c r="Y26" s="112">
        <v>750</v>
      </c>
      <c r="Z26" s="112">
        <v>862</v>
      </c>
      <c r="AB26" s="117">
        <f t="shared" si="2"/>
        <v>1.6216419595153887E-2</v>
      </c>
    </row>
    <row r="27" spans="1:28" x14ac:dyDescent="0.25">
      <c r="S27" s="115" t="s">
        <v>71</v>
      </c>
      <c r="T27" s="115"/>
      <c r="U27" s="116"/>
      <c r="V27" s="116">
        <v>2587</v>
      </c>
      <c r="W27" s="116">
        <v>2632</v>
      </c>
      <c r="X27" s="116">
        <v>2905</v>
      </c>
      <c r="Y27" s="112">
        <v>3296</v>
      </c>
      <c r="Z27" s="112">
        <v>3545</v>
      </c>
      <c r="AB27" s="117">
        <f t="shared" si="2"/>
        <v>6.6690495898863722E-2</v>
      </c>
    </row>
    <row r="28" spans="1:28" x14ac:dyDescent="0.25">
      <c r="S28" s="115" t="s">
        <v>72</v>
      </c>
      <c r="T28" s="115"/>
      <c r="U28" s="116"/>
      <c r="V28" s="116">
        <v>2988</v>
      </c>
      <c r="W28" s="116">
        <v>2987</v>
      </c>
      <c r="X28" s="116">
        <v>3085</v>
      </c>
      <c r="Y28" s="112">
        <v>3454</v>
      </c>
      <c r="Z28" s="112">
        <v>3531</v>
      </c>
      <c r="AB28" s="117">
        <f t="shared" si="2"/>
        <v>6.6427120174580481E-2</v>
      </c>
    </row>
    <row r="29" spans="1:28" x14ac:dyDescent="0.25">
      <c r="S29" s="115" t="s">
        <v>73</v>
      </c>
      <c r="T29" s="115"/>
      <c r="U29" s="116"/>
      <c r="V29" s="116">
        <v>4136</v>
      </c>
      <c r="W29" s="116">
        <v>3849</v>
      </c>
      <c r="X29" s="116">
        <v>4082</v>
      </c>
      <c r="Y29" s="112">
        <v>4698</v>
      </c>
      <c r="Z29" s="112">
        <v>4695</v>
      </c>
      <c r="AB29" s="117">
        <f t="shared" si="2"/>
        <v>8.8324930393558584E-2</v>
      </c>
    </row>
    <row r="30" spans="1:28" x14ac:dyDescent="0.25">
      <c r="S30" s="115" t="s">
        <v>74</v>
      </c>
      <c r="T30" s="115"/>
      <c r="U30" s="116"/>
      <c r="V30" s="116">
        <v>4520</v>
      </c>
      <c r="W30" s="116">
        <v>4691</v>
      </c>
      <c r="X30" s="116">
        <v>4722</v>
      </c>
      <c r="Y30" s="112">
        <v>5148</v>
      </c>
      <c r="Z30" s="112">
        <v>5512</v>
      </c>
      <c r="AB30" s="117">
        <f t="shared" si="2"/>
        <v>0.10369478516065919</v>
      </c>
    </row>
    <row r="31" spans="1:28" x14ac:dyDescent="0.25">
      <c r="S31" s="115" t="s">
        <v>75</v>
      </c>
      <c r="T31" s="115"/>
      <c r="U31" s="116"/>
      <c r="V31" s="116">
        <v>5725</v>
      </c>
      <c r="W31" s="116">
        <v>6240</v>
      </c>
      <c r="X31" s="116">
        <v>7004</v>
      </c>
      <c r="Y31" s="112">
        <v>7578</v>
      </c>
      <c r="Z31" s="112">
        <v>7988</v>
      </c>
      <c r="AB31" s="117">
        <f t="shared" si="2"/>
        <v>0.15027466325532396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1080</v>
      </c>
      <c r="W32" s="116">
        <v>1119</v>
      </c>
      <c r="X32" s="116">
        <v>1164</v>
      </c>
      <c r="Y32" s="112">
        <v>1386</v>
      </c>
      <c r="Z32" s="112">
        <v>1559</v>
      </c>
      <c r="AB32" s="117">
        <f t="shared" si="2"/>
        <v>2.9328768154112422E-2</v>
      </c>
    </row>
    <row r="33" spans="19:32" x14ac:dyDescent="0.25">
      <c r="S33" s="115" t="s">
        <v>77</v>
      </c>
      <c r="T33" s="115"/>
      <c r="U33" s="116"/>
      <c r="V33" s="116">
        <v>1765</v>
      </c>
      <c r="W33" s="116">
        <v>1756</v>
      </c>
      <c r="X33" s="116">
        <v>1919</v>
      </c>
      <c r="Y33" s="112">
        <v>2051</v>
      </c>
      <c r="Z33" s="112">
        <v>2098</v>
      </c>
      <c r="AB33" s="117">
        <f t="shared" si="2"/>
        <v>3.9468733539017233E-2</v>
      </c>
    </row>
    <row r="34" spans="19:32" x14ac:dyDescent="0.25">
      <c r="S34" s="118" t="s">
        <v>53</v>
      </c>
      <c r="T34" s="118"/>
      <c r="U34" s="119"/>
      <c r="V34" s="119">
        <v>43890</v>
      </c>
      <c r="W34" s="119">
        <v>44513</v>
      </c>
      <c r="X34" s="119">
        <v>47758</v>
      </c>
      <c r="Y34" s="120">
        <v>51658</v>
      </c>
      <c r="Z34" s="120">
        <v>53156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26676</v>
      </c>
      <c r="W37" s="112">
        <v>27140</v>
      </c>
      <c r="X37" s="112">
        <v>27246</v>
      </c>
      <c r="Y37" s="112">
        <v>27391</v>
      </c>
      <c r="Z37" s="112">
        <v>27852</v>
      </c>
      <c r="AB37" s="132">
        <f>Z37/Z40*100</f>
        <v>78.936628500170045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5192</v>
      </c>
      <c r="W38" s="112">
        <v>5429</v>
      </c>
      <c r="X38" s="112">
        <v>6158</v>
      </c>
      <c r="Y38" s="112">
        <v>7174</v>
      </c>
      <c r="Z38" s="112">
        <v>7432</v>
      </c>
      <c r="AB38" s="132">
        <f>Z38/Z40*100</f>
        <v>21.063371499829952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31868</v>
      </c>
      <c r="W40" s="112">
        <v>32569</v>
      </c>
      <c r="X40" s="112">
        <v>33404</v>
      </c>
      <c r="Y40" s="112">
        <v>34565</v>
      </c>
      <c r="Z40" s="112">
        <v>35284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18</v>
      </c>
      <c r="W44" s="112">
        <v>19</v>
      </c>
      <c r="X44" s="112">
        <v>17</v>
      </c>
      <c r="Y44" s="112">
        <v>31</v>
      </c>
      <c r="Z44" s="112">
        <v>25</v>
      </c>
    </row>
    <row r="45" spans="19:32" x14ac:dyDescent="0.25">
      <c r="S45" s="115" t="s">
        <v>37</v>
      </c>
      <c r="T45" s="115"/>
      <c r="U45" s="112"/>
      <c r="V45" s="112">
        <v>389</v>
      </c>
      <c r="W45" s="112">
        <v>405</v>
      </c>
      <c r="X45" s="112">
        <v>404</v>
      </c>
      <c r="Y45" s="112">
        <v>528</v>
      </c>
      <c r="Z45" s="112">
        <v>565</v>
      </c>
    </row>
    <row r="46" spans="19:32" x14ac:dyDescent="0.25">
      <c r="S46" s="115" t="s">
        <v>38</v>
      </c>
      <c r="T46" s="115"/>
      <c r="U46" s="112"/>
      <c r="V46" s="112">
        <v>1152</v>
      </c>
      <c r="W46" s="112">
        <v>1050</v>
      </c>
      <c r="X46" s="112">
        <v>1213</v>
      </c>
      <c r="Y46" s="112">
        <v>1206</v>
      </c>
      <c r="Z46" s="112">
        <v>1375</v>
      </c>
    </row>
    <row r="47" spans="19:32" x14ac:dyDescent="0.25">
      <c r="S47" s="115" t="s">
        <v>39</v>
      </c>
      <c r="T47" s="115"/>
      <c r="U47" s="112"/>
      <c r="V47" s="112">
        <v>1887</v>
      </c>
      <c r="W47" s="112">
        <v>1664</v>
      </c>
      <c r="X47" s="112">
        <v>1840</v>
      </c>
      <c r="Y47" s="112">
        <v>2153</v>
      </c>
      <c r="Z47" s="112">
        <v>2111</v>
      </c>
    </row>
    <row r="48" spans="19:32" x14ac:dyDescent="0.25">
      <c r="S48" s="115" t="s">
        <v>40</v>
      </c>
      <c r="T48" s="115"/>
      <c r="U48" s="112"/>
      <c r="V48" s="112">
        <v>2681</v>
      </c>
      <c r="W48" s="112">
        <v>3020</v>
      </c>
      <c r="X48" s="112">
        <v>3338</v>
      </c>
      <c r="Y48" s="112">
        <v>3487</v>
      </c>
      <c r="Z48" s="112">
        <v>3427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2636</v>
      </c>
      <c r="W49" s="112">
        <v>2799</v>
      </c>
      <c r="X49" s="112">
        <v>3149</v>
      </c>
      <c r="Y49" s="112">
        <v>3645</v>
      </c>
      <c r="Z49" s="112">
        <v>3906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Clarence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2276</v>
      </c>
      <c r="W50" s="112">
        <v>2348</v>
      </c>
      <c r="X50" s="112">
        <v>2680</v>
      </c>
      <c r="Y50" s="112">
        <v>2931</v>
      </c>
      <c r="Z50" s="112">
        <v>2968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1938</v>
      </c>
      <c r="W51" s="112">
        <v>2035</v>
      </c>
      <c r="X51" s="112">
        <v>2133</v>
      </c>
      <c r="Y51" s="112">
        <v>2271</v>
      </c>
      <c r="Z51" s="112">
        <v>2458</v>
      </c>
    </row>
    <row r="52" spans="1:26" ht="15" customHeight="1" x14ac:dyDescent="0.25">
      <c r="S52" s="115" t="s">
        <v>44</v>
      </c>
      <c r="T52" s="115"/>
      <c r="U52" s="112"/>
      <c r="V52" s="112">
        <v>2050</v>
      </c>
      <c r="W52" s="112">
        <v>2048</v>
      </c>
      <c r="X52" s="112">
        <v>2032</v>
      </c>
      <c r="Y52" s="112">
        <v>2059</v>
      </c>
      <c r="Z52" s="112">
        <v>2007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1843</v>
      </c>
      <c r="W53" s="112">
        <v>1859</v>
      </c>
      <c r="X53" s="112">
        <v>1967</v>
      </c>
      <c r="Y53" s="112">
        <v>2024</v>
      </c>
      <c r="Z53" s="112">
        <v>2146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1949</v>
      </c>
      <c r="W54" s="112">
        <v>1877</v>
      </c>
      <c r="X54" s="112">
        <v>1846</v>
      </c>
      <c r="Y54" s="112">
        <v>1805</v>
      </c>
      <c r="Z54" s="112">
        <v>1775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1555</v>
      </c>
      <c r="W55" s="112">
        <v>1546</v>
      </c>
      <c r="X55" s="112">
        <v>1636</v>
      </c>
      <c r="Y55" s="112">
        <v>1733</v>
      </c>
      <c r="Z55" s="112">
        <v>1628</v>
      </c>
    </row>
    <row r="56" spans="1:26" ht="15" customHeight="1" x14ac:dyDescent="0.25">
      <c r="S56" s="115" t="s">
        <v>48</v>
      </c>
      <c r="T56" s="115"/>
      <c r="U56" s="112"/>
      <c r="V56" s="112">
        <v>795</v>
      </c>
      <c r="W56" s="112">
        <v>805</v>
      </c>
      <c r="X56" s="112">
        <v>826</v>
      </c>
      <c r="Y56" s="112">
        <v>864</v>
      </c>
      <c r="Z56" s="112">
        <v>930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345</v>
      </c>
      <c r="W57" s="112">
        <v>361</v>
      </c>
      <c r="X57" s="112">
        <v>392</v>
      </c>
      <c r="Y57" s="112">
        <v>393</v>
      </c>
      <c r="Z57" s="112">
        <v>372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125</v>
      </c>
      <c r="W58" s="112">
        <v>120</v>
      </c>
      <c r="X58" s="112">
        <v>126</v>
      </c>
      <c r="Y58" s="112">
        <v>133</v>
      </c>
      <c r="Z58" s="112">
        <v>157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44</v>
      </c>
      <c r="W59" s="112">
        <v>46</v>
      </c>
      <c r="X59" s="112">
        <v>47</v>
      </c>
      <c r="Y59" s="112">
        <v>51</v>
      </c>
      <c r="Z59" s="112">
        <v>49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38</v>
      </c>
      <c r="W60" s="112">
        <v>28</v>
      </c>
      <c r="X60" s="112">
        <v>31</v>
      </c>
      <c r="Y60" s="112">
        <v>26</v>
      </c>
      <c r="Z60" s="112">
        <v>29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21720</v>
      </c>
      <c r="W61" s="112">
        <v>22034</v>
      </c>
      <c r="X61" s="112">
        <v>23677</v>
      </c>
      <c r="Y61" s="112">
        <v>25330</v>
      </c>
      <c r="Z61" s="112">
        <v>25929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20</v>
      </c>
      <c r="W63" s="112">
        <v>22</v>
      </c>
      <c r="X63" s="112">
        <v>27</v>
      </c>
      <c r="Y63" s="112">
        <v>47</v>
      </c>
      <c r="Z63" s="112">
        <v>52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486</v>
      </c>
      <c r="W64" s="112">
        <v>482</v>
      </c>
      <c r="X64" s="112">
        <v>550</v>
      </c>
      <c r="Y64" s="112">
        <v>766</v>
      </c>
      <c r="Z64" s="112">
        <v>751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Clarence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1297</v>
      </c>
      <c r="W65" s="112">
        <v>1225</v>
      </c>
      <c r="X65" s="112">
        <v>1298</v>
      </c>
      <c r="Y65" s="112">
        <v>1465</v>
      </c>
      <c r="Z65" s="112">
        <v>1641</v>
      </c>
    </row>
    <row r="66" spans="1:26" x14ac:dyDescent="0.25">
      <c r="S66" s="115" t="s">
        <v>39</v>
      </c>
      <c r="T66" s="115"/>
      <c r="U66" s="112"/>
      <c r="V66" s="112">
        <v>1971</v>
      </c>
      <c r="W66" s="112">
        <v>1847</v>
      </c>
      <c r="X66" s="112">
        <v>2004</v>
      </c>
      <c r="Y66" s="112">
        <v>2221</v>
      </c>
      <c r="Z66" s="112">
        <v>2185</v>
      </c>
    </row>
    <row r="67" spans="1:26" x14ac:dyDescent="0.25">
      <c r="S67" s="115" t="s">
        <v>40</v>
      </c>
      <c r="T67" s="115"/>
      <c r="U67" s="112"/>
      <c r="V67" s="112">
        <v>2305</v>
      </c>
      <c r="W67" s="112">
        <v>2625</v>
      </c>
      <c r="X67" s="112">
        <v>3001</v>
      </c>
      <c r="Y67" s="112">
        <v>3230</v>
      </c>
      <c r="Z67" s="112">
        <v>3375</v>
      </c>
    </row>
    <row r="68" spans="1:26" x14ac:dyDescent="0.25">
      <c r="S68" s="115" t="s">
        <v>41</v>
      </c>
      <c r="T68" s="115"/>
      <c r="U68" s="112"/>
      <c r="V68" s="112">
        <v>2525</v>
      </c>
      <c r="W68" s="112">
        <v>2663</v>
      </c>
      <c r="X68" s="112">
        <v>3100</v>
      </c>
      <c r="Y68" s="112">
        <v>3441</v>
      </c>
      <c r="Z68" s="112">
        <v>3766</v>
      </c>
    </row>
    <row r="69" spans="1:26" x14ac:dyDescent="0.25">
      <c r="S69" s="115" t="s">
        <v>42</v>
      </c>
      <c r="T69" s="115"/>
      <c r="U69" s="112"/>
      <c r="V69" s="112">
        <v>2223</v>
      </c>
      <c r="W69" s="112">
        <v>2389</v>
      </c>
      <c r="X69" s="112">
        <v>2657</v>
      </c>
      <c r="Y69" s="112">
        <v>2939</v>
      </c>
      <c r="Z69" s="112">
        <v>3021</v>
      </c>
    </row>
    <row r="70" spans="1:26" x14ac:dyDescent="0.25">
      <c r="S70" s="115" t="s">
        <v>43</v>
      </c>
      <c r="T70" s="115"/>
      <c r="U70" s="112"/>
      <c r="V70" s="112">
        <v>2138</v>
      </c>
      <c r="W70" s="112">
        <v>2128</v>
      </c>
      <c r="X70" s="112">
        <v>2189</v>
      </c>
      <c r="Y70" s="112">
        <v>2487</v>
      </c>
      <c r="Z70" s="112">
        <v>2589</v>
      </c>
    </row>
    <row r="71" spans="1:26" x14ac:dyDescent="0.25">
      <c r="S71" s="115" t="s">
        <v>44</v>
      </c>
      <c r="T71" s="115"/>
      <c r="U71" s="112"/>
      <c r="V71" s="112">
        <v>2275</v>
      </c>
      <c r="W71" s="112">
        <v>2224</v>
      </c>
      <c r="X71" s="112">
        <v>2242</v>
      </c>
      <c r="Y71" s="112">
        <v>2295</v>
      </c>
      <c r="Z71" s="112">
        <v>2308</v>
      </c>
    </row>
    <row r="72" spans="1:26" x14ac:dyDescent="0.25">
      <c r="S72" s="115" t="s">
        <v>45</v>
      </c>
      <c r="T72" s="115"/>
      <c r="U72" s="112"/>
      <c r="V72" s="112">
        <v>2030</v>
      </c>
      <c r="W72" s="112">
        <v>1973</v>
      </c>
      <c r="X72" s="112">
        <v>2090</v>
      </c>
      <c r="Y72" s="112">
        <v>2304</v>
      </c>
      <c r="Z72" s="112">
        <v>2365</v>
      </c>
    </row>
    <row r="73" spans="1:26" x14ac:dyDescent="0.25">
      <c r="S73" s="115" t="s">
        <v>46</v>
      </c>
      <c r="T73" s="115"/>
      <c r="U73" s="112"/>
      <c r="V73" s="112">
        <v>2183</v>
      </c>
      <c r="W73" s="112">
        <v>2153</v>
      </c>
      <c r="X73" s="112">
        <v>2086</v>
      </c>
      <c r="Y73" s="112">
        <v>2059</v>
      </c>
      <c r="Z73" s="112">
        <v>2039</v>
      </c>
    </row>
    <row r="74" spans="1:26" x14ac:dyDescent="0.25">
      <c r="S74" s="115" t="s">
        <v>47</v>
      </c>
      <c r="T74" s="115"/>
      <c r="U74" s="112"/>
      <c r="V74" s="112">
        <v>1552</v>
      </c>
      <c r="W74" s="112">
        <v>1600</v>
      </c>
      <c r="X74" s="112">
        <v>1632</v>
      </c>
      <c r="Y74" s="112">
        <v>1739</v>
      </c>
      <c r="Z74" s="112">
        <v>1748</v>
      </c>
    </row>
    <row r="75" spans="1:26" x14ac:dyDescent="0.25">
      <c r="S75" s="115" t="s">
        <v>48</v>
      </c>
      <c r="T75" s="115"/>
      <c r="U75" s="112"/>
      <c r="V75" s="112">
        <v>694</v>
      </c>
      <c r="W75" s="112">
        <v>655</v>
      </c>
      <c r="X75" s="112">
        <v>725</v>
      </c>
      <c r="Y75" s="112">
        <v>804</v>
      </c>
      <c r="Z75" s="112">
        <v>851</v>
      </c>
    </row>
    <row r="76" spans="1:26" x14ac:dyDescent="0.25">
      <c r="S76" s="115" t="s">
        <v>49</v>
      </c>
      <c r="T76" s="115"/>
      <c r="U76" s="112"/>
      <c r="V76" s="112">
        <v>243</v>
      </c>
      <c r="W76" s="112">
        <v>257</v>
      </c>
      <c r="X76" s="112">
        <v>255</v>
      </c>
      <c r="Y76" s="112">
        <v>263</v>
      </c>
      <c r="Z76" s="112">
        <v>290</v>
      </c>
    </row>
    <row r="77" spans="1:26" x14ac:dyDescent="0.25">
      <c r="S77" s="115" t="s">
        <v>50</v>
      </c>
      <c r="T77" s="115"/>
      <c r="U77" s="112"/>
      <c r="V77" s="112">
        <v>99</v>
      </c>
      <c r="W77" s="112">
        <v>90</v>
      </c>
      <c r="X77" s="112">
        <v>82</v>
      </c>
      <c r="Y77" s="112">
        <v>111</v>
      </c>
      <c r="Z77" s="112">
        <v>114</v>
      </c>
    </row>
    <row r="78" spans="1:26" x14ac:dyDescent="0.25">
      <c r="S78" s="115" t="s">
        <v>51</v>
      </c>
      <c r="T78" s="115"/>
      <c r="U78" s="112"/>
      <c r="V78" s="112">
        <v>59</v>
      </c>
      <c r="W78" s="112">
        <v>66</v>
      </c>
      <c r="X78" s="112">
        <v>47</v>
      </c>
      <c r="Y78" s="112">
        <v>44</v>
      </c>
      <c r="Z78" s="112">
        <v>49</v>
      </c>
    </row>
    <row r="79" spans="1:26" x14ac:dyDescent="0.25">
      <c r="S79" s="115" t="s">
        <v>52</v>
      </c>
      <c r="T79" s="115"/>
      <c r="U79" s="112"/>
      <c r="V79" s="112">
        <v>71</v>
      </c>
      <c r="W79" s="112">
        <v>68</v>
      </c>
      <c r="X79" s="112">
        <v>62</v>
      </c>
      <c r="Y79" s="112">
        <v>47</v>
      </c>
      <c r="Z79" s="112">
        <v>47</v>
      </c>
    </row>
    <row r="80" spans="1:26" x14ac:dyDescent="0.25">
      <c r="S80" s="118" t="s">
        <v>53</v>
      </c>
      <c r="T80" s="118"/>
      <c r="U80" s="112"/>
      <c r="V80" s="112">
        <v>22171</v>
      </c>
      <c r="W80" s="112">
        <v>22476</v>
      </c>
      <c r="X80" s="112">
        <v>24047</v>
      </c>
      <c r="Y80" s="112">
        <v>26274</v>
      </c>
      <c r="Z80" s="112">
        <v>27184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Clarence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2090</v>
      </c>
      <c r="W83" s="112">
        <v>2165</v>
      </c>
      <c r="X83" s="112">
        <v>2210</v>
      </c>
      <c r="Y83" s="112">
        <v>2232</v>
      </c>
      <c r="Z83" s="112">
        <v>2280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2510</v>
      </c>
      <c r="W84" s="112">
        <v>2595</v>
      </c>
      <c r="X84" s="112">
        <v>2698</v>
      </c>
      <c r="Y84" s="112">
        <v>2790</v>
      </c>
      <c r="Z84" s="112">
        <v>2926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2963</v>
      </c>
      <c r="W85" s="112">
        <v>3012</v>
      </c>
      <c r="X85" s="112">
        <v>3114</v>
      </c>
      <c r="Y85" s="112">
        <v>3233</v>
      </c>
      <c r="Z85" s="112">
        <v>3274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53,153</v>
      </c>
      <c r="D86" s="94">
        <f t="shared" ref="D86:D91" si="4">AD4</f>
        <v>2.8900503290747226E-2</v>
      </c>
      <c r="E86" s="95">
        <f t="shared" ref="E86:E91" si="5">AD4</f>
        <v>2.8900503290747226E-2</v>
      </c>
      <c r="F86" s="94">
        <f t="shared" ref="F86:F91" si="6">AF4</f>
        <v>0.21105035315561627</v>
      </c>
      <c r="G86" s="95">
        <f t="shared" ref="G86:G91" si="7">AF4</f>
        <v>0.21105035315561627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1267</v>
      </c>
      <c r="W86" s="112">
        <v>1349</v>
      </c>
      <c r="X86" s="112">
        <v>1436</v>
      </c>
      <c r="Y86" s="112">
        <v>1548</v>
      </c>
      <c r="Z86" s="112">
        <v>1550</v>
      </c>
    </row>
    <row r="87" spans="1:30" ht="15" customHeight="1" x14ac:dyDescent="0.25">
      <c r="A87" s="96" t="s">
        <v>4</v>
      </c>
      <c r="B87" s="49"/>
      <c r="C87" s="97" t="str">
        <f t="shared" si="3"/>
        <v>25,929</v>
      </c>
      <c r="D87" s="94">
        <f t="shared" si="4"/>
        <v>2.3607437527140673E-2</v>
      </c>
      <c r="E87" s="95">
        <f t="shared" si="5"/>
        <v>2.3607437527140673E-2</v>
      </c>
      <c r="F87" s="94">
        <f t="shared" si="6"/>
        <v>0.19378453038674026</v>
      </c>
      <c r="G87" s="95">
        <f t="shared" si="7"/>
        <v>0.19378453038674026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989</v>
      </c>
      <c r="W87" s="112">
        <v>993</v>
      </c>
      <c r="X87" s="112">
        <v>1031</v>
      </c>
      <c r="Y87" s="112">
        <v>1121</v>
      </c>
      <c r="Z87" s="112">
        <v>1104</v>
      </c>
    </row>
    <row r="88" spans="1:30" ht="15" customHeight="1" x14ac:dyDescent="0.25">
      <c r="A88" s="96" t="s">
        <v>5</v>
      </c>
      <c r="B88" s="49"/>
      <c r="C88" s="97" t="str">
        <f t="shared" si="3"/>
        <v>27,184</v>
      </c>
      <c r="D88" s="94">
        <f t="shared" si="4"/>
        <v>3.455624904856136E-2</v>
      </c>
      <c r="E88" s="95">
        <f t="shared" si="5"/>
        <v>3.455624904856136E-2</v>
      </c>
      <c r="F88" s="94">
        <f t="shared" si="6"/>
        <v>0.22599558021016541</v>
      </c>
      <c r="G88" s="95">
        <f t="shared" si="7"/>
        <v>0.22599558021016541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940</v>
      </c>
      <c r="W88" s="112">
        <v>970</v>
      </c>
      <c r="X88" s="112">
        <v>983</v>
      </c>
      <c r="Y88" s="112">
        <v>1028</v>
      </c>
      <c r="Z88" s="112">
        <v>1022</v>
      </c>
    </row>
    <row r="89" spans="1:30" ht="15" customHeight="1" x14ac:dyDescent="0.25">
      <c r="A89" s="49" t="s">
        <v>6</v>
      </c>
      <c r="B89" s="49"/>
      <c r="C89" s="97" t="str">
        <f t="shared" si="3"/>
        <v>35,289</v>
      </c>
      <c r="D89" s="94">
        <f t="shared" si="4"/>
        <v>2.1123296391678092E-2</v>
      </c>
      <c r="E89" s="95">
        <f t="shared" si="5"/>
        <v>2.1123296391678092E-2</v>
      </c>
      <c r="F89" s="94">
        <f t="shared" si="6"/>
        <v>0.10734906489268226</v>
      </c>
      <c r="G89" s="95">
        <f t="shared" si="7"/>
        <v>0.10734906489268226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862</v>
      </c>
      <c r="W89" s="112">
        <v>885</v>
      </c>
      <c r="X89" s="112">
        <v>874</v>
      </c>
      <c r="Y89" s="112">
        <v>886</v>
      </c>
      <c r="Z89" s="112">
        <v>923</v>
      </c>
    </row>
    <row r="90" spans="1:30" ht="15" customHeight="1" x14ac:dyDescent="0.25">
      <c r="A90" s="49" t="s">
        <v>95</v>
      </c>
      <c r="B90" s="49"/>
      <c r="C90" s="97" t="str">
        <f t="shared" si="3"/>
        <v>$49,005</v>
      </c>
      <c r="D90" s="94">
        <f t="shared" si="4"/>
        <v>5.2651782114349954E-2</v>
      </c>
      <c r="E90" s="95">
        <f t="shared" si="5"/>
        <v>5.2651782114349954E-2</v>
      </c>
      <c r="F90" s="94">
        <f t="shared" si="6"/>
        <v>8.294910609710282E-2</v>
      </c>
      <c r="G90" s="95">
        <f t="shared" si="7"/>
        <v>8.294910609710282E-2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1605</v>
      </c>
      <c r="W90" s="112">
        <v>1609</v>
      </c>
      <c r="X90" s="112">
        <v>1709</v>
      </c>
      <c r="Y90" s="112">
        <v>1670</v>
      </c>
      <c r="Z90" s="112">
        <v>1588</v>
      </c>
    </row>
    <row r="91" spans="1:30" ht="15" customHeight="1" x14ac:dyDescent="0.25">
      <c r="A91" s="49" t="s">
        <v>7</v>
      </c>
      <c r="B91" s="49"/>
      <c r="C91" s="97" t="str">
        <f t="shared" si="3"/>
        <v>$2,395.2 mil</v>
      </c>
      <c r="D91" s="94">
        <f t="shared" si="4"/>
        <v>7.1695117174690903E-2</v>
      </c>
      <c r="E91" s="95">
        <f t="shared" si="5"/>
        <v>7.1695117174690903E-2</v>
      </c>
      <c r="F91" s="94">
        <f t="shared" si="6"/>
        <v>0.30832497192658082</v>
      </c>
      <c r="G91" s="95">
        <f t="shared" si="7"/>
        <v>0.30832497192658082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15925</v>
      </c>
      <c r="W91" s="112">
        <v>16298</v>
      </c>
      <c r="X91" s="112">
        <v>16735</v>
      </c>
      <c r="Y91" s="112">
        <v>17196</v>
      </c>
      <c r="Z91" s="112">
        <v>17507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1460</v>
      </c>
      <c r="W93" s="112">
        <v>1560</v>
      </c>
      <c r="X93" s="112">
        <v>1614</v>
      </c>
      <c r="Y93" s="112">
        <v>1666</v>
      </c>
      <c r="Z93" s="112">
        <v>1751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3707</v>
      </c>
      <c r="W94" s="112">
        <v>3872</v>
      </c>
      <c r="X94" s="112">
        <v>3983</v>
      </c>
      <c r="Y94" s="112">
        <v>4220</v>
      </c>
      <c r="Z94" s="112">
        <v>4383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494</v>
      </c>
      <c r="W95" s="112">
        <v>535</v>
      </c>
      <c r="X95" s="112">
        <v>565</v>
      </c>
      <c r="Y95" s="112">
        <v>604</v>
      </c>
      <c r="Z95" s="112">
        <v>619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2472</v>
      </c>
      <c r="W96" s="112">
        <v>2593</v>
      </c>
      <c r="X96" s="112">
        <v>2711</v>
      </c>
      <c r="Y96" s="112">
        <v>2792</v>
      </c>
      <c r="Z96" s="112">
        <v>2955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3294</v>
      </c>
      <c r="W97" s="112">
        <v>3286</v>
      </c>
      <c r="X97" s="112">
        <v>3302</v>
      </c>
      <c r="Y97" s="112">
        <v>3371</v>
      </c>
      <c r="Z97" s="112">
        <v>3334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1516</v>
      </c>
      <c r="W98" s="112">
        <v>1533</v>
      </c>
      <c r="X98" s="112">
        <v>1552</v>
      </c>
      <c r="Y98" s="112">
        <v>1583</v>
      </c>
      <c r="Z98" s="112">
        <v>1617</v>
      </c>
    </row>
    <row r="99" spans="1:32" ht="15" customHeight="1" x14ac:dyDescent="0.25">
      <c r="S99" s="115" t="s">
        <v>142</v>
      </c>
      <c r="T99" s="115"/>
      <c r="U99" s="112"/>
      <c r="V99" s="112">
        <v>83</v>
      </c>
      <c r="W99" s="112">
        <v>89</v>
      </c>
      <c r="X99" s="112">
        <v>95</v>
      </c>
      <c r="Y99" s="112">
        <v>103</v>
      </c>
      <c r="Z99" s="112">
        <v>118</v>
      </c>
    </row>
    <row r="100" spans="1:32" ht="15" customHeight="1" x14ac:dyDescent="0.25">
      <c r="S100" s="115" t="s">
        <v>58</v>
      </c>
      <c r="T100" s="115"/>
      <c r="U100" s="112"/>
      <c r="V100" s="112">
        <v>894</v>
      </c>
      <c r="W100" s="112">
        <v>908</v>
      </c>
      <c r="X100" s="112">
        <v>951</v>
      </c>
      <c r="Y100" s="112">
        <v>957</v>
      </c>
      <c r="Z100" s="112">
        <v>916</v>
      </c>
    </row>
    <row r="101" spans="1:32" x14ac:dyDescent="0.25">
      <c r="A101" s="18"/>
      <c r="S101" s="118" t="s">
        <v>53</v>
      </c>
      <c r="T101" s="118"/>
      <c r="U101" s="112"/>
      <c r="V101" s="112">
        <v>15948</v>
      </c>
      <c r="W101" s="112">
        <v>16280</v>
      </c>
      <c r="X101" s="112">
        <v>16644</v>
      </c>
      <c r="Y101" s="112">
        <v>17319</v>
      </c>
      <c r="Z101" s="112">
        <v>17744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30188</v>
      </c>
      <c r="W104" s="112">
        <v>33149</v>
      </c>
      <c r="X104" s="112">
        <v>33523</v>
      </c>
      <c r="Y104" s="112">
        <v>36105</v>
      </c>
      <c r="Z104" s="112">
        <v>37580</v>
      </c>
      <c r="AB104" s="109" t="str">
        <f>TEXT(Z104,"###,###")</f>
        <v>37,580</v>
      </c>
      <c r="AD104" s="130">
        <f>Z104/($Z$4)*100</f>
        <v>70.701559648561698</v>
      </c>
      <c r="AF104" s="109"/>
    </row>
    <row r="105" spans="1:32" x14ac:dyDescent="0.25">
      <c r="S105" s="115" t="s">
        <v>17</v>
      </c>
      <c r="T105" s="115"/>
      <c r="U105" s="112"/>
      <c r="V105" s="112">
        <v>11013</v>
      </c>
      <c r="W105" s="112">
        <v>10894</v>
      </c>
      <c r="X105" s="112">
        <v>11406</v>
      </c>
      <c r="Y105" s="112">
        <v>12670</v>
      </c>
      <c r="Z105" s="112">
        <v>12785</v>
      </c>
      <c r="AB105" s="109" t="str">
        <f>TEXT(Z105,"###,###")</f>
        <v>12,785</v>
      </c>
      <c r="AD105" s="130">
        <f>Z105/($Z$4)*100</f>
        <v>24.053204899064966</v>
      </c>
      <c r="AF105" s="109"/>
    </row>
    <row r="106" spans="1:32" x14ac:dyDescent="0.25">
      <c r="S106" s="118" t="s">
        <v>53</v>
      </c>
      <c r="T106" s="118"/>
      <c r="U106" s="120"/>
      <c r="V106" s="120">
        <v>41201</v>
      </c>
      <c r="W106" s="120">
        <v>44043</v>
      </c>
      <c r="X106" s="120">
        <v>44929</v>
      </c>
      <c r="Y106" s="120">
        <v>48775</v>
      </c>
      <c r="Z106" s="120">
        <v>50365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5757</v>
      </c>
      <c r="W108" s="112">
        <v>5894</v>
      </c>
      <c r="X108" s="112">
        <v>6262</v>
      </c>
      <c r="Y108" s="112">
        <v>6621</v>
      </c>
      <c r="Z108" s="112">
        <v>6522</v>
      </c>
      <c r="AB108" s="109" t="str">
        <f>TEXT(Z108,"###,###")</f>
        <v>6,522</v>
      </c>
      <c r="AD108" s="130">
        <f>Z108/($Z$4)*100</f>
        <v>12.270238744755705</v>
      </c>
      <c r="AF108" s="109"/>
    </row>
    <row r="109" spans="1:32" x14ac:dyDescent="0.25">
      <c r="S109" s="115" t="s">
        <v>20</v>
      </c>
      <c r="T109" s="115"/>
      <c r="U109" s="112"/>
      <c r="V109" s="112">
        <v>6333</v>
      </c>
      <c r="W109" s="112">
        <v>6601</v>
      </c>
      <c r="X109" s="112">
        <v>7617</v>
      </c>
      <c r="Y109" s="112">
        <v>7638</v>
      </c>
      <c r="Z109" s="112">
        <v>7690</v>
      </c>
      <c r="AB109" s="109" t="str">
        <f>TEXT(Z109,"###,###")</f>
        <v>7,690</v>
      </c>
      <c r="AD109" s="130">
        <f>Z109/($Z$4)*100</f>
        <v>14.467668805147404</v>
      </c>
      <c r="AF109" s="109"/>
    </row>
    <row r="110" spans="1:32" x14ac:dyDescent="0.25">
      <c r="S110" s="115" t="s">
        <v>21</v>
      </c>
      <c r="T110" s="115"/>
      <c r="U110" s="112"/>
      <c r="V110" s="112">
        <v>9827</v>
      </c>
      <c r="W110" s="112">
        <v>9854</v>
      </c>
      <c r="X110" s="112">
        <v>10783</v>
      </c>
      <c r="Y110" s="112">
        <v>11644</v>
      </c>
      <c r="Z110" s="112">
        <v>11512</v>
      </c>
      <c r="AB110" s="109" t="str">
        <f>TEXT(Z110,"###,###")</f>
        <v>11,512</v>
      </c>
      <c r="AD110" s="130">
        <f>Z110/($Z$4)*100</f>
        <v>21.65823189660038</v>
      </c>
      <c r="AF110" s="109"/>
    </row>
    <row r="111" spans="1:32" x14ac:dyDescent="0.25">
      <c r="S111" s="115" t="s">
        <v>22</v>
      </c>
      <c r="T111" s="115"/>
      <c r="U111" s="112"/>
      <c r="V111" s="112">
        <v>18998</v>
      </c>
      <c r="W111" s="112">
        <v>19085</v>
      </c>
      <c r="X111" s="112">
        <v>20267</v>
      </c>
      <c r="Y111" s="112">
        <v>22875</v>
      </c>
      <c r="Z111" s="112">
        <v>24643</v>
      </c>
      <c r="AB111" s="109" t="str">
        <f>TEXT(Z111,"###,###")</f>
        <v>24,643</v>
      </c>
      <c r="AD111" s="130">
        <f>Z111/($Z$4)*100</f>
        <v>46.362387823829323</v>
      </c>
      <c r="AF111" s="109"/>
    </row>
    <row r="112" spans="1:32" x14ac:dyDescent="0.25">
      <c r="S112" s="118" t="s">
        <v>53</v>
      </c>
      <c r="T112" s="118"/>
      <c r="U112" s="112"/>
      <c r="V112" s="112">
        <v>43889</v>
      </c>
      <c r="W112" s="112">
        <v>44509</v>
      </c>
      <c r="X112" s="112">
        <v>47758</v>
      </c>
      <c r="Y112" s="112">
        <v>51654</v>
      </c>
      <c r="Z112" s="112">
        <v>53155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42.14</v>
      </c>
      <c r="W118" s="131">
        <v>42.02</v>
      </c>
      <c r="X118" s="131">
        <v>41.83</v>
      </c>
      <c r="Y118" s="131">
        <v>41.55</v>
      </c>
      <c r="Z118" s="131">
        <v>41.46</v>
      </c>
      <c r="AB118" s="109" t="str">
        <f>TEXT(Z118,"##.0")</f>
        <v>41.5</v>
      </c>
    </row>
    <row r="120" spans="19:32" x14ac:dyDescent="0.25">
      <c r="S120" s="101" t="s">
        <v>97</v>
      </c>
      <c r="T120" s="112"/>
      <c r="U120" s="112"/>
      <c r="V120" s="112">
        <v>27453</v>
      </c>
      <c r="W120" s="112">
        <v>28007</v>
      </c>
      <c r="X120" s="112">
        <v>28618</v>
      </c>
      <c r="Y120" s="112">
        <v>29644</v>
      </c>
      <c r="Z120" s="112">
        <v>30294</v>
      </c>
      <c r="AB120" s="109" t="str">
        <f>TEXT(Z120,"###,###")</f>
        <v>30,294</v>
      </c>
    </row>
    <row r="121" spans="19:32" x14ac:dyDescent="0.25">
      <c r="S121" s="101" t="s">
        <v>98</v>
      </c>
      <c r="T121" s="112"/>
      <c r="U121" s="112"/>
      <c r="V121" s="112">
        <v>2208</v>
      </c>
      <c r="W121" s="112">
        <v>2210</v>
      </c>
      <c r="X121" s="112">
        <v>2197</v>
      </c>
      <c r="Y121" s="112">
        <v>2142</v>
      </c>
      <c r="Z121" s="112">
        <v>2171</v>
      </c>
      <c r="AB121" s="109" t="str">
        <f>TEXT(Z121,"###,###")</f>
        <v>2,171</v>
      </c>
    </row>
    <row r="122" spans="19:32" x14ac:dyDescent="0.25">
      <c r="S122" s="101" t="s">
        <v>99</v>
      </c>
      <c r="T122" s="112"/>
      <c r="U122" s="112"/>
      <c r="V122" s="112">
        <v>2205</v>
      </c>
      <c r="W122" s="112">
        <v>2357</v>
      </c>
      <c r="X122" s="112">
        <v>2589</v>
      </c>
      <c r="Y122" s="112">
        <v>2772</v>
      </c>
      <c r="Z122" s="112">
        <v>2820</v>
      </c>
      <c r="AB122" s="109" t="str">
        <f>TEXT(Z122,"###,###")</f>
        <v>2,820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29658</v>
      </c>
      <c r="W124" s="112">
        <v>30364</v>
      </c>
      <c r="X124" s="112">
        <v>31207</v>
      </c>
      <c r="Y124" s="112">
        <v>32416</v>
      </c>
      <c r="Z124" s="112">
        <v>33114</v>
      </c>
      <c r="AB124" s="109" t="str">
        <f>TEXT(Z124,"###,###")</f>
        <v>33,114</v>
      </c>
      <c r="AD124" s="127">
        <f>Z124/$Z$7*100</f>
        <v>93.83660630791465</v>
      </c>
    </row>
    <row r="125" spans="19:32" x14ac:dyDescent="0.25">
      <c r="S125" s="101" t="s">
        <v>101</v>
      </c>
      <c r="T125" s="112"/>
      <c r="U125" s="112"/>
      <c r="V125" s="112">
        <v>4413</v>
      </c>
      <c r="W125" s="112">
        <v>4567</v>
      </c>
      <c r="X125" s="112">
        <v>4786</v>
      </c>
      <c r="Y125" s="112">
        <v>4914</v>
      </c>
      <c r="Z125" s="112">
        <v>4991</v>
      </c>
      <c r="AB125" s="109" t="str">
        <f>TEXT(Z125,"###,###")</f>
        <v>4,991</v>
      </c>
      <c r="AD125" s="127">
        <f>Z125/$Z$7*100</f>
        <v>14.143217433194479</v>
      </c>
    </row>
    <row r="127" spans="19:32" x14ac:dyDescent="0.25">
      <c r="S127" s="101" t="s">
        <v>102</v>
      </c>
      <c r="T127" s="112"/>
      <c r="U127" s="112"/>
      <c r="V127" s="112">
        <v>15923</v>
      </c>
      <c r="W127" s="112">
        <v>16293</v>
      </c>
      <c r="X127" s="112">
        <v>16731</v>
      </c>
      <c r="Y127" s="112">
        <v>17198</v>
      </c>
      <c r="Z127" s="112">
        <v>17505</v>
      </c>
      <c r="AB127" s="109" t="str">
        <f>TEXT(Z127,"###,###")</f>
        <v>17,505</v>
      </c>
      <c r="AD127" s="127">
        <f>Z127/$Z$7*100</f>
        <v>49.60469268043866</v>
      </c>
    </row>
    <row r="128" spans="19:32" x14ac:dyDescent="0.25">
      <c r="S128" s="101" t="s">
        <v>103</v>
      </c>
      <c r="T128" s="112"/>
      <c r="U128" s="112"/>
      <c r="V128" s="112">
        <v>15946</v>
      </c>
      <c r="W128" s="112">
        <v>16282</v>
      </c>
      <c r="X128" s="112">
        <v>16642</v>
      </c>
      <c r="Y128" s="112">
        <v>17316</v>
      </c>
      <c r="Z128" s="112">
        <v>17744</v>
      </c>
      <c r="AB128" s="109" t="str">
        <f>TEXT(Z128,"###,###")</f>
        <v>17,744</v>
      </c>
      <c r="AD128" s="127">
        <f>Z128/$Z$7*100</f>
        <v>50.281957550511493</v>
      </c>
    </row>
    <row r="130" spans="19:20" x14ac:dyDescent="0.25">
      <c r="S130" s="101" t="s">
        <v>179</v>
      </c>
      <c r="T130" s="127">
        <v>85.84544758990053</v>
      </c>
    </row>
    <row r="131" spans="19:20" x14ac:dyDescent="0.25">
      <c r="S131" s="101" t="s">
        <v>180</v>
      </c>
      <c r="T131" s="127">
        <v>6.1520587151803676</v>
      </c>
    </row>
    <row r="132" spans="19:20" x14ac:dyDescent="0.25">
      <c r="S132" s="101" t="s">
        <v>181</v>
      </c>
      <c r="T132" s="127">
        <v>7.9911587180141117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8D5CA01-DCD6-4A54-AB95-08509161576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DC363193-F9B9-4048-BB67-854A1F8095E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FED18A0-9CB3-463E-9EDD-4CCFDDC946D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D648933F-2E37-42D7-B3C4-972F9BEEFB0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8E27-8E0C-4783-965D-D9144BC1F1A8}">
  <sheetPr codeName="Sheet72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113</v>
      </c>
      <c r="T1" s="99"/>
      <c r="U1" s="99"/>
      <c r="V1" s="99"/>
      <c r="W1" s="99"/>
      <c r="X1" s="99"/>
      <c r="Y1" s="100" t="s">
        <v>154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88</v>
      </c>
      <c r="U2" s="103" t="s">
        <v>137</v>
      </c>
      <c r="V2" s="103" t="s">
        <v>146</v>
      </c>
      <c r="W2" s="103" t="s">
        <v>178</v>
      </c>
      <c r="X2" s="103" t="s">
        <v>184</v>
      </c>
      <c r="Y2" s="103" t="s">
        <v>186</v>
      </c>
      <c r="Z2" s="103" t="s">
        <v>189</v>
      </c>
      <c r="AB2" s="141" t="str">
        <f>$Z$2</f>
        <v>2022-23</v>
      </c>
      <c r="AC2" s="141"/>
      <c r="AD2" s="141"/>
      <c r="AE2" s="141"/>
      <c r="AF2" s="141"/>
    </row>
    <row r="3" spans="1:32" ht="15" customHeight="1" x14ac:dyDescent="0.25">
      <c r="A3" s="58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113</v>
      </c>
      <c r="Y3" s="105" t="s">
        <v>154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12.8 Derwent Valley, Tasmania, 2022-23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7215</v>
      </c>
      <c r="W4" s="108">
        <v>7269</v>
      </c>
      <c r="X4" s="108">
        <v>7710</v>
      </c>
      <c r="Y4" s="108">
        <v>8399</v>
      </c>
      <c r="Z4" s="108">
        <v>8595</v>
      </c>
      <c r="AB4" s="109" t="str">
        <f>TEXT(Z4,"###,###")</f>
        <v>8,595</v>
      </c>
      <c r="AD4" s="110">
        <f>Z4/Y4-1</f>
        <v>2.3336111441838225E-2</v>
      </c>
      <c r="AF4" s="110">
        <f>Z4/V4-1</f>
        <v>0.19126819126819128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80</v>
      </c>
      <c r="T5" s="108"/>
      <c r="U5" s="108"/>
      <c r="V5" s="108">
        <v>3792</v>
      </c>
      <c r="W5" s="108">
        <v>3857</v>
      </c>
      <c r="X5" s="108">
        <v>4031</v>
      </c>
      <c r="Y5" s="108">
        <v>4316</v>
      </c>
      <c r="Z5" s="108">
        <v>4429</v>
      </c>
      <c r="AB5" s="109" t="str">
        <f>TEXT(Z5,"###,###")</f>
        <v>4,429</v>
      </c>
      <c r="AD5" s="110">
        <f t="shared" ref="AD5:AD9" si="0">Z5/Y5-1</f>
        <v>2.6181649675625529E-2</v>
      </c>
      <c r="AF5" s="110">
        <f t="shared" ref="AF5:AF9" si="1">Z5/V5-1</f>
        <v>0.16798523206751059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81</v>
      </c>
      <c r="T6" s="108"/>
      <c r="U6" s="108"/>
      <c r="V6" s="108">
        <v>3417</v>
      </c>
      <c r="W6" s="108">
        <v>3417</v>
      </c>
      <c r="X6" s="108">
        <v>3675</v>
      </c>
      <c r="Y6" s="108">
        <v>4070</v>
      </c>
      <c r="Z6" s="108">
        <v>4155</v>
      </c>
      <c r="AB6" s="109" t="str">
        <f>TEXT(Z6,"###,###")</f>
        <v>4,155</v>
      </c>
      <c r="AD6" s="110">
        <f t="shared" si="0"/>
        <v>2.0884520884520974E-2</v>
      </c>
      <c r="AF6" s="110">
        <f t="shared" si="1"/>
        <v>0.21597892888498693</v>
      </c>
    </row>
    <row r="7" spans="1:32" ht="16.5" customHeight="1" thickBot="1" x14ac:dyDescent="0.3">
      <c r="A7" s="61" t="str">
        <f>"QUICK STATS for "&amp;Z2&amp;" *"</f>
        <v>QUICK STATS for 2022-23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5298</v>
      </c>
      <c r="W7" s="108">
        <v>5477</v>
      </c>
      <c r="X7" s="108">
        <v>5608</v>
      </c>
      <c r="Y7" s="108">
        <v>5879</v>
      </c>
      <c r="Z7" s="108">
        <v>6016</v>
      </c>
      <c r="AB7" s="109" t="str">
        <f>TEXT(Z7,"###,###")</f>
        <v>6,016</v>
      </c>
      <c r="AD7" s="110">
        <f t="shared" si="0"/>
        <v>2.3303282871236508E-2</v>
      </c>
      <c r="AF7" s="110">
        <f t="shared" si="1"/>
        <v>0.13552283880709703</v>
      </c>
    </row>
    <row r="8" spans="1:32" ht="17.25" customHeight="1" x14ac:dyDescent="0.25">
      <c r="A8" s="62" t="s">
        <v>12</v>
      </c>
      <c r="B8" s="63"/>
      <c r="C8" s="29"/>
      <c r="D8" s="64" t="str">
        <f>AB4</f>
        <v>8,595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6,016</v>
      </c>
      <c r="P8" s="65"/>
      <c r="S8" s="107" t="s">
        <v>82</v>
      </c>
      <c r="T8" s="108"/>
      <c r="U8" s="108"/>
      <c r="V8" s="108">
        <v>42104.14</v>
      </c>
      <c r="W8" s="108">
        <v>42387.37</v>
      </c>
      <c r="X8" s="108">
        <v>44302.1</v>
      </c>
      <c r="Y8" s="108">
        <v>44310</v>
      </c>
      <c r="Z8" s="108">
        <v>47411.34</v>
      </c>
      <c r="AB8" s="109" t="str">
        <f>TEXT(Z8,"$###,###")</f>
        <v>$47,411</v>
      </c>
      <c r="AD8" s="110">
        <f t="shared" si="0"/>
        <v>6.9991875423154992E-2</v>
      </c>
      <c r="AF8" s="110">
        <f t="shared" si="1"/>
        <v>0.12604936236674114</v>
      </c>
    </row>
    <row r="9" spans="1:32" x14ac:dyDescent="0.25">
      <c r="A9" s="30" t="s">
        <v>14</v>
      </c>
      <c r="B9" s="69"/>
      <c r="C9" s="70"/>
      <c r="D9" s="71">
        <f>AD104</f>
        <v>78.638743455497391</v>
      </c>
      <c r="E9" s="72" t="s">
        <v>83</v>
      </c>
      <c r="F9" s="24"/>
      <c r="G9" s="73" t="s">
        <v>80</v>
      </c>
      <c r="H9" s="70"/>
      <c r="I9" s="69"/>
      <c r="J9" s="70"/>
      <c r="K9" s="69"/>
      <c r="L9" s="69"/>
      <c r="M9" s="74"/>
      <c r="N9" s="70"/>
      <c r="O9" s="71">
        <f>AD127</f>
        <v>52.26063829787234</v>
      </c>
      <c r="P9" s="72" t="s">
        <v>83</v>
      </c>
      <c r="S9" s="107" t="s">
        <v>7</v>
      </c>
      <c r="T9" s="108"/>
      <c r="U9" s="108"/>
      <c r="V9" s="108">
        <v>265776934</v>
      </c>
      <c r="W9" s="108">
        <v>278830863</v>
      </c>
      <c r="X9" s="108">
        <v>290805543</v>
      </c>
      <c r="Y9" s="108">
        <v>313726259</v>
      </c>
      <c r="Z9" s="108">
        <v>342563150</v>
      </c>
      <c r="AB9" s="109" t="str">
        <f>TEXT(Z9/1000000,"$#,###.0")&amp;" mil"</f>
        <v>$342.6 mil</v>
      </c>
      <c r="AD9" s="110">
        <f t="shared" si="0"/>
        <v>9.1917364813252744E-2</v>
      </c>
      <c r="AF9" s="110">
        <f t="shared" si="1"/>
        <v>0.28891226505005885</v>
      </c>
    </row>
    <row r="10" spans="1:32" x14ac:dyDescent="0.25">
      <c r="A10" s="30" t="s">
        <v>17</v>
      </c>
      <c r="B10" s="69"/>
      <c r="C10" s="70"/>
      <c r="D10" s="71">
        <f>AD105</f>
        <v>15.881326352530541</v>
      </c>
      <c r="E10" s="72" t="s">
        <v>83</v>
      </c>
      <c r="F10" s="24"/>
      <c r="G10" s="73" t="s">
        <v>81</v>
      </c>
      <c r="H10" s="70"/>
      <c r="I10" s="69"/>
      <c r="J10" s="70"/>
      <c r="K10" s="69"/>
      <c r="L10" s="69"/>
      <c r="M10" s="74"/>
      <c r="N10" s="70"/>
      <c r="O10" s="71">
        <f>AD128</f>
        <v>47.623005319148938</v>
      </c>
      <c r="P10" s="72" t="s">
        <v>83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84</v>
      </c>
      <c r="H11" s="77"/>
      <c r="I11" s="78"/>
      <c r="J11" s="78"/>
      <c r="K11" s="78"/>
      <c r="L11" s="78"/>
      <c r="M11" s="69"/>
      <c r="N11" s="70"/>
      <c r="O11" s="71">
        <f>T130</f>
        <v>88.24800531914893</v>
      </c>
      <c r="P11" s="72" t="s">
        <v>83</v>
      </c>
      <c r="S11" s="107" t="s">
        <v>29</v>
      </c>
      <c r="T11" s="112"/>
      <c r="U11" s="112"/>
      <c r="V11" s="112">
        <v>6560</v>
      </c>
      <c r="W11" s="112">
        <v>6589</v>
      </c>
      <c r="X11" s="112">
        <v>7024</v>
      </c>
      <c r="Y11" s="112">
        <v>7700</v>
      </c>
      <c r="Z11" s="112">
        <v>7891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5.8676861702127656</v>
      </c>
      <c r="P12" s="72" t="s">
        <v>83</v>
      </c>
      <c r="S12" s="107" t="s">
        <v>30</v>
      </c>
      <c r="T12" s="112"/>
      <c r="U12" s="112"/>
      <c r="V12" s="112">
        <v>653</v>
      </c>
      <c r="W12" s="112">
        <v>681</v>
      </c>
      <c r="X12" s="112">
        <v>686</v>
      </c>
      <c r="Y12" s="112">
        <v>691</v>
      </c>
      <c r="Z12" s="112">
        <v>710</v>
      </c>
    </row>
    <row r="13" spans="1:32" ht="15" customHeight="1" x14ac:dyDescent="0.25">
      <c r="A13" s="30" t="s">
        <v>19</v>
      </c>
      <c r="B13" s="70"/>
      <c r="C13" s="70"/>
      <c r="D13" s="71">
        <f>AD108</f>
        <v>11.785922047702153</v>
      </c>
      <c r="E13" s="72" t="s">
        <v>83</v>
      </c>
      <c r="F13" s="24"/>
      <c r="G13" s="142" t="s">
        <v>182</v>
      </c>
      <c r="H13" s="143"/>
      <c r="I13" s="143"/>
      <c r="J13" s="143"/>
      <c r="K13" s="143"/>
      <c r="L13" s="143"/>
      <c r="M13" s="79"/>
      <c r="N13" s="70"/>
      <c r="O13" s="71">
        <f>T132</f>
        <v>5.9674202127659575</v>
      </c>
      <c r="P13" s="72" t="s">
        <v>83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14.834205933682373</v>
      </c>
      <c r="E14" s="72" t="s">
        <v>83</v>
      </c>
      <c r="F14" s="24"/>
      <c r="G14" s="76" t="s">
        <v>93</v>
      </c>
      <c r="H14" s="69"/>
      <c r="I14" s="69"/>
      <c r="J14" s="69"/>
      <c r="K14" s="75"/>
      <c r="L14" s="70"/>
      <c r="M14" s="69"/>
      <c r="N14" s="70"/>
      <c r="O14" s="75" t="str">
        <f>AB118</f>
        <v>41.5</v>
      </c>
      <c r="P14" s="72" t="s">
        <v>94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25.142524723676559</v>
      </c>
      <c r="E15" s="72" t="s">
        <v>83</v>
      </c>
      <c r="F15" s="24"/>
      <c r="G15" s="33" t="s">
        <v>176</v>
      </c>
      <c r="H15" s="70"/>
      <c r="I15" s="70"/>
      <c r="J15" s="70"/>
      <c r="K15" s="80"/>
      <c r="L15" s="70"/>
      <c r="M15" s="70"/>
      <c r="N15" s="70"/>
      <c r="O15" s="71">
        <f>AB38</f>
        <v>17.696909272183451</v>
      </c>
      <c r="P15" s="72" t="s">
        <v>83</v>
      </c>
      <c r="S15" s="115" t="s">
        <v>59</v>
      </c>
      <c r="T15" s="115"/>
      <c r="U15" s="116"/>
      <c r="V15" s="116">
        <v>575</v>
      </c>
      <c r="W15" s="116">
        <v>603</v>
      </c>
      <c r="X15" s="116">
        <v>622</v>
      </c>
      <c r="Y15" s="112">
        <v>655</v>
      </c>
      <c r="Z15" s="112">
        <v>671</v>
      </c>
      <c r="AB15" s="117">
        <f t="shared" ref="AB15:AB34" si="2">IF(Z15="np",0,Z15/$Z$34)</f>
        <v>7.8050482726532505E-2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42.734147760325769</v>
      </c>
      <c r="E16" s="83" t="s">
        <v>83</v>
      </c>
      <c r="F16" s="24"/>
      <c r="G16" s="84" t="s">
        <v>177</v>
      </c>
      <c r="H16" s="35"/>
      <c r="I16" s="35"/>
      <c r="J16" s="35"/>
      <c r="K16" s="36"/>
      <c r="L16" s="35"/>
      <c r="M16" s="35"/>
      <c r="N16" s="35"/>
      <c r="O16" s="82">
        <f>AB37</f>
        <v>82.303090727816553</v>
      </c>
      <c r="P16" s="37" t="s">
        <v>83</v>
      </c>
      <c r="S16" s="115" t="s">
        <v>60</v>
      </c>
      <c r="T16" s="115"/>
      <c r="U16" s="116"/>
      <c r="V16" s="116">
        <v>31</v>
      </c>
      <c r="W16" s="116">
        <v>29</v>
      </c>
      <c r="X16" s="116">
        <v>14</v>
      </c>
      <c r="Y16" s="112">
        <v>17</v>
      </c>
      <c r="Z16" s="112">
        <v>37</v>
      </c>
      <c r="AB16" s="117">
        <f t="shared" si="2"/>
        <v>4.3038269163661741E-3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61</v>
      </c>
      <c r="T17" s="115"/>
      <c r="U17" s="116"/>
      <c r="V17" s="116">
        <v>546</v>
      </c>
      <c r="W17" s="116">
        <v>567</v>
      </c>
      <c r="X17" s="116">
        <v>599</v>
      </c>
      <c r="Y17" s="112">
        <v>646</v>
      </c>
      <c r="Z17" s="112">
        <v>661</v>
      </c>
      <c r="AB17" s="117">
        <f t="shared" si="2"/>
        <v>7.6887286262649762E-2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185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62</v>
      </c>
      <c r="T18" s="115"/>
      <c r="U18" s="116"/>
      <c r="V18" s="116">
        <v>130</v>
      </c>
      <c r="W18" s="116">
        <v>107</v>
      </c>
      <c r="X18" s="116">
        <v>123</v>
      </c>
      <c r="Y18" s="112">
        <v>126</v>
      </c>
      <c r="Z18" s="112">
        <v>139</v>
      </c>
      <c r="AB18" s="117">
        <f t="shared" si="2"/>
        <v>1.6168430847970223E-2</v>
      </c>
    </row>
    <row r="19" spans="1:28" x14ac:dyDescent="0.25">
      <c r="A19" s="61" t="str">
        <f>$S$1&amp;" ("&amp;$V$2&amp;" to "&amp;$Z$2&amp;")"</f>
        <v>Derwent Valley (2018-19 to 2022-23)</v>
      </c>
      <c r="B19" s="61"/>
      <c r="C19" s="61"/>
      <c r="D19" s="61"/>
      <c r="E19" s="61"/>
      <c r="F19" s="61"/>
      <c r="G19" s="61" t="str">
        <f>$S$1&amp;" ("&amp;$V$2&amp;" to "&amp;$Z$2&amp;")"</f>
        <v>Derwent Valley (2018-19 to 2022-23)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63</v>
      </c>
      <c r="T19" s="115"/>
      <c r="U19" s="116"/>
      <c r="V19" s="116">
        <v>615</v>
      </c>
      <c r="W19" s="116">
        <v>665</v>
      </c>
      <c r="X19" s="116">
        <v>740</v>
      </c>
      <c r="Y19" s="112">
        <v>808</v>
      </c>
      <c r="Z19" s="112">
        <v>806</v>
      </c>
      <c r="AB19" s="117">
        <f t="shared" si="2"/>
        <v>9.3753634988949633E-2</v>
      </c>
    </row>
    <row r="20" spans="1:28" x14ac:dyDescent="0.25">
      <c r="S20" s="115" t="s">
        <v>64</v>
      </c>
      <c r="T20" s="115"/>
      <c r="U20" s="116"/>
      <c r="V20" s="116">
        <v>182</v>
      </c>
      <c r="W20" s="116">
        <v>187</v>
      </c>
      <c r="X20" s="116">
        <v>215</v>
      </c>
      <c r="Y20" s="112">
        <v>220</v>
      </c>
      <c r="Z20" s="112">
        <v>215</v>
      </c>
      <c r="AB20" s="117">
        <f t="shared" si="2"/>
        <v>2.500872397347912E-2</v>
      </c>
    </row>
    <row r="21" spans="1:28" x14ac:dyDescent="0.25">
      <c r="S21" s="115" t="s">
        <v>65</v>
      </c>
      <c r="T21" s="115"/>
      <c r="U21" s="116"/>
      <c r="V21" s="116">
        <v>639</v>
      </c>
      <c r="W21" s="116">
        <v>675</v>
      </c>
      <c r="X21" s="116">
        <v>673</v>
      </c>
      <c r="Y21" s="112">
        <v>760</v>
      </c>
      <c r="Z21" s="112">
        <v>793</v>
      </c>
      <c r="AB21" s="117">
        <f t="shared" si="2"/>
        <v>9.2241479585902064E-2</v>
      </c>
    </row>
    <row r="22" spans="1:28" x14ac:dyDescent="0.25">
      <c r="S22" s="115" t="s">
        <v>66</v>
      </c>
      <c r="T22" s="115"/>
      <c r="U22" s="116"/>
      <c r="V22" s="116">
        <v>468</v>
      </c>
      <c r="W22" s="116">
        <v>488</v>
      </c>
      <c r="X22" s="116">
        <v>527</v>
      </c>
      <c r="Y22" s="112">
        <v>524</v>
      </c>
      <c r="Z22" s="112">
        <v>583</v>
      </c>
      <c r="AB22" s="117">
        <f t="shared" si="2"/>
        <v>6.7814353844364308E-2</v>
      </c>
    </row>
    <row r="23" spans="1:28" x14ac:dyDescent="0.25">
      <c r="S23" s="115" t="s">
        <v>67</v>
      </c>
      <c r="T23" s="115"/>
      <c r="U23" s="116"/>
      <c r="V23" s="116">
        <v>292</v>
      </c>
      <c r="W23" s="116">
        <v>272</v>
      </c>
      <c r="X23" s="116">
        <v>309</v>
      </c>
      <c r="Y23" s="112">
        <v>341</v>
      </c>
      <c r="Z23" s="112">
        <v>389</v>
      </c>
      <c r="AB23" s="117">
        <f t="shared" si="2"/>
        <v>4.5248342445038968E-2</v>
      </c>
    </row>
    <row r="24" spans="1:28" x14ac:dyDescent="0.25">
      <c r="S24" s="115" t="s">
        <v>68</v>
      </c>
      <c r="T24" s="115"/>
      <c r="U24" s="116"/>
      <c r="V24" s="116">
        <v>49</v>
      </c>
      <c r="W24" s="116">
        <v>48</v>
      </c>
      <c r="X24" s="116">
        <v>35</v>
      </c>
      <c r="Y24" s="112">
        <v>46</v>
      </c>
      <c r="Z24" s="112">
        <v>61</v>
      </c>
      <c r="AB24" s="117">
        <f t="shared" si="2"/>
        <v>7.0954984296847734E-3</v>
      </c>
    </row>
    <row r="25" spans="1:28" x14ac:dyDescent="0.25">
      <c r="S25" s="115" t="s">
        <v>69</v>
      </c>
      <c r="T25" s="115"/>
      <c r="U25" s="116"/>
      <c r="V25" s="116">
        <v>144</v>
      </c>
      <c r="W25" s="116">
        <v>167</v>
      </c>
      <c r="X25" s="116">
        <v>211</v>
      </c>
      <c r="Y25" s="112">
        <v>222</v>
      </c>
      <c r="Z25" s="112">
        <v>231</v>
      </c>
      <c r="AB25" s="117">
        <f t="shared" si="2"/>
        <v>2.6869838315691522E-2</v>
      </c>
    </row>
    <row r="26" spans="1:28" x14ac:dyDescent="0.25">
      <c r="S26" s="115" t="s">
        <v>70</v>
      </c>
      <c r="T26" s="115"/>
      <c r="U26" s="116"/>
      <c r="V26" s="116">
        <v>110</v>
      </c>
      <c r="W26" s="116">
        <v>111</v>
      </c>
      <c r="X26" s="116">
        <v>103</v>
      </c>
      <c r="Y26" s="112">
        <v>103</v>
      </c>
      <c r="Z26" s="112">
        <v>133</v>
      </c>
      <c r="AB26" s="117">
        <f t="shared" si="2"/>
        <v>1.5470512969640571E-2</v>
      </c>
    </row>
    <row r="27" spans="1:28" x14ac:dyDescent="0.25">
      <c r="S27" s="115" t="s">
        <v>71</v>
      </c>
      <c r="T27" s="115"/>
      <c r="U27" s="116"/>
      <c r="V27" s="116">
        <v>247</v>
      </c>
      <c r="W27" s="116">
        <v>223</v>
      </c>
      <c r="X27" s="116">
        <v>262</v>
      </c>
      <c r="Y27" s="112">
        <v>312</v>
      </c>
      <c r="Z27" s="112">
        <v>334</v>
      </c>
      <c r="AB27" s="117">
        <f t="shared" si="2"/>
        <v>3.885076189368384E-2</v>
      </c>
    </row>
    <row r="28" spans="1:28" x14ac:dyDescent="0.25">
      <c r="S28" s="115" t="s">
        <v>72</v>
      </c>
      <c r="T28" s="115"/>
      <c r="U28" s="116"/>
      <c r="V28" s="116">
        <v>588</v>
      </c>
      <c r="W28" s="116">
        <v>550</v>
      </c>
      <c r="X28" s="116">
        <v>566</v>
      </c>
      <c r="Y28" s="112">
        <v>637</v>
      </c>
      <c r="Z28" s="112">
        <v>600</v>
      </c>
      <c r="AB28" s="117">
        <f t="shared" si="2"/>
        <v>6.9791787832964983E-2</v>
      </c>
    </row>
    <row r="29" spans="1:28" x14ac:dyDescent="0.25">
      <c r="S29" s="115" t="s">
        <v>73</v>
      </c>
      <c r="T29" s="115"/>
      <c r="U29" s="116"/>
      <c r="V29" s="116">
        <v>441</v>
      </c>
      <c r="W29" s="116">
        <v>391</v>
      </c>
      <c r="X29" s="116">
        <v>447</v>
      </c>
      <c r="Y29" s="112">
        <v>509</v>
      </c>
      <c r="Z29" s="112">
        <v>486</v>
      </c>
      <c r="AB29" s="117">
        <f t="shared" si="2"/>
        <v>5.6531348144701642E-2</v>
      </c>
    </row>
    <row r="30" spans="1:28" x14ac:dyDescent="0.25">
      <c r="S30" s="115" t="s">
        <v>74</v>
      </c>
      <c r="T30" s="115"/>
      <c r="U30" s="116"/>
      <c r="V30" s="116">
        <v>420</v>
      </c>
      <c r="W30" s="116">
        <v>449</v>
      </c>
      <c r="X30" s="116">
        <v>453</v>
      </c>
      <c r="Y30" s="112">
        <v>511</v>
      </c>
      <c r="Z30" s="112">
        <v>551</v>
      </c>
      <c r="AB30" s="117">
        <f t="shared" si="2"/>
        <v>6.409212515993952E-2</v>
      </c>
    </row>
    <row r="31" spans="1:28" x14ac:dyDescent="0.25">
      <c r="S31" s="115" t="s">
        <v>75</v>
      </c>
      <c r="T31" s="115"/>
      <c r="U31" s="116"/>
      <c r="V31" s="116">
        <v>979</v>
      </c>
      <c r="W31" s="116">
        <v>965</v>
      </c>
      <c r="X31" s="116">
        <v>1079</v>
      </c>
      <c r="Y31" s="112">
        <v>1182</v>
      </c>
      <c r="Z31" s="112">
        <v>1198</v>
      </c>
      <c r="AB31" s="117">
        <f t="shared" si="2"/>
        <v>0.13935093637315343</v>
      </c>
    </row>
    <row r="32" spans="1:28" ht="15.75" customHeight="1" x14ac:dyDescent="0.25">
      <c r="A32" s="61" t="str">
        <f>"Distribution of jobs per industry "&amp;"("&amp;Z2&amp;") *"</f>
        <v>Distribution of jobs per industry (2022-23)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76</v>
      </c>
      <c r="T32" s="115"/>
      <c r="U32" s="116"/>
      <c r="V32" s="116">
        <v>117</v>
      </c>
      <c r="W32" s="116">
        <v>124</v>
      </c>
      <c r="X32" s="116">
        <v>131</v>
      </c>
      <c r="Y32" s="112">
        <v>169</v>
      </c>
      <c r="Z32" s="112">
        <v>195</v>
      </c>
      <c r="AB32" s="117">
        <f t="shared" si="2"/>
        <v>2.268233104571362E-2</v>
      </c>
    </row>
    <row r="33" spans="19:32" x14ac:dyDescent="0.25">
      <c r="S33" s="115" t="s">
        <v>77</v>
      </c>
      <c r="T33" s="115"/>
      <c r="U33" s="116"/>
      <c r="V33" s="116">
        <v>313</v>
      </c>
      <c r="W33" s="116">
        <v>319</v>
      </c>
      <c r="X33" s="116">
        <v>340</v>
      </c>
      <c r="Y33" s="112">
        <v>359</v>
      </c>
      <c r="Z33" s="112">
        <v>344</v>
      </c>
      <c r="AB33" s="117">
        <f t="shared" si="2"/>
        <v>4.001395835756659E-2</v>
      </c>
    </row>
    <row r="34" spans="19:32" x14ac:dyDescent="0.25">
      <c r="S34" s="118" t="s">
        <v>53</v>
      </c>
      <c r="T34" s="118"/>
      <c r="U34" s="119"/>
      <c r="V34" s="119">
        <v>7213</v>
      </c>
      <c r="W34" s="119">
        <v>7267</v>
      </c>
      <c r="X34" s="119">
        <v>7710</v>
      </c>
      <c r="Y34" s="120">
        <v>8394</v>
      </c>
      <c r="Z34" s="120">
        <v>8597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85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4504</v>
      </c>
      <c r="W37" s="112">
        <v>4676</v>
      </c>
      <c r="X37" s="112">
        <v>4692</v>
      </c>
      <c r="Y37" s="112">
        <v>4812</v>
      </c>
      <c r="Z37" s="112">
        <v>4953</v>
      </c>
      <c r="AB37" s="132">
        <f>Z37/Z40*100</f>
        <v>82.303090727816553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794</v>
      </c>
      <c r="W38" s="112">
        <v>799</v>
      </c>
      <c r="X38" s="112">
        <v>913</v>
      </c>
      <c r="Y38" s="112">
        <v>1066</v>
      </c>
      <c r="Z38" s="112">
        <v>1065</v>
      </c>
      <c r="AB38" s="132">
        <f>Z38/Z40*100</f>
        <v>17.696909272183451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5298</v>
      </c>
      <c r="W40" s="112">
        <v>5475</v>
      </c>
      <c r="X40" s="112">
        <v>5605</v>
      </c>
      <c r="Y40" s="112">
        <v>5878</v>
      </c>
      <c r="Z40" s="112">
        <v>6018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3</v>
      </c>
      <c r="W44" s="112">
        <v>0</v>
      </c>
      <c r="X44" s="112">
        <v>7</v>
      </c>
      <c r="Y44" s="112">
        <v>7</v>
      </c>
      <c r="Z44" s="112">
        <v>5</v>
      </c>
    </row>
    <row r="45" spans="19:32" x14ac:dyDescent="0.25">
      <c r="S45" s="115" t="s">
        <v>37</v>
      </c>
      <c r="T45" s="115"/>
      <c r="U45" s="112"/>
      <c r="V45" s="112">
        <v>83</v>
      </c>
      <c r="W45" s="112">
        <v>101</v>
      </c>
      <c r="X45" s="112">
        <v>89</v>
      </c>
      <c r="Y45" s="112">
        <v>105</v>
      </c>
      <c r="Z45" s="112">
        <v>121</v>
      </c>
    </row>
    <row r="46" spans="19:32" x14ac:dyDescent="0.25">
      <c r="S46" s="115" t="s">
        <v>38</v>
      </c>
      <c r="T46" s="115"/>
      <c r="U46" s="112"/>
      <c r="V46" s="112">
        <v>208</v>
      </c>
      <c r="W46" s="112">
        <v>182</v>
      </c>
      <c r="X46" s="112">
        <v>230</v>
      </c>
      <c r="Y46" s="112">
        <v>239</v>
      </c>
      <c r="Z46" s="112">
        <v>270</v>
      </c>
    </row>
    <row r="47" spans="19:32" x14ac:dyDescent="0.25">
      <c r="S47" s="115" t="s">
        <v>39</v>
      </c>
      <c r="T47" s="115"/>
      <c r="U47" s="112"/>
      <c r="V47" s="112">
        <v>335</v>
      </c>
      <c r="W47" s="112">
        <v>336</v>
      </c>
      <c r="X47" s="112">
        <v>355</v>
      </c>
      <c r="Y47" s="112">
        <v>401</v>
      </c>
      <c r="Z47" s="112">
        <v>392</v>
      </c>
    </row>
    <row r="48" spans="19:32" x14ac:dyDescent="0.25">
      <c r="S48" s="115" t="s">
        <v>40</v>
      </c>
      <c r="T48" s="115"/>
      <c r="U48" s="112"/>
      <c r="V48" s="112">
        <v>417</v>
      </c>
      <c r="W48" s="112">
        <v>416</v>
      </c>
      <c r="X48" s="112">
        <v>468</v>
      </c>
      <c r="Y48" s="112">
        <v>502</v>
      </c>
      <c r="Z48" s="112">
        <v>546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399</v>
      </c>
      <c r="W49" s="112">
        <v>403</v>
      </c>
      <c r="X49" s="112">
        <v>398</v>
      </c>
      <c r="Y49" s="112">
        <v>428</v>
      </c>
      <c r="Z49" s="112">
        <v>508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Derwent Valley (2022-23)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359</v>
      </c>
      <c r="W50" s="112">
        <v>380</v>
      </c>
      <c r="X50" s="112">
        <v>414</v>
      </c>
      <c r="Y50" s="112">
        <v>466</v>
      </c>
      <c r="Z50" s="112">
        <v>433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365</v>
      </c>
      <c r="W51" s="112">
        <v>374</v>
      </c>
      <c r="X51" s="112">
        <v>408</v>
      </c>
      <c r="Y51" s="112">
        <v>406</v>
      </c>
      <c r="Z51" s="112">
        <v>448</v>
      </c>
    </row>
    <row r="52" spans="1:26" ht="15" customHeight="1" x14ac:dyDescent="0.25">
      <c r="S52" s="115" t="s">
        <v>44</v>
      </c>
      <c r="T52" s="115"/>
      <c r="U52" s="112"/>
      <c r="V52" s="112">
        <v>379</v>
      </c>
      <c r="W52" s="112">
        <v>375</v>
      </c>
      <c r="X52" s="112">
        <v>364</v>
      </c>
      <c r="Y52" s="112">
        <v>408</v>
      </c>
      <c r="Z52" s="112">
        <v>425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328</v>
      </c>
      <c r="W53" s="112">
        <v>325</v>
      </c>
      <c r="X53" s="112">
        <v>344</v>
      </c>
      <c r="Y53" s="112">
        <v>369</v>
      </c>
      <c r="Z53" s="112">
        <v>351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416</v>
      </c>
      <c r="W54" s="112">
        <v>417</v>
      </c>
      <c r="X54" s="112">
        <v>368</v>
      </c>
      <c r="Y54" s="112">
        <v>331</v>
      </c>
      <c r="Z54" s="112">
        <v>337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274</v>
      </c>
      <c r="W55" s="112">
        <v>279</v>
      </c>
      <c r="X55" s="112">
        <v>327</v>
      </c>
      <c r="Y55" s="112">
        <v>358</v>
      </c>
      <c r="Z55" s="112">
        <v>323</v>
      </c>
    </row>
    <row r="56" spans="1:26" ht="15" customHeight="1" x14ac:dyDescent="0.25">
      <c r="S56" s="115" t="s">
        <v>48</v>
      </c>
      <c r="T56" s="115"/>
      <c r="U56" s="112"/>
      <c r="V56" s="112">
        <v>117</v>
      </c>
      <c r="W56" s="112">
        <v>144</v>
      </c>
      <c r="X56" s="112">
        <v>142</v>
      </c>
      <c r="Y56" s="112">
        <v>152</v>
      </c>
      <c r="Z56" s="112">
        <v>159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68</v>
      </c>
      <c r="W57" s="112">
        <v>78</v>
      </c>
      <c r="X57" s="112">
        <v>88</v>
      </c>
      <c r="Y57" s="112">
        <v>82</v>
      </c>
      <c r="Z57" s="112">
        <v>73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20</v>
      </c>
      <c r="W58" s="112">
        <v>20</v>
      </c>
      <c r="X58" s="112">
        <v>21</v>
      </c>
      <c r="Y58" s="112">
        <v>33</v>
      </c>
      <c r="Z58" s="112">
        <v>28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8</v>
      </c>
      <c r="W59" s="112">
        <v>7</v>
      </c>
      <c r="X59" s="112">
        <v>5</v>
      </c>
      <c r="Y59" s="112">
        <v>11</v>
      </c>
      <c r="Z59" s="112">
        <v>9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4</v>
      </c>
      <c r="W60" s="112">
        <v>10</v>
      </c>
      <c r="X60" s="112">
        <v>3</v>
      </c>
      <c r="Y60" s="112">
        <v>0</v>
      </c>
      <c r="Z60" s="112">
        <v>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3794</v>
      </c>
      <c r="W61" s="112">
        <v>3852</v>
      </c>
      <c r="X61" s="112">
        <v>4031</v>
      </c>
      <c r="Y61" s="112">
        <v>4319</v>
      </c>
      <c r="Z61" s="112">
        <v>4431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4</v>
      </c>
      <c r="W63" s="112">
        <v>4</v>
      </c>
      <c r="X63" s="112">
        <v>9</v>
      </c>
      <c r="Y63" s="112">
        <v>6</v>
      </c>
      <c r="Z63" s="112">
        <v>9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80</v>
      </c>
      <c r="W64" s="112">
        <v>75</v>
      </c>
      <c r="X64" s="112">
        <v>101</v>
      </c>
      <c r="Y64" s="112">
        <v>117</v>
      </c>
      <c r="Z64" s="112">
        <v>143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Derwent Valley (2022-23)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219</v>
      </c>
      <c r="W65" s="112">
        <v>216</v>
      </c>
      <c r="X65" s="112">
        <v>242</v>
      </c>
      <c r="Y65" s="112">
        <v>296</v>
      </c>
      <c r="Z65" s="112">
        <v>248</v>
      </c>
    </row>
    <row r="66" spans="1:26" x14ac:dyDescent="0.25">
      <c r="S66" s="115" t="s">
        <v>39</v>
      </c>
      <c r="T66" s="115"/>
      <c r="U66" s="112"/>
      <c r="V66" s="112">
        <v>313</v>
      </c>
      <c r="W66" s="112">
        <v>302</v>
      </c>
      <c r="X66" s="112">
        <v>326</v>
      </c>
      <c r="Y66" s="112">
        <v>383</v>
      </c>
      <c r="Z66" s="112">
        <v>374</v>
      </c>
    </row>
    <row r="67" spans="1:26" x14ac:dyDescent="0.25">
      <c r="S67" s="115" t="s">
        <v>40</v>
      </c>
      <c r="T67" s="115"/>
      <c r="U67" s="112"/>
      <c r="V67" s="112">
        <v>357</v>
      </c>
      <c r="W67" s="112">
        <v>351</v>
      </c>
      <c r="X67" s="112">
        <v>372</v>
      </c>
      <c r="Y67" s="112">
        <v>408</v>
      </c>
      <c r="Z67" s="112">
        <v>438</v>
      </c>
    </row>
    <row r="68" spans="1:26" x14ac:dyDescent="0.25">
      <c r="S68" s="115" t="s">
        <v>41</v>
      </c>
      <c r="T68" s="115"/>
      <c r="U68" s="112"/>
      <c r="V68" s="112">
        <v>325</v>
      </c>
      <c r="W68" s="112">
        <v>348</v>
      </c>
      <c r="X68" s="112">
        <v>394</v>
      </c>
      <c r="Y68" s="112">
        <v>423</v>
      </c>
      <c r="Z68" s="112">
        <v>487</v>
      </c>
    </row>
    <row r="69" spans="1:26" x14ac:dyDescent="0.25">
      <c r="S69" s="115" t="s">
        <v>42</v>
      </c>
      <c r="T69" s="115"/>
      <c r="U69" s="112"/>
      <c r="V69" s="112">
        <v>374</v>
      </c>
      <c r="W69" s="112">
        <v>358</v>
      </c>
      <c r="X69" s="112">
        <v>369</v>
      </c>
      <c r="Y69" s="112">
        <v>446</v>
      </c>
      <c r="Z69" s="112">
        <v>442</v>
      </c>
    </row>
    <row r="70" spans="1:26" x14ac:dyDescent="0.25">
      <c r="S70" s="115" t="s">
        <v>43</v>
      </c>
      <c r="T70" s="115"/>
      <c r="U70" s="112"/>
      <c r="V70" s="112">
        <v>336</v>
      </c>
      <c r="W70" s="112">
        <v>347</v>
      </c>
      <c r="X70" s="112">
        <v>384</v>
      </c>
      <c r="Y70" s="112">
        <v>420</v>
      </c>
      <c r="Z70" s="112">
        <v>429</v>
      </c>
    </row>
    <row r="71" spans="1:26" x14ac:dyDescent="0.25">
      <c r="S71" s="115" t="s">
        <v>44</v>
      </c>
      <c r="T71" s="115"/>
      <c r="U71" s="112"/>
      <c r="V71" s="112">
        <v>365</v>
      </c>
      <c r="W71" s="112">
        <v>335</v>
      </c>
      <c r="X71" s="112">
        <v>351</v>
      </c>
      <c r="Y71" s="112">
        <v>357</v>
      </c>
      <c r="Z71" s="112">
        <v>370</v>
      </c>
    </row>
    <row r="72" spans="1:26" x14ac:dyDescent="0.25">
      <c r="S72" s="115" t="s">
        <v>45</v>
      </c>
      <c r="T72" s="115"/>
      <c r="U72" s="112"/>
      <c r="V72" s="112">
        <v>353</v>
      </c>
      <c r="W72" s="112">
        <v>359</v>
      </c>
      <c r="X72" s="112">
        <v>405</v>
      </c>
      <c r="Y72" s="112">
        <v>408</v>
      </c>
      <c r="Z72" s="112">
        <v>415</v>
      </c>
    </row>
    <row r="73" spans="1:26" x14ac:dyDescent="0.25">
      <c r="S73" s="115" t="s">
        <v>46</v>
      </c>
      <c r="T73" s="115"/>
      <c r="U73" s="112"/>
      <c r="V73" s="112">
        <v>344</v>
      </c>
      <c r="W73" s="112">
        <v>343</v>
      </c>
      <c r="X73" s="112">
        <v>335</v>
      </c>
      <c r="Y73" s="112">
        <v>365</v>
      </c>
      <c r="Z73" s="112">
        <v>359</v>
      </c>
    </row>
    <row r="74" spans="1:26" x14ac:dyDescent="0.25">
      <c r="S74" s="115" t="s">
        <v>47</v>
      </c>
      <c r="T74" s="115"/>
      <c r="U74" s="112"/>
      <c r="V74" s="112">
        <v>211</v>
      </c>
      <c r="W74" s="112">
        <v>216</v>
      </c>
      <c r="X74" s="112">
        <v>230</v>
      </c>
      <c r="Y74" s="112">
        <v>243</v>
      </c>
      <c r="Z74" s="112">
        <v>277</v>
      </c>
    </row>
    <row r="75" spans="1:26" x14ac:dyDescent="0.25">
      <c r="S75" s="115" t="s">
        <v>48</v>
      </c>
      <c r="T75" s="115"/>
      <c r="U75" s="112"/>
      <c r="V75" s="112">
        <v>90</v>
      </c>
      <c r="W75" s="112">
        <v>104</v>
      </c>
      <c r="X75" s="112">
        <v>100</v>
      </c>
      <c r="Y75" s="112">
        <v>126</v>
      </c>
      <c r="Z75" s="112">
        <v>131</v>
      </c>
    </row>
    <row r="76" spans="1:26" x14ac:dyDescent="0.25">
      <c r="S76" s="115" t="s">
        <v>49</v>
      </c>
      <c r="T76" s="115"/>
      <c r="U76" s="112"/>
      <c r="V76" s="112">
        <v>35</v>
      </c>
      <c r="W76" s="112">
        <v>26</v>
      </c>
      <c r="X76" s="112">
        <v>36</v>
      </c>
      <c r="Y76" s="112">
        <v>41</v>
      </c>
      <c r="Z76" s="112">
        <v>34</v>
      </c>
    </row>
    <row r="77" spans="1:26" x14ac:dyDescent="0.25">
      <c r="S77" s="115" t="s">
        <v>50</v>
      </c>
      <c r="T77" s="115"/>
      <c r="U77" s="112"/>
      <c r="V77" s="112">
        <v>11</v>
      </c>
      <c r="W77" s="112">
        <v>17</v>
      </c>
      <c r="X77" s="112">
        <v>14</v>
      </c>
      <c r="Y77" s="112">
        <v>14</v>
      </c>
      <c r="Z77" s="112">
        <v>18</v>
      </c>
    </row>
    <row r="78" spans="1:26" x14ac:dyDescent="0.25">
      <c r="S78" s="115" t="s">
        <v>51</v>
      </c>
      <c r="T78" s="115"/>
      <c r="U78" s="112"/>
      <c r="V78" s="112">
        <v>7</v>
      </c>
      <c r="W78" s="112">
        <v>6</v>
      </c>
      <c r="X78" s="112">
        <v>4</v>
      </c>
      <c r="Y78" s="112">
        <v>7</v>
      </c>
      <c r="Z78" s="112">
        <v>6</v>
      </c>
    </row>
    <row r="79" spans="1:26" x14ac:dyDescent="0.25">
      <c r="S79" s="115" t="s">
        <v>52</v>
      </c>
      <c r="T79" s="115"/>
      <c r="U79" s="112"/>
      <c r="V79" s="112">
        <v>4</v>
      </c>
      <c r="W79" s="112">
        <v>0</v>
      </c>
      <c r="X79" s="112">
        <v>3</v>
      </c>
      <c r="Y79" s="112">
        <v>4</v>
      </c>
      <c r="Z79" s="112">
        <v>7</v>
      </c>
    </row>
    <row r="80" spans="1:26" x14ac:dyDescent="0.25">
      <c r="S80" s="118" t="s">
        <v>53</v>
      </c>
      <c r="T80" s="118"/>
      <c r="U80" s="112"/>
      <c r="V80" s="112">
        <v>3419</v>
      </c>
      <c r="W80" s="112">
        <v>3414</v>
      </c>
      <c r="X80" s="112">
        <v>3675</v>
      </c>
      <c r="Y80" s="112">
        <v>4068</v>
      </c>
      <c r="Z80" s="112">
        <v>4158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Derwent Valley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209</v>
      </c>
      <c r="W83" s="112">
        <v>227</v>
      </c>
      <c r="X83" s="112">
        <v>228</v>
      </c>
      <c r="Y83" s="112">
        <v>237</v>
      </c>
      <c r="Z83" s="112">
        <v>253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143</v>
      </c>
      <c r="G84" s="139"/>
      <c r="H84" s="48"/>
      <c r="I84" s="48"/>
      <c r="J84" s="48"/>
      <c r="K84" s="48"/>
      <c r="L84" s="139" t="s">
        <v>0</v>
      </c>
      <c r="M84" s="139"/>
      <c r="N84" s="139" t="s">
        <v>143</v>
      </c>
      <c r="O84" s="139"/>
      <c r="S84" s="115" t="s">
        <v>57</v>
      </c>
      <c r="T84" s="115"/>
      <c r="U84" s="112"/>
      <c r="V84" s="112">
        <v>155</v>
      </c>
      <c r="W84" s="112">
        <v>147</v>
      </c>
      <c r="X84" s="112">
        <v>160</v>
      </c>
      <c r="Y84" s="112">
        <v>174</v>
      </c>
      <c r="Z84" s="112">
        <v>173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2018-19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2018-19</v>
      </c>
      <c r="O85" s="139"/>
      <c r="S85" s="115" t="s">
        <v>138</v>
      </c>
      <c r="T85" s="115"/>
      <c r="U85" s="112"/>
      <c r="V85" s="112">
        <v>630</v>
      </c>
      <c r="W85" s="112">
        <v>641</v>
      </c>
      <c r="X85" s="112">
        <v>658</v>
      </c>
      <c r="Y85" s="112">
        <v>706</v>
      </c>
      <c r="Z85" s="112">
        <v>711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8,595</v>
      </c>
      <c r="D86" s="94">
        <f t="shared" ref="D86:D91" si="4">AD4</f>
        <v>2.3336111441838225E-2</v>
      </c>
      <c r="E86" s="95">
        <f t="shared" ref="E86:E91" si="5">AD4</f>
        <v>2.3336111441838225E-2</v>
      </c>
      <c r="F86" s="94">
        <f t="shared" ref="F86:F91" si="6">AF4</f>
        <v>0.19126819126819128</v>
      </c>
      <c r="G86" s="95">
        <f t="shared" ref="G86:G91" si="7">AF4</f>
        <v>0.19126819126819128</v>
      </c>
      <c r="H86" s="97"/>
      <c r="I86" s="97"/>
      <c r="J86" s="140" t="str">
        <f>'State data for spotlight'!J4</f>
        <v>486,538</v>
      </c>
      <c r="K86" s="140"/>
      <c r="L86" s="94">
        <f>'State data for spotlight'!L4</f>
        <v>1.8155869267696634E-2</v>
      </c>
      <c r="M86" s="95">
        <f>'State data for spotlight'!L4</f>
        <v>1.8155869267696634E-2</v>
      </c>
      <c r="N86" s="94">
        <f>'State data for spotlight'!N4</f>
        <v>0.18728906827660086</v>
      </c>
      <c r="O86" s="95">
        <f>'State data for spotlight'!N4</f>
        <v>0.18728906827660086</v>
      </c>
      <c r="S86" s="115" t="s">
        <v>139</v>
      </c>
      <c r="T86" s="115"/>
      <c r="U86" s="112"/>
      <c r="V86" s="112">
        <v>196</v>
      </c>
      <c r="W86" s="112">
        <v>200</v>
      </c>
      <c r="X86" s="112">
        <v>202</v>
      </c>
      <c r="Y86" s="112">
        <v>207</v>
      </c>
      <c r="Z86" s="112">
        <v>205</v>
      </c>
    </row>
    <row r="87" spans="1:30" ht="15" customHeight="1" x14ac:dyDescent="0.25">
      <c r="A87" s="96" t="s">
        <v>4</v>
      </c>
      <c r="B87" s="49"/>
      <c r="C87" s="97" t="str">
        <f t="shared" si="3"/>
        <v>4,429</v>
      </c>
      <c r="D87" s="94">
        <f t="shared" si="4"/>
        <v>2.6181649675625529E-2</v>
      </c>
      <c r="E87" s="95">
        <f t="shared" si="5"/>
        <v>2.6181649675625529E-2</v>
      </c>
      <c r="F87" s="94">
        <f t="shared" si="6"/>
        <v>0.16798523206751059</v>
      </c>
      <c r="G87" s="95">
        <f t="shared" si="7"/>
        <v>0.16798523206751059</v>
      </c>
      <c r="H87" s="97"/>
      <c r="I87" s="97"/>
      <c r="J87" s="140" t="str">
        <f>'State data for spotlight'!J5</f>
        <v>243,996</v>
      </c>
      <c r="K87" s="140"/>
      <c r="L87" s="94">
        <f>'State data for spotlight'!L5</f>
        <v>1.2801354851563973E-2</v>
      </c>
      <c r="M87" s="95">
        <f>'State data for spotlight'!L5</f>
        <v>1.2801354851563973E-2</v>
      </c>
      <c r="N87" s="94">
        <f>'State data for spotlight'!N5</f>
        <v>0.17300129801451858</v>
      </c>
      <c r="O87" s="95">
        <f>'State data for spotlight'!N5</f>
        <v>0.17300129801451858</v>
      </c>
      <c r="S87" s="115" t="s">
        <v>140</v>
      </c>
      <c r="T87" s="115"/>
      <c r="U87" s="112"/>
      <c r="V87" s="112">
        <v>95</v>
      </c>
      <c r="W87" s="112">
        <v>103</v>
      </c>
      <c r="X87" s="112">
        <v>98</v>
      </c>
      <c r="Y87" s="112">
        <v>105</v>
      </c>
      <c r="Z87" s="112">
        <v>114</v>
      </c>
    </row>
    <row r="88" spans="1:30" ht="15" customHeight="1" x14ac:dyDescent="0.25">
      <c r="A88" s="96" t="s">
        <v>5</v>
      </c>
      <c r="B88" s="49"/>
      <c r="C88" s="97" t="str">
        <f t="shared" si="3"/>
        <v>4,155</v>
      </c>
      <c r="D88" s="94">
        <f t="shared" si="4"/>
        <v>2.0884520884520974E-2</v>
      </c>
      <c r="E88" s="95">
        <f t="shared" si="5"/>
        <v>2.0884520884520974E-2</v>
      </c>
      <c r="F88" s="94">
        <f t="shared" si="6"/>
        <v>0.21597892888498693</v>
      </c>
      <c r="G88" s="95">
        <f t="shared" si="7"/>
        <v>0.21597892888498693</v>
      </c>
      <c r="H88" s="97"/>
      <c r="I88" s="97"/>
      <c r="J88" s="140" t="str">
        <f>'State data for spotlight'!J6</f>
        <v>242,170</v>
      </c>
      <c r="K88" s="140"/>
      <c r="L88" s="94">
        <f>'State data for spotlight'!L6</f>
        <v>2.3697604031044373E-2</v>
      </c>
      <c r="M88" s="95">
        <f>'State data for spotlight'!L6</f>
        <v>2.3697604031044373E-2</v>
      </c>
      <c r="N88" s="94">
        <f>'State data for spotlight'!N6</f>
        <v>0.20018039627709672</v>
      </c>
      <c r="O88" s="95">
        <f>'State data for spotlight'!N6</f>
        <v>0.20018039627709672</v>
      </c>
      <c r="S88" s="115" t="s">
        <v>141</v>
      </c>
      <c r="T88" s="115"/>
      <c r="U88" s="112"/>
      <c r="V88" s="112">
        <v>108</v>
      </c>
      <c r="W88" s="112">
        <v>120</v>
      </c>
      <c r="X88" s="112">
        <v>124</v>
      </c>
      <c r="Y88" s="112">
        <v>133</v>
      </c>
      <c r="Z88" s="112">
        <v>150</v>
      </c>
    </row>
    <row r="89" spans="1:30" ht="15" customHeight="1" x14ac:dyDescent="0.25">
      <c r="A89" s="49" t="s">
        <v>6</v>
      </c>
      <c r="B89" s="49"/>
      <c r="C89" s="97" t="str">
        <f t="shared" si="3"/>
        <v>6,016</v>
      </c>
      <c r="D89" s="94">
        <f t="shared" si="4"/>
        <v>2.3303282871236508E-2</v>
      </c>
      <c r="E89" s="95">
        <f t="shared" si="5"/>
        <v>2.3303282871236508E-2</v>
      </c>
      <c r="F89" s="94">
        <f t="shared" si="6"/>
        <v>0.13552283880709703</v>
      </c>
      <c r="G89" s="95">
        <f t="shared" si="7"/>
        <v>0.13552283880709703</v>
      </c>
      <c r="H89" s="97"/>
      <c r="I89" s="97"/>
      <c r="J89" s="140" t="str">
        <f>'State data for spotlight'!J7</f>
        <v>320,586</v>
      </c>
      <c r="K89" s="140"/>
      <c r="L89" s="94">
        <f>'State data for spotlight'!L7</f>
        <v>2.026618462341423E-2</v>
      </c>
      <c r="M89" s="95">
        <f>'State data for spotlight'!L7</f>
        <v>2.026618462341423E-2</v>
      </c>
      <c r="N89" s="94">
        <f>'State data for spotlight'!N7</f>
        <v>0.10583503504608416</v>
      </c>
      <c r="O89" s="95">
        <f>'State data for spotlight'!N7</f>
        <v>0.10583503504608416</v>
      </c>
      <c r="S89" s="115" t="s">
        <v>142</v>
      </c>
      <c r="T89" s="115"/>
      <c r="U89" s="112"/>
      <c r="V89" s="112">
        <v>423</v>
      </c>
      <c r="W89" s="112">
        <v>445</v>
      </c>
      <c r="X89" s="112">
        <v>421</v>
      </c>
      <c r="Y89" s="112">
        <v>439</v>
      </c>
      <c r="Z89" s="112">
        <v>488</v>
      </c>
    </row>
    <row r="90" spans="1:30" ht="15" customHeight="1" x14ac:dyDescent="0.25">
      <c r="A90" s="49" t="s">
        <v>95</v>
      </c>
      <c r="B90" s="49"/>
      <c r="C90" s="97" t="str">
        <f t="shared" si="3"/>
        <v>$47,411</v>
      </c>
      <c r="D90" s="94">
        <f t="shared" si="4"/>
        <v>6.9991875423154992E-2</v>
      </c>
      <c r="E90" s="95">
        <f t="shared" si="5"/>
        <v>6.9991875423154992E-2</v>
      </c>
      <c r="F90" s="94">
        <f t="shared" si="6"/>
        <v>0.12604936236674114</v>
      </c>
      <c r="G90" s="95">
        <f t="shared" si="7"/>
        <v>0.12604936236674114</v>
      </c>
      <c r="H90" s="97"/>
      <c r="I90" s="97"/>
      <c r="J90" s="97"/>
      <c r="K90" s="97" t="str">
        <f>'State data for spotlight'!J8</f>
        <v>$44,644</v>
      </c>
      <c r="L90" s="94">
        <f>'State data for spotlight'!L8</f>
        <v>5.8279009126466663E-2</v>
      </c>
      <c r="M90" s="95">
        <f>'State data for spotlight'!L8</f>
        <v>5.8279009126466663E-2</v>
      </c>
      <c r="N90" s="94">
        <f>'State data for spotlight'!N8</f>
        <v>0.11815608876421368</v>
      </c>
      <c r="O90" s="95">
        <f>'State data for spotlight'!N8</f>
        <v>0.11815608876421368</v>
      </c>
      <c r="S90" s="115" t="s">
        <v>58</v>
      </c>
      <c r="T90" s="115"/>
      <c r="U90" s="112"/>
      <c r="V90" s="112">
        <v>539</v>
      </c>
      <c r="W90" s="112">
        <v>558</v>
      </c>
      <c r="X90" s="112">
        <v>577</v>
      </c>
      <c r="Y90" s="112">
        <v>597</v>
      </c>
      <c r="Z90" s="112">
        <v>563</v>
      </c>
    </row>
    <row r="91" spans="1:30" ht="15" customHeight="1" x14ac:dyDescent="0.25">
      <c r="A91" s="49" t="s">
        <v>7</v>
      </c>
      <c r="B91" s="49"/>
      <c r="C91" s="97" t="str">
        <f t="shared" si="3"/>
        <v>$342.6 mil</v>
      </c>
      <c r="D91" s="94">
        <f t="shared" si="4"/>
        <v>9.1917364813252744E-2</v>
      </c>
      <c r="E91" s="95">
        <f t="shared" si="5"/>
        <v>9.1917364813252744E-2</v>
      </c>
      <c r="F91" s="94">
        <f t="shared" si="6"/>
        <v>0.28891226505005885</v>
      </c>
      <c r="G91" s="95">
        <f t="shared" si="7"/>
        <v>0.28891226505005885</v>
      </c>
      <c r="H91" s="97"/>
      <c r="I91" s="97"/>
      <c r="J91" s="97"/>
      <c r="K91" s="97" t="str">
        <f>'State data for spotlight'!J9</f>
        <v>$19.9 bil</v>
      </c>
      <c r="L91" s="94">
        <f>'State data for spotlight'!L9</f>
        <v>7.2940763793715169E-2</v>
      </c>
      <c r="M91" s="95">
        <f>'State data for spotlight'!L9</f>
        <v>7.2940763793715169E-2</v>
      </c>
      <c r="N91" s="94">
        <f>'State data for spotlight'!N9</f>
        <v>0.30373194664010561</v>
      </c>
      <c r="O91" s="95">
        <f>'State data for spotlight'!N9</f>
        <v>0.30373194664010561</v>
      </c>
      <c r="S91" s="118" t="s">
        <v>53</v>
      </c>
      <c r="T91" s="118"/>
      <c r="U91" s="112"/>
      <c r="V91" s="112">
        <v>2798</v>
      </c>
      <c r="W91" s="112">
        <v>2910</v>
      </c>
      <c r="X91" s="112">
        <v>2966</v>
      </c>
      <c r="Y91" s="112">
        <v>3074</v>
      </c>
      <c r="Z91" s="112">
        <v>3144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144</v>
      </c>
      <c r="S93" s="115" t="s">
        <v>56</v>
      </c>
      <c r="T93" s="115"/>
      <c r="U93" s="112"/>
      <c r="V93" s="112">
        <v>168</v>
      </c>
      <c r="W93" s="112">
        <v>181</v>
      </c>
      <c r="X93" s="112">
        <v>177</v>
      </c>
      <c r="Y93" s="112">
        <v>179</v>
      </c>
      <c r="Z93" s="112">
        <v>200</v>
      </c>
    </row>
    <row r="94" spans="1:30" ht="15" customHeight="1" x14ac:dyDescent="0.25">
      <c r="A94" s="135" t="s">
        <v>145</v>
      </c>
      <c r="S94" s="115" t="s">
        <v>57</v>
      </c>
      <c r="T94" s="115"/>
      <c r="U94" s="112"/>
      <c r="V94" s="112">
        <v>289</v>
      </c>
      <c r="W94" s="112">
        <v>276</v>
      </c>
      <c r="X94" s="112">
        <v>287</v>
      </c>
      <c r="Y94" s="112">
        <v>327</v>
      </c>
      <c r="Z94" s="112">
        <v>331</v>
      </c>
    </row>
    <row r="95" spans="1:30" ht="15" customHeight="1" x14ac:dyDescent="0.25">
      <c r="A95" s="136" t="s">
        <v>183</v>
      </c>
      <c r="S95" s="115" t="s">
        <v>138</v>
      </c>
      <c r="T95" s="115"/>
      <c r="U95" s="112"/>
      <c r="V95" s="112">
        <v>104</v>
      </c>
      <c r="W95" s="112">
        <v>113</v>
      </c>
      <c r="X95" s="112">
        <v>118</v>
      </c>
      <c r="Y95" s="112">
        <v>129</v>
      </c>
      <c r="Z95" s="112">
        <v>124</v>
      </c>
    </row>
    <row r="96" spans="1:30" ht="15" customHeight="1" x14ac:dyDescent="0.25">
      <c r="A96" s="134" t="s">
        <v>175</v>
      </c>
      <c r="S96" s="115" t="s">
        <v>139</v>
      </c>
      <c r="T96" s="115"/>
      <c r="U96" s="112"/>
      <c r="V96" s="112">
        <v>597</v>
      </c>
      <c r="W96" s="112">
        <v>615</v>
      </c>
      <c r="X96" s="112">
        <v>641</v>
      </c>
      <c r="Y96" s="112">
        <v>670</v>
      </c>
      <c r="Z96" s="112">
        <v>664</v>
      </c>
    </row>
    <row r="97" spans="1:32" ht="15" customHeight="1" x14ac:dyDescent="0.25">
      <c r="A97" s="136" t="s">
        <v>191</v>
      </c>
      <c r="S97" s="115" t="s">
        <v>140</v>
      </c>
      <c r="T97" s="115"/>
      <c r="U97" s="112"/>
      <c r="V97" s="112">
        <v>418</v>
      </c>
      <c r="W97" s="112">
        <v>439</v>
      </c>
      <c r="X97" s="112">
        <v>439</v>
      </c>
      <c r="Y97" s="112">
        <v>467</v>
      </c>
      <c r="Z97" s="112">
        <v>484</v>
      </c>
    </row>
    <row r="98" spans="1:32" ht="15" customHeight="1" x14ac:dyDescent="0.25">
      <c r="A98" s="136"/>
      <c r="S98" s="115" t="s">
        <v>141</v>
      </c>
      <c r="T98" s="115"/>
      <c r="U98" s="112"/>
      <c r="V98" s="112">
        <v>313</v>
      </c>
      <c r="W98" s="112">
        <v>324</v>
      </c>
      <c r="X98" s="112">
        <v>318</v>
      </c>
      <c r="Y98" s="112">
        <v>350</v>
      </c>
      <c r="Z98" s="112">
        <v>348</v>
      </c>
    </row>
    <row r="99" spans="1:32" ht="15" customHeight="1" x14ac:dyDescent="0.25">
      <c r="S99" s="115" t="s">
        <v>142</v>
      </c>
      <c r="T99" s="115"/>
      <c r="U99" s="112"/>
      <c r="V99" s="112">
        <v>24</v>
      </c>
      <c r="W99" s="112">
        <v>32</v>
      </c>
      <c r="X99" s="112">
        <v>34</v>
      </c>
      <c r="Y99" s="112">
        <v>34</v>
      </c>
      <c r="Z99" s="112">
        <v>50</v>
      </c>
    </row>
    <row r="100" spans="1:32" ht="15" customHeight="1" x14ac:dyDescent="0.25">
      <c r="S100" s="115" t="s">
        <v>58</v>
      </c>
      <c r="T100" s="115"/>
      <c r="U100" s="112"/>
      <c r="V100" s="112">
        <v>252</v>
      </c>
      <c r="W100" s="112">
        <v>262</v>
      </c>
      <c r="X100" s="112">
        <v>289</v>
      </c>
      <c r="Y100" s="112">
        <v>296</v>
      </c>
      <c r="Z100" s="112">
        <v>304</v>
      </c>
    </row>
    <row r="101" spans="1:32" x14ac:dyDescent="0.25">
      <c r="A101" s="18"/>
      <c r="S101" s="118" t="s">
        <v>53</v>
      </c>
      <c r="T101" s="118"/>
      <c r="U101" s="112"/>
      <c r="V101" s="112">
        <v>2505</v>
      </c>
      <c r="W101" s="112">
        <v>2571</v>
      </c>
      <c r="X101" s="112">
        <v>2640</v>
      </c>
      <c r="Y101" s="112">
        <v>2794</v>
      </c>
      <c r="Z101" s="112">
        <v>2867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146</v>
      </c>
      <c r="W103" s="106" t="s">
        <v>178</v>
      </c>
      <c r="X103" s="106" t="s">
        <v>184</v>
      </c>
      <c r="Y103" s="106" t="s">
        <v>186</v>
      </c>
      <c r="Z103" s="106" t="s">
        <v>189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5514</v>
      </c>
      <c r="W104" s="112">
        <v>5907</v>
      </c>
      <c r="X104" s="112">
        <v>5952</v>
      </c>
      <c r="Y104" s="112">
        <v>6493</v>
      </c>
      <c r="Z104" s="112">
        <v>6759</v>
      </c>
      <c r="AB104" s="109" t="str">
        <f>TEXT(Z104,"###,###")</f>
        <v>6,759</v>
      </c>
      <c r="AD104" s="130">
        <f>Z104/($Z$4)*100</f>
        <v>78.638743455497391</v>
      </c>
      <c r="AF104" s="109"/>
    </row>
    <row r="105" spans="1:32" x14ac:dyDescent="0.25">
      <c r="S105" s="115" t="s">
        <v>17</v>
      </c>
      <c r="T105" s="115"/>
      <c r="U105" s="112"/>
      <c r="V105" s="112">
        <v>1235</v>
      </c>
      <c r="W105" s="112">
        <v>1182</v>
      </c>
      <c r="X105" s="112">
        <v>1249</v>
      </c>
      <c r="Y105" s="112">
        <v>1431</v>
      </c>
      <c r="Z105" s="112">
        <v>1365</v>
      </c>
      <c r="AB105" s="109" t="str">
        <f>TEXT(Z105,"###,###")</f>
        <v>1,365</v>
      </c>
      <c r="AD105" s="130">
        <f>Z105/($Z$4)*100</f>
        <v>15.881326352530541</v>
      </c>
      <c r="AF105" s="109"/>
    </row>
    <row r="106" spans="1:32" x14ac:dyDescent="0.25">
      <c r="S106" s="118" t="s">
        <v>53</v>
      </c>
      <c r="T106" s="118"/>
      <c r="U106" s="120"/>
      <c r="V106" s="120">
        <v>6749</v>
      </c>
      <c r="W106" s="120">
        <v>7089</v>
      </c>
      <c r="X106" s="120">
        <v>7201</v>
      </c>
      <c r="Y106" s="120">
        <v>7924</v>
      </c>
      <c r="Z106" s="120">
        <v>8124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845</v>
      </c>
      <c r="W108" s="112">
        <v>929</v>
      </c>
      <c r="X108" s="112">
        <v>909</v>
      </c>
      <c r="Y108" s="112">
        <v>969</v>
      </c>
      <c r="Z108" s="112">
        <v>1013</v>
      </c>
      <c r="AB108" s="109" t="str">
        <f>TEXT(Z108,"###,###")</f>
        <v>1,013</v>
      </c>
      <c r="AD108" s="130">
        <f>Z108/($Z$4)*100</f>
        <v>11.785922047702153</v>
      </c>
      <c r="AF108" s="109"/>
    </row>
    <row r="109" spans="1:32" x14ac:dyDescent="0.25">
      <c r="S109" s="115" t="s">
        <v>20</v>
      </c>
      <c r="T109" s="115"/>
      <c r="U109" s="112"/>
      <c r="V109" s="112">
        <v>976</v>
      </c>
      <c r="W109" s="112">
        <v>1001</v>
      </c>
      <c r="X109" s="112">
        <v>1204</v>
      </c>
      <c r="Y109" s="112">
        <v>1257</v>
      </c>
      <c r="Z109" s="112">
        <v>1275</v>
      </c>
      <c r="AB109" s="109" t="str">
        <f>TEXT(Z109,"###,###")</f>
        <v>1,275</v>
      </c>
      <c r="AD109" s="130">
        <f>Z109/($Z$4)*100</f>
        <v>14.834205933682373</v>
      </c>
      <c r="AF109" s="109"/>
    </row>
    <row r="110" spans="1:32" x14ac:dyDescent="0.25">
      <c r="S110" s="115" t="s">
        <v>21</v>
      </c>
      <c r="T110" s="115"/>
      <c r="U110" s="112"/>
      <c r="V110" s="112">
        <v>1937</v>
      </c>
      <c r="W110" s="112">
        <v>1871</v>
      </c>
      <c r="X110" s="112">
        <v>2050</v>
      </c>
      <c r="Y110" s="112">
        <v>2169</v>
      </c>
      <c r="Z110" s="112">
        <v>2161</v>
      </c>
      <c r="AB110" s="109" t="str">
        <f>TEXT(Z110,"###,###")</f>
        <v>2,161</v>
      </c>
      <c r="AD110" s="130">
        <f>Z110/($Z$4)*100</f>
        <v>25.142524723676559</v>
      </c>
      <c r="AF110" s="109"/>
    </row>
    <row r="111" spans="1:32" x14ac:dyDescent="0.25">
      <c r="S111" s="115" t="s">
        <v>22</v>
      </c>
      <c r="T111" s="115"/>
      <c r="U111" s="112"/>
      <c r="V111" s="112">
        <v>2922</v>
      </c>
      <c r="W111" s="112">
        <v>2911</v>
      </c>
      <c r="X111" s="112">
        <v>3038</v>
      </c>
      <c r="Y111" s="112">
        <v>3535</v>
      </c>
      <c r="Z111" s="112">
        <v>3673</v>
      </c>
      <c r="AB111" s="109" t="str">
        <f>TEXT(Z111,"###,###")</f>
        <v>3,673</v>
      </c>
      <c r="AD111" s="130">
        <f>Z111/($Z$4)*100</f>
        <v>42.734147760325769</v>
      </c>
      <c r="AF111" s="109"/>
    </row>
    <row r="112" spans="1:32" x14ac:dyDescent="0.25">
      <c r="S112" s="118" t="s">
        <v>53</v>
      </c>
      <c r="T112" s="118"/>
      <c r="U112" s="112"/>
      <c r="V112" s="112">
        <v>7215</v>
      </c>
      <c r="W112" s="112">
        <v>7269</v>
      </c>
      <c r="X112" s="112">
        <v>7710</v>
      </c>
      <c r="Y112" s="112">
        <v>8394</v>
      </c>
      <c r="Z112" s="112">
        <v>8600</v>
      </c>
    </row>
    <row r="113" spans="19:32" x14ac:dyDescent="0.25">
      <c r="AB113" s="125" t="s">
        <v>24</v>
      </c>
      <c r="AC113" s="106"/>
      <c r="AD113" s="106" t="s">
        <v>135</v>
      </c>
      <c r="AF113" s="106" t="s">
        <v>136</v>
      </c>
    </row>
    <row r="114" spans="19:32" x14ac:dyDescent="0.25">
      <c r="S114" s="115" t="s">
        <v>86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87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96</v>
      </c>
      <c r="T118" s="131"/>
      <c r="U118" s="131"/>
      <c r="V118" s="131">
        <v>42.03</v>
      </c>
      <c r="W118" s="131">
        <v>42.23</v>
      </c>
      <c r="X118" s="131">
        <v>41.97</v>
      </c>
      <c r="Y118" s="131">
        <v>41.73</v>
      </c>
      <c r="Z118" s="131">
        <v>41.53</v>
      </c>
      <c r="AB118" s="109" t="str">
        <f>TEXT(Z118,"##.0")</f>
        <v>41.5</v>
      </c>
    </row>
    <row r="120" spans="19:32" x14ac:dyDescent="0.25">
      <c r="S120" s="101" t="s">
        <v>97</v>
      </c>
      <c r="T120" s="112"/>
      <c r="U120" s="112"/>
      <c r="V120" s="112">
        <v>4647</v>
      </c>
      <c r="W120" s="112">
        <v>4793</v>
      </c>
      <c r="X120" s="112">
        <v>4924</v>
      </c>
      <c r="Y120" s="112">
        <v>5183</v>
      </c>
      <c r="Z120" s="112">
        <v>5309</v>
      </c>
      <c r="AB120" s="109" t="str">
        <f>TEXT(Z120,"###,###")</f>
        <v>5,309</v>
      </c>
    </row>
    <row r="121" spans="19:32" x14ac:dyDescent="0.25">
      <c r="S121" s="101" t="s">
        <v>98</v>
      </c>
      <c r="T121" s="112"/>
      <c r="U121" s="112"/>
      <c r="V121" s="112">
        <v>346</v>
      </c>
      <c r="W121" s="112">
        <v>366</v>
      </c>
      <c r="X121" s="112">
        <v>377</v>
      </c>
      <c r="Y121" s="112">
        <v>351</v>
      </c>
      <c r="Z121" s="112">
        <v>353</v>
      </c>
      <c r="AB121" s="109" t="str">
        <f>TEXT(Z121,"###,###")</f>
        <v>353</v>
      </c>
    </row>
    <row r="122" spans="19:32" x14ac:dyDescent="0.25">
      <c r="S122" s="101" t="s">
        <v>99</v>
      </c>
      <c r="T122" s="112"/>
      <c r="U122" s="112"/>
      <c r="V122" s="112">
        <v>310</v>
      </c>
      <c r="W122" s="112">
        <v>319</v>
      </c>
      <c r="X122" s="112">
        <v>314</v>
      </c>
      <c r="Y122" s="112">
        <v>338</v>
      </c>
      <c r="Z122" s="112">
        <v>359</v>
      </c>
      <c r="AB122" s="109" t="str">
        <f>TEXT(Z122,"###,###")</f>
        <v>359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100</v>
      </c>
      <c r="T124" s="112"/>
      <c r="U124" s="112"/>
      <c r="V124" s="112">
        <v>4957</v>
      </c>
      <c r="W124" s="112">
        <v>5112</v>
      </c>
      <c r="X124" s="112">
        <v>5238</v>
      </c>
      <c r="Y124" s="112">
        <v>5521</v>
      </c>
      <c r="Z124" s="112">
        <v>5668</v>
      </c>
      <c r="AB124" s="109" t="str">
        <f>TEXT(Z124,"###,###")</f>
        <v>5,668</v>
      </c>
      <c r="AD124" s="127">
        <f>Z124/$Z$7*100</f>
        <v>94.215425531914903</v>
      </c>
    </row>
    <row r="125" spans="19:32" x14ac:dyDescent="0.25">
      <c r="S125" s="101" t="s">
        <v>101</v>
      </c>
      <c r="T125" s="112"/>
      <c r="U125" s="112"/>
      <c r="V125" s="112">
        <v>656</v>
      </c>
      <c r="W125" s="112">
        <v>685</v>
      </c>
      <c r="X125" s="112">
        <v>691</v>
      </c>
      <c r="Y125" s="112">
        <v>689</v>
      </c>
      <c r="Z125" s="112">
        <v>712</v>
      </c>
      <c r="AB125" s="109" t="str">
        <f>TEXT(Z125,"###,###")</f>
        <v>712</v>
      </c>
      <c r="AD125" s="127">
        <f>Z125/$Z$7*100</f>
        <v>11.835106382978724</v>
      </c>
    </row>
    <row r="127" spans="19:32" x14ac:dyDescent="0.25">
      <c r="S127" s="101" t="s">
        <v>102</v>
      </c>
      <c r="T127" s="112"/>
      <c r="U127" s="112"/>
      <c r="V127" s="112">
        <v>2797</v>
      </c>
      <c r="W127" s="112">
        <v>2908</v>
      </c>
      <c r="X127" s="112">
        <v>2962</v>
      </c>
      <c r="Y127" s="112">
        <v>3076</v>
      </c>
      <c r="Z127" s="112">
        <v>3144</v>
      </c>
      <c r="AB127" s="109" t="str">
        <f>TEXT(Z127,"###,###")</f>
        <v>3,144</v>
      </c>
      <c r="AD127" s="127">
        <f>Z127/$Z$7*100</f>
        <v>52.26063829787234</v>
      </c>
    </row>
    <row r="128" spans="19:32" x14ac:dyDescent="0.25">
      <c r="S128" s="101" t="s">
        <v>103</v>
      </c>
      <c r="T128" s="112"/>
      <c r="U128" s="112"/>
      <c r="V128" s="112">
        <v>2506</v>
      </c>
      <c r="W128" s="112">
        <v>2569</v>
      </c>
      <c r="X128" s="112">
        <v>2644</v>
      </c>
      <c r="Y128" s="112">
        <v>2799</v>
      </c>
      <c r="Z128" s="112">
        <v>2865</v>
      </c>
      <c r="AB128" s="109" t="str">
        <f>TEXT(Z128,"###,###")</f>
        <v>2,865</v>
      </c>
      <c r="AD128" s="127">
        <f>Z128/$Z$7*100</f>
        <v>47.623005319148938</v>
      </c>
    </row>
    <row r="130" spans="19:20" x14ac:dyDescent="0.25">
      <c r="S130" s="101" t="s">
        <v>179</v>
      </c>
      <c r="T130" s="127">
        <v>88.24800531914893</v>
      </c>
    </row>
    <row r="131" spans="19:20" x14ac:dyDescent="0.25">
      <c r="S131" s="101" t="s">
        <v>180</v>
      </c>
      <c r="T131" s="127">
        <v>5.8676861702127656</v>
      </c>
    </row>
    <row r="132" spans="19:20" x14ac:dyDescent="0.25">
      <c r="S132" s="101" t="s">
        <v>181</v>
      </c>
      <c r="T132" s="127">
        <v>5.9674202127659575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0144FE7-730E-4D6F-A49B-F7BF5526B1A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9D993272-6E34-4284-A287-83F0DDE5EB5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2002CAA9-EE88-403C-96A9-0DBD160B3A6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ED439A5-9B92-4691-A308-1FBDD59D90F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29</vt:i4>
      </vt:variant>
    </vt:vector>
  </HeadingPairs>
  <TitlesOfParts>
    <vt:vector size="60" baseType="lpstr">
      <vt:lpstr>Contents</vt:lpstr>
      <vt:lpstr>Table 12.1</vt:lpstr>
      <vt:lpstr>Table 12.2</vt:lpstr>
      <vt:lpstr>Table 12.3</vt:lpstr>
      <vt:lpstr>Table 12.4</vt:lpstr>
      <vt:lpstr>Table 12.5</vt:lpstr>
      <vt:lpstr>Table 12.6</vt:lpstr>
      <vt:lpstr>Table 12.7</vt:lpstr>
      <vt:lpstr>Table 12.8</vt:lpstr>
      <vt:lpstr>Table 12.9</vt:lpstr>
      <vt:lpstr>Table 12.10</vt:lpstr>
      <vt:lpstr>Table 12.11</vt:lpstr>
      <vt:lpstr>Table 12.12</vt:lpstr>
      <vt:lpstr>Table 12.13</vt:lpstr>
      <vt:lpstr>Table 12.14</vt:lpstr>
      <vt:lpstr>Table 12.15</vt:lpstr>
      <vt:lpstr>Table 12.16</vt:lpstr>
      <vt:lpstr>Table 12.17</vt:lpstr>
      <vt:lpstr>Table 12.18</vt:lpstr>
      <vt:lpstr>Table 12.19</vt:lpstr>
      <vt:lpstr>Table 12.20</vt:lpstr>
      <vt:lpstr>Table 12.21</vt:lpstr>
      <vt:lpstr>Table 12.22</vt:lpstr>
      <vt:lpstr>Table 12.23</vt:lpstr>
      <vt:lpstr>Table 12.24</vt:lpstr>
      <vt:lpstr>Table 12.25</vt:lpstr>
      <vt:lpstr>Table 12.26</vt:lpstr>
      <vt:lpstr>Table 12.27</vt:lpstr>
      <vt:lpstr>Table 12.28</vt:lpstr>
      <vt:lpstr>Table 12.29</vt:lpstr>
      <vt:lpstr>State data for spotlight</vt:lpstr>
      <vt:lpstr>'Table 12.1'!Print_Area</vt:lpstr>
      <vt:lpstr>'Table 12.10'!Print_Area</vt:lpstr>
      <vt:lpstr>'Table 12.11'!Print_Area</vt:lpstr>
      <vt:lpstr>'Table 12.12'!Print_Area</vt:lpstr>
      <vt:lpstr>'Table 12.13'!Print_Area</vt:lpstr>
      <vt:lpstr>'Table 12.14'!Print_Area</vt:lpstr>
      <vt:lpstr>'Table 12.15'!Print_Area</vt:lpstr>
      <vt:lpstr>'Table 12.16'!Print_Area</vt:lpstr>
      <vt:lpstr>'Table 12.17'!Print_Area</vt:lpstr>
      <vt:lpstr>'Table 12.18'!Print_Area</vt:lpstr>
      <vt:lpstr>'Table 12.19'!Print_Area</vt:lpstr>
      <vt:lpstr>'Table 12.2'!Print_Area</vt:lpstr>
      <vt:lpstr>'Table 12.20'!Print_Area</vt:lpstr>
      <vt:lpstr>'Table 12.21'!Print_Area</vt:lpstr>
      <vt:lpstr>'Table 12.22'!Print_Area</vt:lpstr>
      <vt:lpstr>'Table 12.23'!Print_Area</vt:lpstr>
      <vt:lpstr>'Table 12.24'!Print_Area</vt:lpstr>
      <vt:lpstr>'Table 12.25'!Print_Area</vt:lpstr>
      <vt:lpstr>'Table 12.26'!Print_Area</vt:lpstr>
      <vt:lpstr>'Table 12.27'!Print_Area</vt:lpstr>
      <vt:lpstr>'Table 12.28'!Print_Area</vt:lpstr>
      <vt:lpstr>'Table 12.29'!Print_Area</vt:lpstr>
      <vt:lpstr>'Table 12.3'!Print_Area</vt:lpstr>
      <vt:lpstr>'Table 12.4'!Print_Area</vt:lpstr>
      <vt:lpstr>'Table 12.5'!Print_Area</vt:lpstr>
      <vt:lpstr>'Table 12.6'!Print_Area</vt:lpstr>
      <vt:lpstr>'Table 12.7'!Print_Area</vt:lpstr>
      <vt:lpstr>'Table 12.8'!Print_Area</vt:lpstr>
      <vt:lpstr>'Table 12.9'!Print_Area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Son Chu</cp:lastModifiedBy>
  <cp:lastPrinted>2021-10-22T04:54:19Z</cp:lastPrinted>
  <dcterms:created xsi:type="dcterms:W3CDTF">2019-07-02T01:38:47Z</dcterms:created>
  <dcterms:modified xsi:type="dcterms:W3CDTF">2025-11-12T05:03:56Z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2021-05-19T23:35:57Z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dd829078-7429-43a0-921f-a67a55718a78</vt:lpwstr>
  </property>
  <property fmtid="{D5CDD505-2E9C-101B-9397-08002B2CF9AE}" pid="8" name="MSIP_Label_c8e5a7ee-c283-40b0-98eb-fa437df4c031_ContentBits">
    <vt:lpwstr>0</vt:lpwstr>
  </property>
</Properties>
</file>